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esktop\"/>
    </mc:Choice>
  </mc:AlternateContent>
  <xr:revisionPtr revIDLastSave="0" documentId="13_ncr:1_{2B7EE83C-C5AF-4253-8DFE-25D7D6FFEAAF}" xr6:coauthVersionLast="47" xr6:coauthVersionMax="47" xr10:uidLastSave="{00000000-0000-0000-0000-000000000000}"/>
  <bookViews>
    <workbookView xWindow="-120" yWindow="-120" windowWidth="21840" windowHeight="1302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E11" i="1" l="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3" i="1"/>
  <c r="H4" i="1"/>
  <c r="H5" i="1"/>
  <c r="H6" i="1"/>
  <c r="H7" i="1"/>
  <c r="H8" i="1"/>
  <c r="H9" i="1"/>
  <c r="H2" i="1"/>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3" i="1"/>
  <c r="BH4" i="1"/>
  <c r="BH5" i="1"/>
  <c r="BH6" i="1"/>
  <c r="BH7" i="1"/>
  <c r="BH8" i="1"/>
  <c r="BH9" i="1"/>
  <c r="BH10" i="1"/>
  <c r="BH11" i="1"/>
  <c r="BH12" i="1"/>
  <c r="BH13" i="1"/>
  <c r="BH14" i="1"/>
  <c r="BH15" i="1"/>
  <c r="BH16" i="1"/>
  <c r="BH17" i="1"/>
  <c r="BH18" i="1"/>
  <c r="BH19" i="1"/>
  <c r="BH20" i="1"/>
  <c r="BH21" i="1"/>
  <c r="BH22" i="1"/>
  <c r="BH2"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80" i="27" l="1"/>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K102" i="3" l="1"/>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<sst xmlns="http://schemas.openxmlformats.org/spreadsheetml/2006/main" count="20664" uniqueCount="10564">
  <si>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</si>
  <si>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</si>
  <si>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</si>
  <si>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</si>
  <si>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</si>
  <si>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</si>
  <si>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</si>
  <si>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</si>
  <si>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</si>
  <si>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</si>
  <si>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</si>
  <si>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</si>
  <si>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</si>
  <si>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</si>
  <si>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</si>
  <si>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</si>
  <si>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</si>
  <si>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</si>
  <si>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</si>
  <si>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</si>
  <si>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</si>
  <si>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</si>
  <si>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</si>
  <si>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</si>
  <si>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</si>
  <si>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</si>
  <si>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</si>
  <si>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</si>
  <si>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</si>
  <si>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</si>
  <si>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</si>
  <si>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</si>
  <si>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</si>
  <si>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</si>
  <si>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</si>
  <si>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</si>
  <si>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</si>
  <si>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</si>
  <si>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</si>
  <si>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</si>
  <si>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</si>
  <si>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</si>
  <si>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</si>
  <si>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</si>
  <si>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</si>
  <si>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</si>
  <si>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</si>
  <si>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</si>
  <si>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</si>
  <si>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</si>
  <si>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</si>
  <si>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</si>
  <si>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</si>
  <si>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</si>
  <si>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</si>
  <si>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</si>
  <si>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</si>
  <si>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</si>
  <si>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</si>
  <si>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</si>
  <si>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</si>
  <si>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</si>
  <si>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</si>
  <si>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</si>
  <si>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</si>
  <si>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</si>
  <si>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</si>
  <si>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</si>
  <si>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</si>
  <si>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</si>
  <si>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</si>
  <si>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</si>
  <si>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</si>
  <si>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</si>
  <si>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</si>
  <si>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</si>
  <si>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</si>
  <si>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</si>
  <si>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</si>
  <si>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</si>
  <si>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</si>
  <si>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</si>
  <si>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</si>
  <si>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</si>
  <si>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</si>
  <si>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</si>
  <si>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</si>
  <si>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</si>
  <si>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</si>
  <si>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</si>
  <si>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</si>
  <si>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</si>
  <si>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</si>
  <si>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</si>
  <si>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</si>
  <si>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</si>
  <si>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</si>
  <si>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</si>
  <si>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</si>
  <si>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</si>
  <si>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</si>
  <si>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</si>
  <si>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</si>
  <si>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</si>
  <si>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</si>
  <si>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</si>
  <si>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</si>
  <si>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</si>
  <si>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</si>
  <si>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</si>
  <si>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</si>
  <si>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</si>
  <si>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</si>
  <si>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</si>
  <si>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</si>
  <si>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</si>
  <si>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</si>
  <si>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</si>
  <si>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</si>
  <si>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</si>
  <si>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</si>
  <si>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</si>
  <si>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</si>
  <si>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</si>
  <si>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</si>
  <si>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</si>
  <si>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</si>
  <si>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</si>
  <si>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</si>
  <si>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</si>
  <si>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</si>
  <si>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</si>
  <si>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</si>
  <si>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</si>
  <si>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</si>
  <si>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</si>
  <si>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</si>
  <si>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</si>
  <si>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</si>
  <si>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</si>
  <si>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</si>
  <si>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</si>
  <si>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</si>
  <si>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</si>
  <si>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</si>
  <si>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</si>
  <si>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</si>
  <si>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</si>
  <si>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</si>
  <si>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</si>
  <si>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</si>
  <si>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</si>
  <si>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</si>
  <si>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</si>
  <si>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</si>
  <si>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</si>
  <si>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</si>
  <si>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</si>
  <si>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</si>
  <si>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</si>
  <si>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</si>
  <si>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</si>
  <si>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</si>
  <si>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</si>
  <si>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</si>
  <si>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</si>
  <si>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</si>
  <si>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</si>
  <si>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</si>
  <si>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</si>
  <si>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</si>
  <si>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</si>
  <si>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</si>
  <si>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</si>
  <si>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</si>
  <si>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</si>
  <si>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</si>
  <si>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</si>
  <si>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</si>
  <si>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</si>
  <si>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</si>
  <si>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</si>
  <si>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</si>
  <si>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</si>
  <si>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</si>
  <si>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</si>
  <si>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</si>
  <si>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</si>
  <si>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</si>
  <si>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</si>
  <si>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</si>
  <si>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</si>
  <si>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</si>
  <si>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</si>
  <si>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</si>
  <si>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</si>
  <si>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</si>
  <si>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</si>
  <si>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</si>
  <si>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</si>
  <si>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</si>
  <si>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</si>
  <si>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</si>
  <si>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</si>
  <si>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</si>
  <si>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</si>
  <si>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</si>
  <si>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</si>
  <si>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</si>
  <si>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</si>
  <si>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</si>
  <si>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</si>
  <si>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</si>
  <si>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</si>
  <si>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</si>
  <si>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</si>
  <si>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</si>
  <si>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</si>
  <si>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</si>
  <si>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</si>
  <si>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</si>
  <si>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</si>
  <si>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</si>
  <si>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</si>
  <si>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</si>
  <si>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</si>
  <si>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</si>
  <si>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</si>
  <si>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</si>
  <si>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</si>
  <si>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</si>
  <si>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</si>
  <si>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</si>
  <si>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</si>
  <si>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</si>
  <si>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</si>
  <si>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</si>
  <si>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</si>
  <si>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</si>
  <si>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</si>
  <si>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</si>
  <si>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</si>
  <si>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</si>
  <si>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</si>
  <si>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</si>
  <si>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</si>
  <si>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</si>
  <si>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</si>
  <si>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</si>
  <si>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</si>
  <si>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</si>
  <si>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</si>
  <si>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</si>
  <si>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</si>
  <si>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</si>
  <si>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</si>
  <si>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</si>
  <si>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</si>
  <si>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</si>
  <si>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</si>
  <si>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</si>
  <si>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</si>
  <si>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</si>
  <si>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</si>
  <si>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</si>
  <si>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</si>
  <si>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</si>
  <si>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</si>
  <si>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</si>
  <si>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</si>
  <si>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</si>
  <si>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</si>
  <si>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</si>
  <si>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</si>
  <si>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</si>
  <si>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</si>
  <si>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</si>
  <si>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</si>
  <si>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</si>
  <si>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</si>
  <si>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</si>
  <si>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</si>
  <si>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</si>
  <si>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</si>
  <si>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</si>
  <si>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</si>
  <si>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</si>
  <si>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</si>
  <si>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</si>
  <si>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</si>
  <si>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</si>
  <si>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</si>
  <si>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</si>
  <si>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</si>
  <si>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</si>
  <si>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</si>
  <si>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</si>
  <si>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</si>
  <si>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</si>
  <si>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</si>
  <si>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</si>
  <si>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</si>
  <si>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</si>
  <si>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</si>
  <si>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</si>
  <si>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</si>
  <si>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</si>
  <si>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</si>
  <si>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</si>
  <si>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</si>
  <si>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</si>
  <si>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</si>
  <si>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</si>
  <si>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</si>
  <si>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</si>
  <si>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</si>
  <si>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</si>
  <si>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</si>
  <si>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</si>
  <si>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</si>
  <si>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</si>
  <si>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</si>
  <si>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</si>
  <si>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</si>
  <si>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</si>
  <si>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</si>
  <si>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</si>
  <si>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</si>
  <si>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</si>
  <si>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</si>
  <si>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</si>
  <si>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</si>
  <si>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</si>
  <si>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</si>
  <si>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</si>
  <si>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</si>
  <si>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</si>
  <si>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</si>
  <si>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</si>
  <si>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</si>
  <si>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</si>
  <si>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</si>
  <si>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</si>
  <si>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</si>
  <si>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</si>
  <si>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</si>
  <si>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</si>
  <si>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</si>
  <si>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</si>
  <si>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</si>
  <si>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</si>
  <si>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</si>
  <si>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</si>
  <si>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</si>
  <si>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</si>
  <si>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</si>
  <si>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</si>
  <si>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</si>
  <si>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</si>
  <si>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</si>
  <si>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</si>
  <si>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</si>
  <si>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</si>
  <si>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</si>
  <si>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</si>
  <si>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</si>
  <si>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</si>
  <si>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</si>
  <si>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</si>
  <si>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</si>
  <si>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</si>
  <si>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</si>
  <si>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</si>
  <si>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</si>
  <si>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</si>
  <si>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</si>
  <si>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</si>
  <si>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</si>
  <si>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</si>
  <si>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</si>
  <si>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</si>
  <si>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</si>
  <si>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</si>
  <si>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</si>
  <si>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</si>
  <si>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</si>
  <si>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</si>
  <si>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</si>
  <si>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</si>
  <si>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</si>
  <si>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</si>
  <si>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</si>
  <si>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</si>
  <si>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</si>
  <si>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</si>
  <si>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</si>
  <si>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</si>
  <si>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</si>
  <si>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</si>
  <si>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</si>
  <si>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</si>
  <si>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</si>
  <si>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</si>
  <si>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</si>
  <si>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</si>
  <si>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</si>
  <si>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</si>
  <si>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</si>
  <si>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</si>
  <si>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</si>
  <si>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</si>
  <si>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</si>
  <si>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</si>
  <si>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</si>
  <si>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</si>
  <si>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</si>
  <si>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</si>
  <si>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</si>
  <si>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</si>
  <si>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</si>
  <si>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</si>
  <si>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</si>
  <si>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</si>
  <si>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</si>
  <si>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</si>
  <si>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</si>
  <si>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</si>
  <si>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</si>
  <si>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</si>
  <si>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</si>
  <si>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</si>
  <si>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</si>
  <si>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</si>
  <si>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</si>
  <si>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</si>
  <si>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</si>
  <si>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</si>
  <si>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</si>
  <si>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</si>
  <si>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</si>
  <si>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</si>
  <si>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</si>
  <si>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</si>
  <si>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</si>
  <si>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</si>
  <si>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</si>
  <si>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</si>
  <si>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</si>
  <si>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</si>
  <si>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</si>
  <si>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</si>
  <si>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</si>
  <si>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</si>
  <si>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</si>
  <si>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</si>
  <si>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</si>
  <si>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</si>
  <si>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</si>
  <si>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</si>
  <si>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</si>
  <si>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</si>
  <si>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</si>
  <si>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</si>
  <si>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</si>
  <si>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</si>
  <si>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</si>
  <si>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</si>
  <si>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</si>
  <si>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</si>
  <si>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</si>
  <si>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</si>
  <si>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</si>
  <si>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</si>
  <si>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</si>
  <si>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</si>
  <si>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</si>
  <si>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</si>
  <si>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</si>
  <si>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</si>
  <si>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</si>
  <si>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</si>
  <si>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</si>
  <si>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</si>
  <si>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</si>
  <si>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</si>
  <si>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</si>
  <si>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</si>
  <si>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</si>
  <si>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</si>
  <si>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</si>
  <si>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</si>
  <si>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</si>
  <si>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</si>
  <si>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</si>
  <si>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</si>
  <si>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</si>
  <si>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</si>
  <si>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</si>
  <si>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</si>
  <si>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</si>
  <si>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</si>
  <si>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</si>
  <si>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</si>
  <si>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</si>
  <si>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</si>
  <si>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</si>
  <si>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</si>
  <si>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</si>
  <si>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</si>
  <si>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</si>
  <si>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</si>
  <si>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</si>
  <si>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</si>
  <si>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</si>
  <si>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</si>
  <si>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</si>
  <si>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</si>
  <si>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</si>
  <si>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</si>
  <si>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</si>
  <si>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</si>
  <si>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</si>
  <si>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</si>
  <si>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</si>
  <si>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</si>
  <si>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</si>
  <si>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</si>
  <si>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</si>
  <si>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</si>
  <si>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</si>
  <si>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</si>
  <si>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</si>
  <si>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</si>
  <si>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</si>
  <si>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</si>
  <si>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</si>
  <si>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</si>
  <si>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</si>
  <si>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</si>
  <si>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</si>
  <si>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</si>
  <si>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</si>
  <si>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</si>
  <si>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</si>
  <si>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</si>
  <si>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</si>
  <si>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</si>
  <si>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</si>
  <si>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</si>
  <si>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</si>
  <si>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</si>
  <si>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</si>
  <si>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</si>
  <si>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</si>
  <si>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</si>
  <si>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</si>
  <si>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</si>
  <si>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</si>
  <si>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</si>
  <si>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</si>
  <si>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</si>
  <si>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</si>
  <si>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</si>
  <si>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</si>
  <si>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</si>
  <si>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</si>
  <si>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</si>
  <si>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</si>
  <si>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</si>
  <si>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</si>
  <si>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</si>
  <si>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</si>
  <si>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</si>
  <si>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</si>
  <si>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</si>
  <si>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</si>
  <si>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</si>
  <si>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</si>
  <si>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</si>
  <si>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</si>
  <si>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</si>
  <si>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</si>
  <si>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</si>
  <si>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</si>
  <si>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</si>
  <si>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</si>
  <si>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</si>
  <si>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</si>
  <si>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</si>
  <si>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</si>
  <si>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</si>
  <si>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</si>
  <si>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</si>
  <si>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</si>
  <si>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</si>
  <si>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</si>
  <si>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</si>
  <si>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</si>
  <si>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</si>
  <si>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</si>
  <si>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</si>
  <si>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</si>
  <si>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</si>
  <si>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</si>
  <si>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</si>
  <si>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</si>
  <si>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</si>
  <si>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</si>
  <si>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</si>
  <si>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</si>
  <si>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</si>
  <si>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</si>
  <si>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</si>
  <si>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</si>
  <si>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</si>
  <si>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</si>
  <si>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</si>
  <si>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</si>
  <si>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</si>
  <si>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</si>
  <si>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</si>
  <si>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</si>
  <si>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</si>
  <si>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</si>
  <si>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</si>
  <si>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</si>
  <si>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</si>
  <si>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</si>
  <si>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</si>
  <si>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</si>
  <si>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</si>
  <si>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</si>
  <si>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</si>
  <si>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</si>
  <si>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</si>
  <si>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</si>
  <si>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</si>
  <si>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</si>
  <si>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</si>
  <si>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</si>
  <si>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</si>
  <si>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</si>
  <si>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</si>
  <si>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</si>
  <si>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</si>
  <si>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</si>
  <si>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</si>
  <si>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</si>
  <si>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</si>
  <si>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</si>
  <si>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</si>
  <si>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</si>
  <si>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</si>
  <si>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</si>
  <si>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</si>
  <si>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</si>
  <si>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</si>
  <si>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</si>
  <si>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</si>
  <si>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</si>
  <si>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</si>
  <si>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</si>
  <si>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</si>
  <si>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</si>
  <si>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</si>
  <si>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</si>
  <si>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</si>
  <si>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</si>
  <si>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</si>
  <si>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</si>
  <si>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</si>
  <si>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</si>
  <si>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</si>
  <si>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</si>
  <si>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</si>
  <si>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</si>
  <si>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</si>
  <si>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</si>
  <si>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</si>
  <si>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</si>
  <si>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</si>
  <si>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</si>
  <si>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</si>
  <si>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</si>
  <si>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</si>
  <si>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</si>
  <si>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</si>
  <si>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</si>
  <si>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</si>
  <si>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</si>
  <si>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</si>
  <si>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</si>
  <si>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</si>
  <si>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</si>
  <si>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</si>
  <si>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</si>
  <si>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</si>
  <si>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</si>
  <si>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</si>
  <si>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</si>
  <si>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</si>
  <si>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</si>
  <si>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</si>
  <si>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</si>
  <si>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</si>
  <si>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</si>
  <si>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</si>
  <si>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</si>
  <si>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</si>
  <si>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</si>
  <si>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</si>
  <si>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</si>
  <si>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</si>
  <si>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</si>
  <si>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</si>
  <si>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</si>
  <si>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</si>
  <si>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</si>
  <si>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</si>
  <si>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</si>
  <si>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</si>
  <si>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</si>
  <si>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</si>
  <si>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</si>
  <si>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</si>
  <si>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</si>
  <si>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</si>
  <si>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</si>
  <si>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</si>
  <si>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</si>
  <si>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</si>
  <si>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</si>
  <si>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</si>
  <si>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</si>
  <si>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</si>
  <si>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</si>
  <si>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</si>
  <si>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</si>
  <si>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</si>
  <si>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</si>
  <si>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</si>
  <si>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</si>
  <si>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</si>
  <si>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</si>
  <si>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</si>
  <si>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</si>
  <si>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</si>
  <si>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</si>
  <si>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</si>
  <si>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</si>
  <si>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</si>
  <si>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</si>
  <si>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</si>
  <si>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</si>
  <si>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</si>
  <si>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</si>
  <si>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</si>
  <si>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</si>
  <si>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</si>
  <si>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</si>
  <si>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</si>
  <si>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</si>
  <si>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</si>
  <si>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</si>
  <si>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</si>
  <si>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</si>
  <si>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</si>
  <si>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</si>
  <si>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</si>
  <si>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</si>
  <si>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</si>
  <si>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</si>
  <si>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</si>
  <si>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</si>
  <si>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</si>
  <si>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</si>
  <si>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</si>
  <si>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</si>
  <si>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</si>
  <si>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</si>
  <si>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</si>
  <si>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</si>
  <si>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</si>
  <si>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</si>
  <si>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</si>
  <si>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</si>
  <si>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</si>
  <si>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</si>
  <si>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</si>
  <si>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</si>
  <si>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</si>
  <si>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</si>
  <si>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</si>
  <si>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</si>
  <si>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</si>
  <si>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</si>
  <si>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</si>
  <si>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</si>
  <si>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</si>
  <si>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</si>
  <si>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</si>
  <si>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</si>
  <si>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</si>
  <si>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</si>
  <si>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</si>
  <si>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</si>
  <si>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</si>
  <si>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</si>
  <si>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</si>
  <si>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</si>
  <si>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</si>
  <si>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</si>
  <si>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</si>
  <si>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</si>
  <si>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</si>
  <si>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</si>
  <si>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</si>
  <si>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</si>
  <si>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</si>
  <si>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</si>
  <si>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</si>
  <si>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</si>
  <si>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</si>
  <si>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</si>
  <si>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</si>
  <si>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</si>
  <si>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</si>
  <si>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</si>
  <si>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</si>
  <si>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</si>
  <si>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</si>
  <si>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</si>
  <si>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</si>
  <si>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</si>
  <si>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</si>
  <si>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</si>
  <si>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</si>
  <si>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</si>
  <si>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</si>
  <si>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</si>
  <si>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</si>
  <si>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</si>
  <si>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</si>
  <si>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</si>
  <si>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</si>
  <si>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</si>
  <si>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</si>
  <si>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</si>
  <si>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</si>
  <si>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</si>
  <si>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</si>
  <si>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</si>
  <si>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</si>
  <si>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</si>
  <si>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</si>
  <si>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</si>
  <si>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</si>
  <si>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</si>
  <si>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</si>
  <si>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</si>
  <si>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</si>
  <si>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</si>
  <si>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</si>
  <si>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</si>
  <si>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</si>
  <si>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</si>
  <si>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</si>
  <si>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</si>
  <si>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</si>
  <si>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</si>
  <si>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</si>
  <si>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</si>
  <si>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</si>
  <si>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</si>
  <si>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</si>
  <si>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</si>
  <si>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</si>
  <si>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</si>
  <si>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</si>
  <si>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</si>
  <si>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</si>
  <si>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</si>
  <si>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</si>
  <si>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</si>
  <si>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</si>
  <si>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</si>
  <si>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</si>
  <si>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</si>
  <si>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</si>
  <si>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</si>
  <si>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</si>
  <si>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</si>
  <si>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</si>
  <si>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</si>
  <si>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</si>
  <si>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</si>
  <si>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</si>
  <si>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</si>
  <si>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</si>
  <si>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</si>
  <si>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</si>
  <si>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</si>
  <si>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</si>
  <si>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</si>
  <si>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</si>
  <si>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</si>
  <si>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</si>
  <si>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</si>
  <si>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</si>
  <si>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</si>
  <si>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</si>
  <si>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</si>
  <si>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</si>
  <si>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</si>
  <si>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</si>
  <si>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</si>
  <si>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</si>
  <si>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</si>
  <si>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</si>
  <si>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</si>
  <si>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</si>
  <si>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</si>
  <si>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</si>
  <si>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</si>
  <si>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</si>
  <si>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</si>
  <si>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</si>
  <si>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</si>
  <si>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</si>
  <si>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</si>
  <si>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</si>
  <si>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</si>
  <si>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</si>
  <si>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</si>
  <si>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</si>
  <si>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</si>
  <si>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</si>
  <si>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</si>
  <si>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</si>
  <si>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</si>
  <si>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</si>
  <si>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</si>
  <si>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</si>
  <si>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</si>
  <si>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</si>
  <si>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</si>
  <si>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</si>
  <si>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</si>
  <si>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</si>
  <si>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</si>
  <si>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</si>
  <si>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</si>
  <si>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</si>
  <si>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</si>
  <si>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</si>
  <si>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</si>
  <si>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</si>
  <si>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</si>
  <si>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</si>
  <si>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</si>
  <si>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</si>
  <si>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</si>
  <si>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</si>
  <si>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</si>
  <si>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</si>
  <si>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</si>
  <si>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</si>
  <si>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</si>
  <si>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</si>
  <si>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</si>
  <si>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</si>
  <si>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</si>
  <si>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</si>
  <si>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</si>
  <si>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</si>
  <si>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</si>
  <si>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</si>
  <si>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</si>
  <si>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</si>
  <si>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</si>
  <si>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</si>
  <si>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</si>
  <si>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</si>
  <si>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</si>
  <si>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</si>
  <si>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</si>
  <si>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</si>
  <si>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</si>
  <si>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</si>
  <si>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</si>
  <si>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</si>
  <si>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</si>
  <si>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</si>
  <si>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</si>
  <si>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</si>
  <si>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</si>
  <si>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</si>
  <si>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</si>
  <si>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</si>
  <si>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</si>
  <si>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</si>
  <si>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</si>
  <si>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</si>
  <si>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</si>
  <si>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</si>
  <si>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</si>
  <si>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</si>
  <si>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</si>
  <si>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</si>
  <si>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</si>
  <si>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</si>
  <si>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</si>
  <si>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</si>
  <si>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</si>
  <si>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</si>
  <si>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</si>
  <si>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</si>
  <si>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</si>
  <si>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</si>
  <si>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</si>
  <si>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</si>
  <si>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</si>
  <si>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</si>
  <si>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</si>
  <si>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</si>
  <si>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</si>
  <si>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</si>
  <si>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</si>
  <si>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</si>
  <si>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</si>
  <si>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</si>
  <si>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</si>
  <si>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</si>
  <si>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</si>
  <si>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</si>
  <si>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</si>
  <si>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</si>
  <si>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</si>
  <si>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</si>
  <si>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</si>
  <si>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</si>
  <si>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</si>
  <si>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</si>
  <si>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</si>
  <si>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</si>
  <si>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</si>
  <si>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</si>
  <si>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</si>
  <si>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</si>
  <si>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</si>
  <si>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</si>
  <si>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</si>
  <si>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</si>
  <si>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</si>
  <si>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</si>
  <si>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</si>
  <si>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</si>
  <si>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</si>
  <si>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</si>
  <si>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</si>
  <si>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</si>
  <si>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</si>
  <si>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</si>
  <si>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</si>
  <si>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</si>
  <si>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</si>
  <si>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</si>
  <si>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</si>
  <si>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</si>
  <si>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</si>
  <si>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</si>
  <si>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</si>
  <si>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</si>
  <si>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</si>
  <si>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</si>
  <si>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</si>
  <si>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</si>
  <si>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</si>
  <si>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</si>
  <si>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</si>
  <si>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</si>
  <si>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</si>
  <si>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</si>
  <si>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</si>
  <si>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</si>
  <si>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</si>
  <si>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</si>
  <si>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</si>
  <si>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</si>
  <si>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</si>
  <si>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</si>
  <si>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</si>
  <si>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</si>
  <si>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</si>
  <si>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</si>
  <si>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</si>
  <si>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</si>
  <si>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</si>
  <si>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</si>
  <si>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</si>
  <si>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</si>
  <si>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</si>
  <si>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</si>
  <si>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</si>
  <si>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</si>
  <si>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</si>
  <si>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</si>
  <si>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</si>
  <si>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</si>
  <si>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</si>
  <si>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</si>
  <si>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</si>
  <si>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</si>
  <si>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</si>
  <si>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</si>
  <si>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</si>
  <si>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</si>
  <si>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</si>
  <si>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</si>
  <si>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</si>
  <si>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</si>
  <si>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</si>
  <si>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</si>
  <si>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</si>
  <si>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</si>
  <si>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</si>
  <si>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</si>
  <si>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</si>
  <si>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</si>
  <si>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</si>
  <si>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</si>
  <si>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</si>
  <si>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</si>
  <si>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</si>
  <si>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</si>
  <si>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</si>
  <si>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</si>
  <si>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</si>
  <si>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</si>
  <si>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</si>
  <si>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</si>
  <si>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</si>
  <si>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</si>
  <si>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</si>
  <si>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</si>
  <si>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</si>
  <si>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</si>
  <si>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</si>
  <si>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</si>
  <si>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</si>
  <si>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</si>
  <si>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</si>
  <si>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</si>
  <si>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</si>
  <si>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</si>
  <si>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</si>
  <si>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</si>
  <si>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</si>
  <si>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</si>
  <si>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</si>
  <si>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</si>
  <si>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</si>
  <si>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</si>
  <si>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</si>
  <si>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</si>
  <si>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</si>
  <si>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</si>
  <si>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</si>
  <si>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</si>
  <si>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</si>
  <si>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</si>
  <si>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</si>
  <si>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</si>
  <si>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</si>
  <si>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</si>
  <si>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</si>
  <si>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</si>
  <si>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</si>
  <si>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</si>
  <si>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</si>
  <si>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</si>
  <si>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</si>
  <si>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</si>
  <si>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</si>
  <si>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</si>
  <si>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</si>
  <si>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</si>
  <si>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</si>
  <si>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</si>
  <si>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</si>
  <si>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</si>
  <si>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</si>
  <si>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</si>
  <si>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</si>
  <si>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</si>
  <si>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</si>
  <si>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</si>
  <si>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</si>
  <si>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</si>
  <si>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</si>
  <si>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</si>
  <si>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</si>
  <si>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</si>
  <si>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</si>
  <si>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</si>
  <si>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</si>
  <si>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</si>
  <si>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</si>
  <si>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</si>
  <si>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</si>
  <si>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</si>
  <si>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</si>
  <si>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</si>
  <si>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</si>
  <si>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</si>
  <si>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</si>
  <si>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</si>
  <si>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</si>
  <si>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</si>
  <si>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</si>
  <si>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</si>
  <si>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</si>
  <si>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</si>
  <si>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</si>
  <si>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</si>
  <si>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</si>
  <si>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</si>
  <si>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</si>
  <si>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</si>
  <si>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</si>
  <si>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</si>
  <si>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</si>
  <si>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</si>
  <si>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</si>
  <si>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</si>
  <si>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</si>
  <si>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</si>
  <si>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</si>
  <si>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</si>
  <si>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</si>
  <si>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</si>
  <si>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</si>
  <si>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</si>
  <si>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</si>
  <si>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</si>
  <si>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</si>
  <si>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</si>
  <si>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</si>
  <si>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</si>
  <si>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</si>
  <si>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</si>
  <si>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</si>
  <si>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</si>
  <si>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</si>
  <si>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</si>
  <si>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</si>
  <si>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</si>
  <si>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</si>
  <si>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</si>
  <si>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</si>
  <si>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</si>
  <si>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</si>
  <si>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</si>
  <si>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</si>
  <si>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</si>
  <si>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</si>
  <si>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</si>
  <si>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</si>
  <si>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</si>
  <si>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</si>
  <si>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</si>
  <si>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</si>
  <si>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</si>
  <si>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</si>
  <si>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</si>
  <si>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</si>
  <si>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</si>
  <si>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</si>
  <si>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</si>
  <si>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</si>
  <si>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</si>
  <si>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</si>
  <si>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</si>
  <si>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</si>
  <si>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</si>
  <si>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</si>
  <si>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</si>
  <si>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</si>
  <si>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</si>
  <si>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</si>
  <si>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</si>
  <si>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</si>
  <si>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</si>
  <si>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</si>
  <si>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</si>
  <si>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</si>
  <si>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</si>
  <si>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</si>
  <si>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</si>
  <si>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</si>
  <si>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</si>
  <si>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</si>
  <si>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</si>
  <si>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</si>
  <si>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</si>
  <si>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</si>
  <si>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</si>
  <si>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</si>
  <si>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</si>
  <si>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</si>
  <si>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</si>
  <si>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</si>
  <si>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</si>
  <si>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</si>
  <si>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</si>
  <si>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</si>
  <si>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</si>
  <si>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</si>
  <si>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</si>
  <si>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</si>
  <si>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</si>
  <si>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</si>
  <si>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</si>
  <si>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</si>
  <si>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</si>
  <si>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</si>
  <si>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</si>
  <si>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</si>
  <si>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</si>
  <si>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</si>
  <si>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</si>
  <si>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</si>
  <si>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</si>
  <si>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</si>
  <si>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</si>
  <si>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</si>
  <si>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</si>
  <si>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</si>
  <si>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</si>
  <si>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</si>
  <si>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</si>
  <si>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</si>
  <si>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</si>
  <si>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</si>
  <si>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</si>
  <si>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</si>
  <si>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</si>
  <si>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</si>
  <si>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</si>
  <si>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</si>
  <si>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</si>
  <si>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</si>
  <si>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</si>
  <si>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</si>
  <si>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</si>
  <si>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</si>
  <si>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</si>
  <si>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</si>
  <si>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</si>
  <si>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</si>
  <si>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</si>
  <si>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</si>
  <si>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</si>
  <si>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</si>
  <si>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</si>
  <si>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</si>
  <si>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</si>
  <si>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</si>
  <si>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</si>
  <si>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</si>
  <si>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</si>
  <si>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</si>
  <si>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</si>
  <si>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</si>
  <si>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</si>
  <si>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</si>
  <si>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</si>
  <si>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</si>
  <si>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</si>
  <si>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</si>
  <si>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</si>
  <si>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</si>
  <si>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</si>
  <si>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</si>
  <si>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</si>
  <si>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</si>
  <si>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</si>
  <si>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</si>
  <si>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</si>
  <si>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</si>
  <si>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</si>
  <si>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</si>
  <si>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</si>
  <si>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</si>
  <si>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</si>
  <si>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</si>
  <si>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</si>
  <si>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</si>
  <si>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</si>
  <si>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</si>
  <si>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</si>
  <si>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</si>
  <si>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</si>
  <si>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</si>
  <si>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</si>
  <si>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</si>
  <si>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</si>
  <si>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</si>
  <si>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</si>
  <si>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</si>
  <si>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</si>
  <si>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</si>
  <si>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</si>
  <si>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</si>
  <si>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</si>
  <si>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</si>
  <si>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</si>
  <si>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</si>
  <si>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</si>
  <si>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</si>
  <si>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</si>
  <si>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</si>
  <si>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</si>
  <si>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</si>
  <si>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</si>
  <si>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</si>
  <si>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</si>
  <si>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</si>
  <si>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</si>
  <si>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</si>
  <si>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</si>
  <si>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</si>
  <si>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</si>
  <si>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</si>
  <si>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</si>
  <si>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</si>
  <si>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</si>
  <si>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</si>
  <si>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</si>
  <si>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</si>
  <si>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</si>
  <si>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</si>
  <si>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</si>
  <si>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</si>
  <si>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</si>
  <si>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</si>
  <si>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</si>
  <si>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</si>
  <si>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</si>
  <si>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</si>
  <si>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</si>
  <si>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</si>
  <si>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</si>
  <si>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</si>
  <si>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</si>
  <si>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</si>
  <si>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</si>
  <si>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</si>
  <si>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</si>
  <si>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</si>
  <si>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</si>
  <si>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</si>
  <si>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</si>
  <si>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</si>
  <si>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</si>
  <si>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</si>
  <si>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</si>
  <si>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</si>
  <si>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</si>
  <si>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</si>
  <si>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</si>
  <si>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</si>
  <si>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</si>
  <si>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</si>
  <si>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</si>
  <si>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</si>
  <si>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</si>
  <si>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</si>
  <si>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</si>
  <si>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</si>
  <si>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</si>
  <si>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</si>
  <si>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</si>
  <si>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</si>
  <si>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</si>
  <si>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</si>
  <si>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</si>
  <si>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</si>
  <si>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</si>
  <si>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</si>
  <si>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</si>
  <si>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</si>
  <si>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</si>
  <si>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</si>
  <si>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</si>
  <si>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</si>
  <si>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</si>
  <si>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</si>
  <si>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</si>
  <si>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</si>
  <si>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</si>
  <si>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</si>
  <si>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</si>
  <si>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</si>
  <si>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</si>
  <si>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</si>
  <si>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</si>
  <si>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</si>
  <si>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</si>
  <si>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</si>
  <si>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</si>
  <si>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</si>
  <si>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</si>
  <si>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</si>
  <si>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</si>
  <si>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</si>
  <si>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</si>
  <si>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</si>
  <si>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</si>
  <si>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</si>
  <si>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</si>
  <si>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</si>
  <si>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</si>
  <si>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</si>
  <si>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</si>
  <si>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</si>
  <si>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</si>
  <si>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</si>
  <si>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</si>
  <si>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</si>
  <si>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</si>
  <si>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</si>
  <si>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</si>
  <si>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</si>
  <si>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</si>
  <si>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</si>
  <si>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</si>
  <si>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</si>
  <si>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</si>
  <si>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</si>
  <si>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</si>
  <si>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</si>
  <si>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</si>
  <si>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</si>
  <si>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</si>
  <si>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</si>
  <si>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</si>
  <si>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</si>
  <si>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</si>
  <si>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</si>
  <si>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</si>
  <si>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</si>
  <si>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</si>
  <si>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</si>
  <si>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</si>
  <si>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</si>
  <si>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</si>
  <si>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</si>
  <si>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</si>
  <si>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</si>
  <si>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</si>
  <si>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</si>
  <si>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</si>
  <si>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</si>
  <si>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</si>
  <si>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</si>
  <si>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</si>
  <si>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</si>
  <si>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</si>
  <si>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</si>
  <si>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</si>
  <si>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</si>
  <si>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</si>
  <si>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</si>
  <si>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</si>
  <si>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</si>
  <si>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</si>
  <si>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</si>
  <si>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</si>
  <si>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</si>
  <si>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</si>
  <si>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</si>
  <si>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</si>
  <si>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</si>
  <si>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</si>
  <si>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</si>
  <si>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</si>
  <si>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</si>
  <si>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</si>
  <si>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</si>
  <si>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</si>
  <si>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</si>
  <si>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</si>
  <si>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</si>
  <si>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</si>
  <si>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</si>
  <si>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</si>
  <si>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</si>
  <si>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</si>
  <si>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</si>
  <si>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</si>
  <si>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</si>
  <si>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</si>
  <si>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</si>
  <si>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</si>
  <si>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</si>
  <si>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</si>
  <si>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</si>
  <si>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</si>
  <si>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</si>
  <si>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</si>
  <si>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</si>
  <si>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</si>
  <si>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</si>
  <si>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</si>
  <si>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</si>
  <si>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</si>
  <si>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</si>
  <si>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</si>
  <si>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</si>
  <si>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</si>
  <si>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</si>
  <si>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</si>
  <si>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</si>
  <si>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</si>
  <si>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</si>
  <si>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</si>
  <si>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</si>
  <si>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</si>
  <si>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</si>
  <si>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</si>
  <si>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</si>
  <si>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</si>
  <si>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</si>
  <si>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</si>
  <si>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</si>
  <si>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</si>
  <si>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</si>
  <si>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</si>
  <si>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</si>
  <si>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</si>
  <si>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</si>
  <si>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</si>
  <si>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</si>
  <si>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</si>
  <si>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</si>
  <si>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</si>
  <si>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</si>
  <si>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</si>
  <si>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</si>
  <si>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</si>
  <si>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</si>
  <si>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</si>
  <si>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</si>
  <si>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</si>
  <si>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</si>
  <si>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</si>
  <si>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</si>
  <si>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</si>
  <si>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</si>
  <si>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</si>
  <si>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</si>
  <si>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</si>
  <si>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</si>
  <si>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</si>
  <si>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</si>
  <si>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</si>
  <si>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</si>
  <si>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</si>
  <si>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</si>
  <si>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</si>
  <si>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</si>
  <si>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</si>
  <si>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</si>
  <si>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</si>
  <si>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</si>
  <si>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</si>
  <si>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</si>
  <si>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</si>
  <si>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</si>
  <si>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</si>
  <si>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</si>
  <si>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</si>
  <si>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</si>
  <si>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</si>
  <si>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</si>
  <si>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</si>
  <si>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</si>
  <si>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</si>
  <si>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</si>
  <si>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</si>
  <si>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</si>
  <si>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</si>
  <si>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</si>
  <si>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</si>
  <si>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</si>
  <si>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</si>
  <si>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</si>
  <si>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</si>
  <si>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</si>
  <si>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</si>
  <si>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</si>
  <si>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</si>
  <si>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</si>
  <si>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</si>
  <si>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</si>
  <si>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</si>
  <si>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</si>
  <si>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</si>
  <si>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</si>
  <si>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</si>
  <si>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</si>
  <si>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</si>
  <si>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</si>
  <si>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</si>
  <si>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</si>
  <si>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</si>
  <si>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</si>
  <si>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</si>
  <si>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</si>
  <si>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</si>
  <si>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</si>
  <si>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</si>
  <si>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</si>
  <si>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</si>
  <si>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</si>
  <si>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</si>
  <si>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</si>
  <si>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</si>
  <si>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</si>
  <si>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</si>
  <si>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</si>
  <si>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</si>
  <si>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</si>
  <si>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</si>
  <si>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</si>
  <si>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</si>
  <si>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</si>
  <si>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</si>
  <si>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</si>
  <si>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</si>
  <si>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</si>
  <si>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</si>
  <si>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</si>
  <si>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</si>
  <si>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</si>
  <si>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</si>
  <si>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</si>
  <si>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</si>
  <si>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</si>
  <si>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</si>
  <si>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</si>
  <si>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</si>
  <si>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</si>
  <si>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</si>
  <si>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</si>
  <si>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</si>
  <si>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</si>
  <si>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</si>
  <si>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</si>
  <si>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</si>
  <si>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</si>
  <si>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</si>
  <si>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</si>
  <si>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</si>
  <si>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</si>
  <si>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</si>
  <si>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</si>
  <si>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</si>
  <si>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</si>
  <si>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</si>
  <si>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</si>
  <si>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</si>
  <si>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</si>
  <si>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</si>
  <si>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</si>
  <si>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</si>
  <si>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</si>
  <si>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</si>
  <si>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</si>
  <si>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</si>
  <si>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</si>
  <si>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</si>
  <si>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</si>
  <si>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</si>
  <si>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</si>
  <si>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</si>
  <si>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</si>
  <si>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</si>
  <si>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</si>
  <si>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</si>
  <si>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</si>
  <si>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</si>
  <si>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</si>
  <si>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</si>
  <si>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</si>
  <si>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</si>
  <si>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</si>
  <si>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</si>
  <si>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</si>
  <si>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</si>
  <si>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</si>
  <si>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</si>
  <si>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</si>
  <si>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</si>
  <si>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</si>
  <si>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</si>
  <si>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</si>
  <si>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</si>
  <si>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</si>
  <si>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</si>
  <si>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</si>
  <si>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</si>
  <si>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</si>
  <si>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</si>
  <si>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</si>
  <si>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</si>
  <si>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</si>
  <si>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</si>
  <si>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</si>
  <si>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</si>
  <si>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</si>
  <si>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</si>
  <si>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</si>
  <si>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</si>
  <si>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</si>
  <si>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</si>
  <si>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</si>
  <si>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</si>
  <si>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</si>
  <si>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</si>
  <si>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</si>
  <si>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</si>
  <si>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</si>
  <si>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</si>
  <si>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</si>
  <si>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</si>
  <si>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</si>
  <si>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</si>
  <si>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</si>
  <si>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</si>
  <si>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</si>
  <si>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</si>
  <si>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</si>
  <si>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</si>
  <si>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</si>
  <si>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</si>
  <si>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</si>
  <si>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</si>
  <si>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</si>
  <si>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</si>
  <si>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</si>
  <si>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</si>
  <si>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</si>
  <si>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</si>
  <si>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</si>
  <si>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</si>
  <si>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</si>
  <si>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</si>
  <si>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</si>
  <si>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</si>
  <si>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</si>
  <si>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</si>
  <si>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</si>
  <si>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</si>
  <si>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</si>
  <si>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</si>
  <si>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</si>
  <si>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</si>
  <si>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</si>
  <si>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</si>
  <si>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</si>
  <si>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</si>
  <si>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</si>
  <si>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</si>
  <si>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</si>
  <si>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</si>
  <si>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</si>
  <si>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</si>
  <si>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</si>
  <si>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</si>
  <si>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</si>
  <si>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</si>
  <si>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</si>
  <si>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</si>
  <si>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</si>
  <si>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</si>
  <si>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</si>
  <si>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</si>
  <si>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</si>
  <si>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</si>
  <si>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</si>
  <si>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</si>
  <si>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</si>
  <si>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</si>
  <si>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</si>
  <si>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</si>
  <si>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</si>
  <si>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</si>
  <si>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</si>
  <si>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</si>
  <si>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</si>
  <si>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</si>
  <si>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</si>
  <si>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</si>
  <si>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</si>
  <si>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</si>
  <si>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</si>
  <si>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</si>
  <si>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</si>
  <si>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</si>
  <si>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</si>
  <si>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</si>
  <si>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</si>
  <si>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</si>
  <si>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</si>
  <si>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</si>
  <si>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</si>
  <si>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</si>
  <si>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</si>
  <si>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</si>
  <si>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</si>
  <si>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</si>
  <si>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</si>
  <si>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</si>
  <si>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</si>
  <si>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</si>
  <si>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</si>
  <si>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</si>
  <si>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</si>
  <si>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</si>
  <si>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</si>
  <si>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</si>
  <si>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</si>
  <si>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</si>
  <si>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</si>
  <si>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</si>
  <si>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</si>
  <si>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</si>
  <si>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</si>
  <si>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</si>
  <si>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</si>
  <si>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</si>
  <si>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</si>
  <si>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</si>
  <si>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</si>
  <si>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</si>
  <si>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</si>
  <si>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</si>
  <si>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</si>
  <si>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</si>
  <si>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</si>
  <si>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</si>
  <si>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</si>
  <si>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</si>
  <si>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</si>
  <si>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</si>
  <si>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</si>
  <si>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</si>
  <si>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</si>
  <si>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</si>
  <si>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</si>
  <si>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</si>
  <si>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</si>
  <si>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</si>
  <si>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</si>
  <si>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</si>
  <si>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</si>
  <si>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</si>
  <si>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</si>
  <si>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</si>
  <si>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</si>
  <si>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</si>
  <si>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</si>
  <si>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</si>
  <si>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</si>
  <si>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</si>
  <si>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</si>
  <si>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</si>
  <si>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</si>
  <si>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</si>
  <si>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</si>
  <si>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</si>
  <si>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</si>
  <si>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</si>
  <si>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</si>
  <si>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</si>
  <si>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</si>
  <si>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</si>
  <si>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</si>
  <si>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</si>
  <si>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</si>
  <si>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</si>
  <si>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</si>
  <si>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</si>
  <si>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</si>
  <si>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</si>
  <si>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</si>
  <si>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</si>
  <si>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</si>
  <si>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</si>
  <si>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</si>
  <si>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</si>
  <si>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</si>
  <si>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</si>
  <si>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</si>
  <si>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</si>
  <si>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</si>
  <si>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</si>
  <si>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</si>
  <si>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</si>
  <si>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</si>
  <si>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</si>
  <si>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</si>
  <si>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</si>
  <si>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</si>
  <si>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</si>
  <si>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</si>
  <si>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</si>
  <si>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</si>
  <si>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</si>
  <si>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</si>
  <si>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</si>
  <si>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</si>
  <si>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</si>
  <si>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</si>
  <si>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</si>
  <si>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</si>
  <si>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</si>
  <si>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</si>
  <si>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</si>
  <si>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</si>
  <si>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</si>
  <si>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</si>
  <si>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</si>
  <si>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</si>
  <si>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</si>
  <si>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</si>
  <si>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</si>
  <si>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</si>
  <si>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</si>
  <si>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</si>
  <si>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</si>
  <si>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</si>
  <si>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</si>
  <si>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</si>
  <si>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</si>
  <si>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</si>
  <si>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</si>
  <si>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</si>
  <si>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</si>
  <si>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</si>
  <si>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</si>
  <si>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</si>
  <si>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</si>
  <si>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</si>
  <si>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</si>
  <si>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</si>
  <si>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</si>
  <si>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</si>
  <si>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</si>
  <si>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</si>
  <si>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</si>
  <si>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</si>
  <si>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</si>
  <si>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</si>
  <si>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</si>
  <si>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</si>
  <si>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</si>
  <si>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</si>
  <si>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</si>
  <si>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</si>
  <si>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</si>
  <si>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</si>
  <si>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</si>
  <si>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</si>
  <si>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</si>
  <si>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</si>
  <si>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</si>
  <si>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</si>
  <si>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</si>
  <si>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</si>
  <si>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</si>
  <si>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</si>
  <si>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</si>
  <si>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</si>
  <si>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</si>
  <si>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</si>
  <si>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</si>
  <si>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</si>
  <si>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</si>
  <si>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</si>
  <si>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</si>
  <si>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</si>
  <si>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</si>
  <si>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</si>
  <si>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</si>
  <si>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</si>
  <si>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</si>
  <si>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</si>
  <si>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</si>
  <si>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</si>
  <si>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</si>
  <si>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</si>
  <si>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</si>
  <si>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</si>
  <si>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</si>
  <si>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</si>
  <si>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</si>
  <si>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</si>
  <si>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</si>
  <si>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</si>
  <si>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</si>
  <si>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</si>
  <si>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</si>
  <si>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</si>
  <si>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</si>
  <si>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</si>
  <si>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</si>
  <si>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</si>
  <si>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</si>
  <si>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</si>
  <si>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</si>
  <si>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</si>
  <si>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</si>
  <si>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</si>
  <si>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</si>
  <si>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</si>
  <si>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</si>
  <si>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</si>
  <si>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</si>
  <si>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</si>
  <si>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</si>
  <si>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</si>
  <si>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</si>
  <si>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</si>
  <si>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</si>
  <si>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</si>
  <si>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</si>
  <si>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</si>
  <si>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</si>
  <si>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</si>
  <si>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</si>
  <si>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</si>
  <si>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</si>
  <si>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</si>
  <si>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</si>
  <si>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</si>
  <si>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</si>
  <si>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</si>
  <si>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</si>
  <si>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</si>
  <si>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</si>
  <si>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</si>
  <si>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</si>
  <si>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</si>
  <si>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</si>
  <si>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</si>
  <si>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</si>
  <si>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</si>
  <si>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</si>
  <si>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</si>
  <si>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</si>
  <si>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</si>
  <si>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</si>
  <si>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</si>
  <si>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</si>
  <si>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</si>
  <si>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</si>
  <si>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</si>
  <si>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</si>
  <si>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</si>
  <si>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</si>
  <si>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</si>
  <si>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</si>
  <si>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</si>
  <si>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</si>
  <si>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</si>
  <si>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</si>
  <si>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</si>
  <si>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</si>
  <si>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</si>
  <si>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</si>
  <si>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</si>
  <si>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</si>
  <si>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</si>
  <si>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</si>
  <si>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</si>
  <si>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</si>
  <si>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</si>
  <si>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</si>
  <si>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</si>
  <si>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</si>
  <si>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</si>
  <si>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</si>
  <si>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</si>
  <si>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</si>
  <si>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</si>
  <si>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</si>
  <si>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</si>
  <si>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</si>
  <si>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</si>
  <si>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</si>
  <si>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</si>
  <si>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</si>
  <si>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</si>
  <si>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</si>
  <si>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</si>
  <si>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</si>
  <si>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</si>
  <si>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</si>
  <si>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</si>
  <si>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</si>
  <si>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</si>
  <si>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</si>
  <si>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</si>
  <si>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</si>
  <si>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</si>
  <si>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</si>
  <si>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</si>
  <si>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</si>
  <si>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</si>
  <si>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</si>
  <si>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</si>
  <si>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</si>
  <si>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</si>
  <si>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</si>
  <si>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</si>
  <si>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</si>
  <si>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</si>
  <si>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</si>
  <si>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</si>
  <si>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</si>
  <si>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</si>
  <si>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</si>
  <si>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</si>
  <si>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</si>
  <si>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</si>
  <si>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</si>
  <si>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</si>
  <si>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</si>
  <si>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</si>
  <si>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</si>
  <si>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</si>
  <si>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</si>
  <si>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</si>
  <si>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</si>
  <si>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</si>
  <si>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</si>
  <si>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</si>
  <si>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</si>
  <si>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</si>
  <si>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</si>
  <si>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</si>
  <si>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</si>
  <si>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</si>
  <si>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</si>
  <si>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</si>
  <si>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</si>
  <si>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</si>
  <si>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</si>
  <si>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</si>
  <si>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</si>
  <si>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</si>
  <si>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</si>
  <si>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</si>
  <si>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</si>
  <si>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</si>
  <si>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</si>
  <si>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</si>
  <si>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</si>
  <si>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</si>
  <si>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</si>
  <si>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</si>
  <si>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</si>
  <si>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</si>
  <si>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</si>
  <si>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</si>
  <si>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</si>
  <si>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</si>
  <si>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</si>
  <si>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</si>
  <si>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</si>
  <si>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</si>
  <si>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</si>
  <si>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</si>
  <si>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</si>
  <si>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</si>
  <si>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</si>
  <si>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</si>
  <si>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</si>
  <si>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</si>
  <si>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</si>
  <si>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</si>
  <si>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</si>
  <si>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</si>
  <si>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</si>
  <si>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</si>
  <si>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</si>
  <si>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</si>
  <si>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</si>
  <si>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</si>
  <si>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</si>
  <si>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</si>
  <si>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</si>
  <si>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</si>
  <si>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</si>
  <si>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</si>
  <si>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</si>
  <si>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</si>
  <si>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</si>
  <si>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</si>
  <si>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</si>
  <si>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</si>
  <si>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</si>
  <si>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</si>
  <si>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</si>
  <si>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</si>
  <si>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</si>
  <si>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</si>
  <si>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</si>
  <si>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</si>
  <si>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</si>
  <si>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</si>
  <si>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</si>
  <si>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</si>
  <si>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</si>
  <si>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</si>
  <si>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</si>
  <si>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</si>
  <si>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</si>
  <si>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</si>
  <si>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</si>
  <si>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</si>
  <si>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</si>
  <si>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</si>
  <si>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</si>
  <si>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</si>
  <si>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</si>
  <si>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</si>
  <si>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</si>
  <si>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</si>
  <si>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</si>
  <si>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</si>
  <si>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</si>
  <si>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</si>
  <si>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</si>
  <si>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</si>
  <si>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</si>
  <si>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</si>
  <si>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</si>
  <si>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</si>
  <si>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</si>
  <si>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</si>
  <si>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</si>
  <si>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</si>
  <si>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</si>
  <si>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</si>
  <si>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</si>
  <si>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</si>
  <si>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</si>
  <si>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</si>
  <si>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</si>
  <si>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</si>
  <si>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</si>
  <si>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</si>
  <si>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</si>
  <si>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</si>
  <si>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</si>
  <si>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</si>
  <si>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</si>
  <si>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</si>
  <si>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</si>
  <si>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</si>
  <si>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</si>
  <si>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</si>
  <si>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</si>
  <si>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</si>
  <si>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</si>
  <si>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</si>
  <si>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</si>
  <si>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</si>
  <si>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</si>
  <si>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</si>
  <si>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</si>
  <si>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</si>
  <si>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</si>
  <si>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</si>
  <si>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</si>
  <si>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</si>
  <si>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</si>
  <si>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</si>
  <si>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</si>
  <si>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</si>
  <si>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</si>
  <si>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</si>
  <si>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</si>
  <si>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</si>
  <si>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</si>
  <si>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</si>
  <si>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</si>
  <si>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</si>
  <si>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</si>
  <si>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</si>
  <si>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</si>
  <si>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</si>
  <si>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</si>
  <si>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</si>
  <si>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</si>
  <si>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</si>
  <si>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</si>
  <si>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</si>
  <si>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</si>
  <si>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</si>
  <si>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</si>
  <si>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</si>
  <si>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</si>
  <si>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</si>
  <si>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</si>
  <si>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</si>
  <si>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</si>
  <si>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</si>
  <si>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</si>
  <si>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</si>
  <si>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</si>
  <si>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</si>
  <si>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</si>
  <si>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</si>
  <si>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</si>
  <si>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</si>
  <si>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</si>
  <si>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</si>
  <si>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</si>
  <si>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</si>
  <si>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</si>
  <si>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</si>
  <si>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</si>
  <si>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</si>
  <si>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</si>
  <si>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</si>
  <si>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</si>
  <si>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</si>
  <si>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</si>
  <si>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</si>
  <si>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</si>
  <si>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</si>
  <si>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</si>
  <si>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</si>
  <si>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</si>
  <si>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</si>
  <si>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</si>
  <si>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</si>
  <si>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</si>
  <si>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</si>
  <si>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</si>
  <si>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</si>
  <si>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</si>
  <si>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</si>
  <si>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</si>
  <si>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</si>
  <si>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</si>
  <si>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</si>
  <si>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</si>
  <si>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</si>
  <si>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</si>
  <si>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</si>
  <si>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</si>
  <si>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</si>
  <si>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</si>
  <si>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</si>
  <si>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</si>
  <si>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</si>
  <si>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</si>
  <si>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</si>
  <si>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</si>
  <si>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</si>
  <si>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</si>
  <si>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</si>
  <si>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</si>
  <si>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</si>
  <si>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</si>
  <si>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</si>
  <si>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</si>
  <si>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</si>
  <si>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</si>
  <si>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</si>
  <si>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</si>
  <si>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</si>
  <si>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</si>
  <si>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</si>
  <si>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</si>
  <si>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</si>
  <si>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</si>
  <si>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</si>
  <si>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</si>
  <si>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</si>
  <si>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</si>
  <si>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</si>
  <si>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</si>
  <si>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</si>
  <si>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</si>
  <si>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</si>
  <si>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</si>
  <si>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</si>
  <si>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</si>
  <si>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</si>
  <si>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</si>
  <si>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</si>
  <si>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</si>
  <si>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</si>
  <si>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</si>
  <si>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</si>
  <si>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</si>
  <si>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</si>
  <si>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</si>
  <si>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</si>
  <si>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</si>
  <si>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</si>
  <si>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</si>
  <si>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</si>
  <si>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</si>
  <si>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</si>
  <si>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</si>
  <si>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</si>
  <si>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</si>
  <si>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</si>
  <si>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</si>
  <si>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</si>
  <si>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</si>
  <si>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</si>
  <si>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</si>
  <si>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</si>
  <si>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</si>
  <si>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</si>
  <si>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</si>
  <si>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</si>
  <si>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</si>
  <si>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</si>
  <si>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</si>
  <si>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</si>
  <si>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</si>
  <si>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</si>
  <si>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</si>
  <si>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</si>
  <si>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</si>
  <si>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</si>
  <si>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</si>
  <si>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</si>
  <si>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</si>
  <si>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</si>
  <si>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</si>
  <si>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</si>
  <si>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</si>
  <si>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</si>
  <si>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</si>
  <si>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</si>
  <si>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</si>
  <si>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</si>
  <si>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</si>
  <si>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</si>
  <si>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</si>
  <si>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</si>
  <si>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</si>
  <si>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</si>
  <si>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</si>
  <si>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</si>
  <si>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</si>
  <si>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</si>
  <si>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</si>
  <si>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</si>
  <si>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</si>
  <si>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</si>
  <si>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</si>
  <si>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</si>
  <si>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</si>
  <si>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</si>
  <si>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</si>
  <si>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</si>
  <si>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</si>
  <si>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</si>
  <si>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</si>
  <si>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</si>
  <si>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</si>
  <si>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</si>
  <si>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</si>
  <si>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</si>
  <si>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</si>
  <si>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</si>
  <si>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</si>
  <si>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</si>
  <si>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</si>
  <si>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</si>
  <si>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</si>
  <si>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</si>
  <si>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</si>
  <si>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</si>
  <si>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</si>
  <si>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</si>
  <si>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</si>
  <si>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</si>
  <si>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</si>
  <si>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</si>
  <si>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</si>
  <si>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</si>
  <si>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</si>
  <si>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</si>
  <si>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</si>
  <si>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</si>
  <si>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</si>
  <si>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</si>
  <si>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</si>
  <si>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</si>
  <si>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</si>
  <si>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</si>
  <si>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</si>
  <si>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</si>
  <si>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</si>
  <si>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</si>
  <si>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</si>
  <si>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</si>
  <si>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</si>
  <si>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</si>
  <si>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</si>
  <si>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</si>
  <si>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</si>
  <si>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</si>
  <si>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</si>
  <si>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</si>
  <si>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</si>
  <si>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</si>
  <si>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</si>
  <si>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</si>
  <si>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</si>
  <si>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</si>
  <si>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</si>
  <si>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</si>
  <si>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</si>
  <si>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</si>
  <si>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</si>
  <si>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</si>
  <si>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</si>
  <si>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</si>
  <si>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</si>
  <si>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</si>
  <si>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</si>
  <si>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</si>
  <si>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</si>
  <si>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</si>
  <si>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</si>
  <si>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</si>
  <si>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</si>
  <si>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</si>
  <si>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</si>
  <si>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</si>
  <si>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</si>
  <si>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</si>
  <si>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</si>
  <si>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</si>
  <si>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</si>
  <si>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</si>
  <si>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</si>
  <si>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</si>
  <si>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</si>
  <si>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</si>
  <si>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</si>
  <si>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</si>
  <si>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</si>
  <si>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</si>
  <si>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</si>
  <si>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</si>
  <si>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</si>
  <si>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</si>
  <si>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</si>
  <si>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</si>
  <si>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</si>
  <si>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</si>
  <si>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</si>
  <si>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</si>
  <si>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</si>
  <si>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</si>
  <si>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</si>
  <si>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</si>
  <si>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</si>
  <si>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</si>
  <si>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</si>
  <si>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</si>
  <si>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</si>
  <si>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</si>
  <si>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</si>
  <si>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</si>
  <si>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</si>
  <si>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</si>
  <si>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</si>
  <si>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</si>
  <si>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</si>
  <si>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</si>
  <si>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</si>
  <si>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</si>
  <si>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</si>
  <si>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</si>
  <si>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</si>
  <si>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</si>
  <si>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</si>
  <si>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</si>
  <si>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</si>
  <si>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</si>
  <si>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</si>
  <si>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</si>
  <si>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</si>
  <si>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</si>
  <si>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</si>
  <si>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</si>
  <si>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</si>
  <si>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</si>
  <si>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</si>
  <si>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</si>
  <si>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</si>
  <si>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</si>
  <si>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</si>
  <si>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</si>
  <si>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</si>
  <si>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</si>
  <si>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</si>
  <si>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</si>
  <si>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</si>
  <si>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</si>
  <si>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</si>
  <si>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</si>
  <si>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</si>
  <si>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</si>
  <si>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</si>
  <si>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</si>
  <si>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</si>
  <si>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</si>
  <si>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</si>
  <si>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</si>
  <si>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</si>
  <si>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</si>
  <si>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</si>
  <si>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</si>
  <si>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</si>
  <si>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</si>
  <si>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</si>
  <si>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</si>
  <si>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</si>
  <si>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</si>
  <si>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</si>
  <si>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</si>
  <si>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</si>
  <si>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</si>
  <si>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</si>
  <si>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</si>
  <si>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</si>
  <si>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</si>
  <si>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</si>
  <si>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</si>
  <si>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</si>
  <si>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</si>
  <si>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</si>
  <si>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</si>
  <si>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</si>
  <si>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</si>
  <si>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</si>
  <si>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</si>
  <si>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</si>
  <si>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</si>
  <si>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</si>
  <si>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</si>
  <si>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</si>
  <si>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</si>
  <si>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</si>
  <si>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</si>
  <si>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</si>
  <si>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</si>
  <si>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</si>
  <si>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</si>
  <si>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</si>
  <si>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</si>
  <si>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</si>
  <si>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</si>
  <si>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</si>
  <si>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</si>
  <si>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</si>
  <si>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</si>
  <si>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</si>
  <si>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</si>
  <si>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</si>
  <si>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</si>
  <si>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</si>
  <si>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</si>
  <si>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</si>
  <si>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</si>
  <si>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</si>
  <si>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</si>
  <si>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</si>
  <si>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</si>
  <si>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</si>
  <si>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</si>
  <si>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</si>
  <si>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</si>
  <si>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</si>
  <si>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</si>
  <si>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</si>
  <si>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</si>
  <si>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</si>
  <si>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</si>
  <si>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</si>
  <si>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</si>
  <si>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</si>
  <si>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</si>
  <si>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</si>
  <si>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</si>
  <si>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</si>
  <si>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</si>
  <si>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</si>
  <si>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</si>
  <si>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</si>
  <si>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</si>
  <si>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</si>
  <si>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</si>
  <si>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</si>
  <si>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</si>
  <si>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</si>
  <si>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</si>
  <si>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</si>
  <si>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</si>
  <si>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</si>
  <si>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</si>
  <si>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</si>
  <si>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</si>
  <si>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</si>
  <si>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</si>
  <si>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</si>
  <si>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</si>
  <si>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</si>
  <si>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</si>
  <si>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</si>
  <si>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</si>
  <si>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</si>
  <si>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</si>
  <si>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</si>
  <si>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</si>
  <si>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</si>
  <si>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</si>
  <si>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</si>
  <si>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</si>
  <si>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</si>
  <si>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</si>
  <si>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</si>
  <si>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</si>
  <si>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</si>
  <si>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</si>
  <si>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</si>
  <si>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</si>
  <si>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</si>
  <si>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</si>
  <si>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</si>
  <si>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</si>
  <si>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</si>
  <si>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</si>
  <si>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</si>
  <si>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</si>
  <si>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</si>
  <si>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</si>
  <si>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</si>
  <si>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</si>
  <si>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</si>
  <si>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</si>
  <si>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</si>
  <si>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</si>
  <si>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</si>
  <si>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</si>
  <si>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</si>
  <si>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</si>
  <si>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</si>
  <si>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</si>
  <si>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</si>
  <si>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</si>
  <si>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</si>
  <si>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</si>
  <si>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</si>
  <si>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</si>
  <si>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</si>
  <si>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</si>
  <si>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</si>
  <si>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</si>
  <si>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</si>
  <si>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</si>
  <si>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</si>
  <si>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</si>
  <si>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</si>
  <si>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</si>
  <si>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</si>
  <si>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</si>
  <si>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</si>
  <si>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</si>
  <si>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</si>
  <si>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</si>
  <si>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</si>
  <si>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</si>
  <si>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</si>
  <si>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</si>
  <si>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</si>
  <si>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</si>
  <si>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</si>
  <si>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</si>
  <si>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</si>
  <si>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</si>
  <si>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</si>
  <si>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</si>
  <si>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</si>
  <si>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</si>
  <si>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</si>
  <si>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</si>
  <si>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</si>
  <si>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</si>
  <si>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</si>
  <si>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</si>
  <si>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</si>
  <si>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</si>
  <si>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</si>
  <si>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</si>
  <si>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</si>
  <si>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</si>
  <si>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</si>
  <si>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</si>
  <si>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</si>
  <si>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</si>
  <si>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</si>
  <si>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</si>
  <si>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</si>
  <si>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</si>
  <si>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</si>
  <si>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</si>
  <si>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</si>
  <si>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</si>
  <si>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</si>
  <si>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</si>
  <si>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</si>
  <si>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</si>
  <si>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</si>
  <si>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</si>
  <si>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</si>
  <si>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</si>
  <si>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</si>
  <si>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</si>
  <si>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</si>
  <si>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</si>
  <si>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</si>
  <si>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</si>
  <si>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</si>
  <si>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</si>
  <si>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</si>
  <si>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</si>
  <si>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</si>
  <si>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</si>
  <si>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</si>
  <si>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</si>
  <si>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</si>
  <si>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</si>
  <si>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</si>
  <si>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</si>
  <si>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</si>
  <si>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</si>
  <si>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</si>
  <si>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</si>
  <si>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</si>
  <si>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</si>
  <si>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</si>
  <si>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</si>
  <si>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</si>
  <si>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</si>
  <si>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</si>
  <si>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</si>
  <si>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</si>
  <si>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</si>
  <si>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</si>
  <si>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</si>
  <si>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</si>
  <si>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</si>
  <si>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</si>
  <si>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</si>
  <si>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</si>
  <si>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</si>
  <si>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</si>
  <si>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</si>
  <si>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</si>
  <si>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</si>
  <si>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</si>
  <si>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</si>
  <si>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</si>
  <si>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</si>
  <si>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</si>
  <si>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</si>
  <si>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</si>
  <si>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</si>
  <si>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</si>
  <si>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</si>
  <si>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</si>
  <si>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</si>
  <si>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</si>
  <si>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</si>
  <si>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</si>
  <si>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</si>
  <si>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</si>
  <si>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</si>
  <si>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</si>
  <si>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</si>
  <si>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</si>
  <si>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</si>
  <si>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</si>
  <si>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</si>
  <si>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</si>
  <si>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</si>
  <si>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</si>
  <si>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</si>
  <si>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</si>
  <si>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</si>
  <si>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</si>
  <si>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</si>
  <si>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</si>
  <si>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</si>
  <si>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</si>
  <si>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</si>
  <si>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</si>
  <si>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</si>
  <si>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</si>
  <si>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</si>
  <si>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</si>
  <si>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</si>
  <si>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</si>
  <si>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</si>
  <si>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</si>
  <si>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</si>
  <si>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</si>
  <si>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</si>
  <si>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</si>
  <si>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</si>
  <si>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</si>
  <si>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</si>
  <si>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</si>
  <si>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</si>
  <si>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</si>
  <si>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</si>
  <si>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</si>
  <si>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</si>
  <si>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</si>
  <si>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</si>
  <si>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</si>
  <si>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</si>
  <si>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</si>
  <si>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</si>
  <si>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</si>
  <si>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</si>
  <si>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</si>
  <si>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</si>
  <si>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</si>
  <si>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</si>
  <si>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</si>
  <si>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</si>
  <si>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</si>
  <si>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</si>
  <si>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</si>
  <si>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</si>
  <si>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</si>
  <si>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</si>
  <si>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</si>
  <si>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</si>
  <si>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</si>
  <si>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</si>
  <si>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</si>
  <si>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</si>
  <si>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</si>
  <si>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</si>
  <si>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</si>
  <si>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</si>
  <si>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</si>
  <si>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</si>
  <si>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</si>
  <si>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</si>
  <si>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</si>
  <si>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</si>
  <si>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</si>
  <si>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</si>
  <si>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</si>
  <si>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</si>
  <si>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</si>
  <si>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</si>
  <si>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</si>
  <si>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</si>
  <si>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</si>
  <si>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</si>
  <si>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</si>
  <si>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</si>
  <si>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</si>
  <si>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</si>
  <si>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</si>
  <si>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</si>
  <si>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</si>
  <si>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</si>
  <si>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</si>
  <si>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</si>
  <si>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</si>
  <si>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</si>
  <si>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</si>
  <si>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</si>
  <si>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</si>
  <si>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</si>
  <si>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</si>
  <si>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</si>
  <si>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</si>
  <si>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</si>
  <si>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</si>
  <si>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</si>
  <si>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</si>
  <si>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</si>
  <si>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</si>
  <si>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</si>
  <si>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</si>
  <si>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</si>
  <si>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</si>
  <si>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</si>
  <si>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</si>
  <si>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</si>
  <si>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</si>
  <si>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</si>
  <si>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</si>
  <si>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</si>
  <si>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</si>
  <si>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</si>
  <si>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</si>
  <si>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</si>
  <si>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</si>
  <si>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</si>
  <si>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</si>
  <si>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</si>
  <si>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</si>
  <si>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</si>
  <si>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</si>
  <si>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</si>
  <si>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</si>
  <si>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</si>
  <si>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</si>
  <si>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</si>
  <si>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</si>
  <si>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</si>
  <si>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</si>
  <si>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</si>
  <si>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</si>
  <si>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</si>
  <si>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</si>
  <si>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</si>
  <si>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</si>
  <si>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</si>
  <si>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</si>
  <si>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</si>
  <si>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</si>
  <si>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</si>
  <si>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</si>
  <si>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</si>
  <si>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</si>
  <si>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</si>
  <si>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</si>
  <si>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</si>
  <si>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</si>
  <si>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</si>
  <si>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</si>
  <si>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</si>
  <si>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</si>
  <si>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</si>
  <si>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</si>
  <si>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</si>
  <si>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</si>
  <si>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</si>
  <si>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</si>
  <si>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</si>
  <si>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</si>
  <si>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</si>
  <si>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</si>
  <si>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</si>
  <si>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</si>
  <si>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</si>
  <si>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</si>
  <si>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</si>
  <si>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</si>
  <si>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</si>
  <si>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</si>
  <si>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</si>
  <si>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</si>
  <si>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</si>
  <si>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</si>
  <si>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</si>
  <si>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</si>
  <si>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</si>
  <si>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</si>
  <si>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</si>
  <si>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</si>
  <si>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</si>
  <si>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</si>
  <si>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</si>
  <si>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</si>
  <si>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</si>
  <si>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</si>
  <si>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</si>
  <si>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</si>
  <si>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</si>
  <si>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</si>
  <si>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</si>
  <si>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</si>
  <si>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</si>
  <si>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</si>
  <si>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</si>
  <si>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</si>
  <si>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</si>
  <si>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</si>
  <si>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</si>
  <si>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</si>
  <si>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</si>
  <si>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</si>
  <si>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</si>
  <si>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</si>
  <si>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</si>
  <si>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</si>
  <si>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</si>
  <si>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</si>
  <si>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</si>
  <si>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</si>
  <si>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</si>
  <si>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</si>
  <si>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</si>
  <si>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</si>
  <si>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</si>
  <si>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</si>
  <si>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</si>
  <si>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</si>
  <si>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</si>
  <si>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</si>
  <si>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</si>
  <si>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</si>
  <si>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</si>
  <si>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</si>
  <si>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</si>
  <si>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</si>
  <si>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</si>
  <si>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</si>
  <si>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</si>
  <si>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</si>
  <si>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</si>
  <si>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</si>
  <si>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</si>
  <si>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</si>
  <si>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</si>
  <si>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</si>
  <si>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</si>
  <si>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</si>
  <si>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</si>
  <si>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</si>
  <si>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</si>
  <si>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</si>
  <si>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</si>
  <si>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</si>
  <si>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</si>
  <si>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</si>
  <si>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</si>
  <si>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</si>
  <si>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</si>
  <si>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</si>
  <si>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</si>
  <si>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</si>
  <si>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</si>
  <si>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</si>
  <si>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</si>
  <si>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</si>
  <si>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</si>
  <si>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</si>
  <si>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</si>
  <si>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</si>
  <si>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</si>
  <si>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</si>
  <si>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</si>
  <si>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</si>
  <si>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</si>
  <si>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</si>
  <si>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</si>
  <si>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</si>
  <si>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</si>
  <si>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</si>
  <si>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</si>
  <si>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</si>
  <si>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</si>
  <si>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</si>
  <si>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</si>
  <si>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</si>
  <si>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</si>
  <si>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</si>
  <si>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</si>
  <si>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</si>
  <si>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</si>
  <si>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</si>
  <si>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</si>
  <si>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</si>
  <si>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</si>
  <si>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</si>
  <si>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</si>
  <si>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</si>
  <si>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</si>
  <si>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</si>
  <si>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</si>
  <si>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</si>
  <si>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</si>
  <si>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</si>
  <si>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</si>
  <si>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</si>
  <si>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</si>
  <si>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</si>
  <si>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</si>
  <si>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</si>
  <si>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</si>
  <si>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</si>
  <si>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</si>
  <si>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</si>
  <si>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</si>
  <si>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</si>
  <si>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</si>
  <si>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</si>
  <si>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</si>
  <si>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</si>
  <si>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</si>
  <si>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</si>
  <si>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</si>
  <si>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</si>
  <si>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</si>
  <si>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</si>
  <si>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</si>
  <si>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</si>
  <si>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</si>
  <si>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</si>
  <si>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</si>
  <si>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</si>
  <si>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</si>
  <si>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</si>
  <si>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</si>
  <si>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</si>
  <si>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</si>
  <si>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</si>
  <si>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</si>
  <si>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</si>
  <si>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</si>
  <si>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</si>
  <si>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</si>
  <si>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</si>
  <si>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</si>
  <si>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</si>
  <si>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</si>
  <si>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</si>
  <si>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</si>
  <si>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</si>
  <si>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</si>
  <si>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</si>
  <si>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</si>
  <si>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</si>
  <si>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</si>
  <si>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</si>
  <si>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</si>
  <si>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</si>
  <si>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</si>
  <si>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</si>
  <si>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</si>
  <si>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</si>
  <si>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</si>
  <si>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</si>
  <si>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</si>
  <si>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</si>
  <si>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</si>
  <si>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</si>
  <si>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</si>
  <si>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</si>
  <si>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</si>
  <si>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</si>
  <si>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</si>
  <si>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</si>
  <si>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</si>
  <si>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</si>
  <si>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</si>
  <si>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</si>
  <si>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</si>
  <si>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</si>
  <si>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</si>
  <si>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</si>
  <si>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</si>
  <si>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</si>
  <si>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</si>
  <si>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</si>
  <si>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</si>
  <si>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</si>
  <si>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</si>
  <si>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</si>
  <si>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</si>
  <si>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</si>
  <si>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</si>
  <si>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</si>
  <si>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</si>
  <si>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</si>
  <si>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</si>
  <si>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</si>
  <si>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</si>
  <si>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</si>
  <si>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</si>
  <si>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</si>
  <si>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</si>
  <si>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</si>
  <si>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</si>
  <si>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</si>
  <si>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</si>
  <si>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</si>
  <si>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</si>
  <si>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</si>
  <si>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</si>
  <si>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</si>
  <si>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</si>
  <si>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</si>
  <si>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</si>
  <si>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</si>
  <si>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</si>
  <si>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</si>
  <si>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</si>
  <si>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</si>
  <si>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</si>
  <si>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</si>
  <si>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</si>
  <si>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</si>
  <si>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</si>
  <si>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</si>
  <si>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</si>
  <si>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</si>
  <si>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</si>
  <si>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</si>
  <si>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</si>
  <si>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</si>
  <si>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</si>
  <si>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</si>
  <si>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</si>
  <si>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</si>
  <si>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</si>
  <si>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</si>
  <si>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</si>
  <si>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</si>
  <si>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</si>
  <si>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</si>
  <si>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</si>
  <si>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</si>
  <si>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</si>
  <si>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</si>
  <si>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</si>
  <si>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</si>
  <si>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</si>
  <si>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</si>
  <si>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</si>
  <si>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</si>
  <si>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</si>
  <si>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</si>
  <si>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</si>
  <si>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</si>
  <si>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</si>
  <si>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</si>
  <si>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</si>
  <si>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</si>
  <si>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</si>
  <si>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</si>
  <si>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</si>
  <si>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</si>
  <si>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</si>
  <si>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</si>
  <si>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</si>
  <si>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</si>
  <si>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</si>
  <si>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</si>
  <si>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</si>
  <si>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</si>
  <si>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</si>
  <si>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</si>
  <si>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</si>
  <si>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</si>
  <si>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</si>
  <si>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</si>
  <si>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</si>
  <si>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</si>
  <si>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</si>
  <si>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</si>
  <si>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</si>
  <si>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</si>
  <si>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</si>
  <si>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</si>
  <si>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</si>
  <si>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</si>
  <si>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</si>
  <si>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</si>
  <si>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</si>
  <si>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</si>
  <si>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</si>
  <si>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</si>
  <si>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</si>
  <si>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</si>
  <si>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</si>
  <si>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</si>
  <si>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</si>
  <si>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</si>
  <si>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</si>
  <si>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</si>
  <si>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</si>
  <si>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</si>
  <si>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</si>
  <si>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</si>
  <si>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</si>
  <si>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</si>
  <si>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</si>
  <si>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</si>
  <si>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</si>
  <si>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</si>
  <si>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</si>
  <si>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</si>
  <si>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</si>
  <si>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</si>
  <si>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</si>
  <si>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</si>
  <si>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</si>
  <si>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</si>
  <si>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</si>
  <si>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</si>
  <si>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</si>
  <si>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</si>
  <si>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</si>
  <si>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</si>
  <si>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</si>
  <si>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</si>
  <si>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</si>
  <si>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</si>
  <si>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</si>
  <si>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</si>
  <si>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</si>
  <si>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</si>
  <si>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</si>
  <si>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</si>
  <si>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</si>
  <si>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</si>
  <si>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</si>
  <si>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</si>
  <si>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</si>
  <si>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</si>
  <si>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</si>
  <si>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</si>
  <si>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</si>
  <si>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</si>
  <si>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</si>
  <si>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</si>
  <si>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</si>
  <si>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</si>
  <si>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</si>
  <si>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</si>
  <si>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</si>
  <si>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</si>
  <si>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</si>
  <si>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</si>
  <si>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</si>
  <si>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</si>
  <si>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</si>
  <si>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</si>
  <si>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</si>
  <si>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</si>
  <si>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</si>
  <si>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</si>
  <si>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</si>
  <si>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</si>
  <si>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</si>
  <si>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</si>
  <si>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</si>
  <si>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</si>
  <si>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</si>
  <si>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</si>
  <si>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</si>
  <si>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</si>
  <si>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</si>
  <si>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</si>
  <si>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</si>
  <si>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</si>
  <si>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</si>
  <si>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</si>
  <si>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</si>
  <si>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</si>
  <si>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</si>
  <si>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</si>
  <si>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</si>
  <si>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</si>
  <si>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</si>
  <si>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</si>
  <si>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</si>
  <si>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</si>
  <si>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</si>
  <si>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</si>
  <si>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</si>
  <si>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</si>
  <si>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</si>
  <si>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</si>
  <si>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</si>
  <si>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</si>
  <si>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</si>
  <si>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</si>
  <si>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</si>
  <si>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</si>
  <si>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</si>
  <si>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</si>
  <si>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</si>
  <si>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</si>
  <si>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</si>
  <si>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</si>
  <si>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</si>
  <si>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</si>
  <si>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</si>
  <si>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</si>
  <si>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</si>
  <si>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</si>
  <si>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</si>
  <si>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</si>
  <si>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</si>
  <si>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</si>
  <si>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</si>
  <si>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</si>
  <si>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</si>
  <si>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</si>
  <si>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</si>
  <si>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</si>
  <si>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</si>
  <si>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</si>
  <si>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</si>
  <si>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</si>
  <si>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</si>
  <si>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</si>
  <si>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</si>
  <si>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</si>
  <si>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</si>
  <si>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</si>
  <si>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</si>
  <si>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</si>
  <si>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</si>
  <si>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</si>
  <si>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</si>
  <si>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</si>
  <si>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</si>
  <si>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</si>
  <si>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</si>
  <si>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</si>
  <si>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</si>
  <si>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</si>
  <si>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</si>
  <si>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</si>
  <si>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</si>
  <si>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</si>
  <si>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</si>
  <si>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</si>
  <si>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</si>
  <si>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</si>
  <si>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</si>
  <si>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</si>
  <si>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</si>
  <si>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</si>
  <si>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</si>
  <si>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</si>
  <si>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</si>
  <si>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</si>
  <si>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</si>
  <si>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</si>
  <si>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</si>
  <si>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</si>
  <si>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</si>
  <si>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</si>
  <si>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</si>
  <si>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</si>
  <si>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</si>
  <si>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</si>
  <si>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</si>
  <si>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</si>
  <si>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</si>
  <si>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</si>
  <si>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</si>
  <si>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</si>
  <si>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</si>
  <si>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</si>
  <si>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</si>
  <si>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</si>
  <si>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</si>
  <si>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</si>
  <si>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</si>
  <si>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</si>
  <si>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</si>
  <si>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</si>
  <si>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</si>
  <si>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</si>
  <si>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</si>
  <si>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</si>
  <si>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</si>
  <si>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</si>
  <si>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</si>
  <si>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</si>
  <si>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</si>
  <si>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</si>
  <si>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</si>
  <si>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</si>
  <si>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</si>
  <si>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</si>
  <si>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</si>
  <si>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</si>
  <si>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</si>
  <si>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</si>
  <si>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</si>
  <si>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</si>
  <si>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</si>
  <si>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</si>
  <si>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</si>
  <si>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</si>
  <si>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</si>
  <si>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</si>
  <si>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</si>
  <si>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</si>
  <si>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</si>
  <si>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</si>
  <si>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</si>
  <si>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</si>
  <si>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</si>
  <si>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</si>
  <si>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</si>
  <si>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</si>
  <si>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</si>
  <si>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</si>
  <si>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</si>
  <si>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</si>
  <si>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</si>
  <si>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</si>
  <si>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</si>
  <si>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</si>
  <si>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</si>
  <si>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</si>
  <si>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</si>
  <si>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</si>
  <si>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</si>
  <si>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</si>
  <si>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</si>
  <si>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</si>
  <si>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</si>
  <si>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</si>
  <si>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</si>
  <si>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</si>
  <si>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</si>
  <si>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</si>
  <si>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</si>
  <si>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</si>
  <si>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</si>
  <si>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</si>
  <si>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</si>
  <si>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</si>
  <si>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</si>
  <si>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</si>
  <si>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</si>
  <si>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</si>
  <si>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</si>
  <si>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</si>
  <si>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</si>
  <si>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</si>
  <si>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</si>
  <si>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</si>
  <si>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</si>
  <si>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</si>
  <si>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</si>
  <si>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</si>
  <si>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</si>
  <si>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</si>
  <si>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</si>
  <si>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</si>
  <si>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</si>
  <si>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</si>
  <si>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</si>
  <si>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</si>
  <si>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</si>
  <si>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</si>
  <si>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</si>
  <si>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</si>
  <si>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</si>
  <si>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</si>
  <si>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</si>
  <si>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</si>
  <si>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</si>
  <si>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</si>
  <si>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</si>
  <si>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</si>
  <si>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</si>
  <si>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</si>
  <si>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</si>
  <si>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</si>
  <si>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</si>
  <si>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</si>
  <si>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</si>
  <si>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</si>
  <si>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</si>
  <si>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</si>
  <si>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</si>
  <si>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</si>
  <si>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</si>
  <si>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</si>
  <si>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</si>
  <si>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</si>
  <si>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</si>
  <si>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</si>
  <si>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</si>
  <si>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</si>
  <si>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</si>
  <si>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</si>
  <si>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</si>
  <si>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</si>
  <si>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</si>
  <si>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</si>
  <si>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</si>
  <si>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</si>
  <si>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</si>
  <si>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</si>
  <si>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</si>
  <si>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</si>
  <si>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</si>
  <si>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</si>
  <si>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</si>
  <si>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</si>
  <si>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</si>
  <si>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</si>
  <si>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</si>
  <si>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</si>
  <si>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</si>
  <si>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</si>
  <si>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</si>
  <si>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</si>
  <si>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</si>
  <si>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</si>
  <si>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</si>
  <si>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</si>
  <si>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</si>
  <si>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</si>
  <si>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</si>
  <si>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</si>
  <si>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</si>
  <si>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</si>
  <si>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</si>
  <si>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</si>
  <si>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</si>
  <si>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</si>
  <si>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</si>
  <si>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</si>
  <si>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</si>
  <si>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</si>
  <si>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</si>
  <si>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</si>
  <si>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</si>
  <si>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</si>
  <si>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</si>
  <si>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</si>
  <si>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</si>
  <si>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</si>
  <si>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</si>
  <si>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</si>
  <si>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</si>
  <si>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</si>
  <si>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</si>
  <si>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</si>
  <si>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</si>
  <si>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</si>
  <si>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</si>
  <si>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</si>
  <si>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</si>
  <si>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</si>
  <si>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</si>
  <si>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</si>
  <si>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</si>
  <si>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</si>
  <si>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</si>
  <si>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</si>
  <si>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</si>
  <si>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</si>
  <si>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</si>
  <si>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</si>
  <si>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</si>
  <si>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</si>
  <si>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</si>
  <si>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</si>
  <si>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</si>
  <si>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</si>
  <si>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</si>
  <si>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</si>
  <si>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</si>
  <si>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</si>
  <si>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</si>
  <si>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</si>
  <si>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</si>
  <si>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</si>
  <si>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</si>
  <si>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</si>
  <si>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</si>
  <si>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</si>
  <si>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</si>
  <si>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</si>
  <si>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</si>
  <si>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</si>
  <si>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</si>
  <si>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</si>
  <si>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</si>
  <si>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</si>
  <si>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</si>
  <si>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</si>
  <si>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</si>
  <si>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</si>
  <si>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</si>
  <si>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</si>
  <si>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</si>
  <si>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</si>
  <si>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</si>
  <si>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</si>
  <si>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</si>
  <si>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</si>
  <si>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</si>
  <si>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</si>
  <si>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</si>
  <si>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</si>
  <si>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</si>
  <si>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</si>
  <si>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</si>
  <si>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</si>
  <si>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</si>
  <si>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</si>
  <si>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</si>
  <si>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</si>
  <si>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</si>
  <si>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</si>
  <si>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</si>
  <si>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</si>
  <si>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</si>
  <si>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</si>
  <si>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</si>
  <si>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</si>
  <si>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</si>
  <si>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</si>
  <si>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</si>
  <si>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</si>
  <si>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</si>
  <si>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</si>
  <si>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</si>
  <si>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</si>
  <si>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</si>
  <si>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</si>
  <si>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</si>
  <si>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</si>
  <si>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</si>
  <si>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</si>
  <si>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</si>
  <si>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</si>
  <si>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</si>
  <si>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</si>
  <si>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</si>
  <si>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</si>
  <si>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</si>
  <si>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</si>
  <si>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</si>
  <si>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</si>
  <si>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</si>
  <si>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</si>
  <si>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</si>
  <si>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</si>
  <si>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</si>
  <si>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</si>
  <si>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</si>
  <si>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</si>
  <si>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</si>
  <si>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</si>
  <si>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</si>
  <si>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</si>
  <si>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</si>
  <si>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</si>
  <si>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</si>
  <si>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</si>
  <si>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</si>
  <si>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</si>
  <si>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</si>
  <si>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</si>
  <si>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</si>
  <si>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</si>
  <si>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</si>
  <si>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</si>
  <si>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</si>
  <si>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</si>
  <si>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</si>
  <si>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</si>
  <si>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</si>
  <si>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</si>
  <si>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</si>
  <si>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</si>
  <si>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</si>
  <si>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</si>
  <si>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</si>
  <si>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</si>
  <si>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</si>
  <si>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</si>
  <si>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</si>
  <si>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</si>
  <si>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</si>
  <si>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</si>
  <si>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</si>
  <si>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</si>
  <si>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</si>
  <si>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</si>
  <si>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</si>
  <si>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</si>
  <si>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</si>
  <si>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</si>
  <si>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</si>
  <si>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</si>
  <si>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</si>
  <si>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</si>
  <si>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</si>
  <si>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</si>
  <si>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</si>
  <si>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</si>
  <si>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</si>
  <si>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</si>
  <si>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</si>
  <si>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</si>
  <si>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</si>
  <si>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</si>
  <si>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</si>
  <si>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</si>
  <si>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</si>
  <si>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</si>
  <si>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</si>
  <si>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</si>
  <si>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</si>
  <si>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</si>
  <si>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</si>
  <si>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</si>
  <si>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</si>
  <si>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</si>
  <si>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</si>
  <si>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</si>
  <si>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</si>
  <si>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</si>
  <si>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</si>
  <si>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</si>
  <si>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</si>
  <si>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</si>
  <si>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</si>
  <si>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</si>
  <si>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</si>
  <si>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</si>
  <si>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</si>
  <si>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</si>
  <si>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</si>
  <si>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</si>
  <si>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</si>
  <si>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</si>
  <si>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</si>
  <si>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</si>
  <si>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</si>
  <si>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</si>
  <si>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</si>
  <si>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</si>
  <si>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</si>
  <si>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</si>
  <si>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</si>
  <si>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</si>
  <si>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</si>
  <si>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</si>
  <si>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</si>
  <si>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</si>
  <si>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</si>
  <si>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</si>
  <si>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</si>
  <si>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</si>
  <si>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</si>
  <si>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</si>
  <si>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</si>
  <si>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</si>
  <si>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</si>
  <si>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</si>
  <si>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</si>
  <si>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</si>
  <si>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</si>
  <si>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</si>
  <si>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</si>
  <si>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</si>
  <si>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</si>
  <si>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</si>
  <si>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</si>
  <si>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</si>
  <si>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</si>
  <si>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</si>
  <si>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</si>
  <si>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</si>
  <si>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</si>
  <si>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</si>
  <si>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</si>
  <si>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</si>
  <si>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</si>
  <si>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</si>
  <si>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</si>
  <si>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</si>
  <si>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</si>
  <si>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</si>
  <si>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</si>
  <si>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</si>
  <si>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</si>
  <si>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</si>
  <si>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</si>
  <si>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</si>
  <si>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</si>
  <si>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</si>
  <si>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</si>
  <si>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</si>
  <si>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</si>
  <si>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</si>
  <si>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</si>
  <si>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</si>
  <si>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</si>
  <si>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</si>
  <si>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</si>
  <si>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</si>
  <si>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</si>
  <si>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</si>
  <si>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</si>
  <si>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</si>
  <si>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</si>
  <si>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</si>
  <si>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</si>
  <si>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</si>
  <si>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</si>
  <si>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</si>
  <si>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</si>
  <si>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</si>
  <si>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</si>
  <si>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</si>
  <si>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</si>
  <si>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</si>
  <si>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</si>
  <si>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</si>
  <si>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</si>
  <si>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</si>
  <si>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</si>
  <si>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</si>
  <si>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</si>
  <si>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</si>
  <si>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</si>
  <si>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</si>
  <si>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</si>
  <si>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</si>
  <si>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</si>
  <si>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</si>
  <si>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</si>
  <si>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</si>
  <si>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</si>
  <si>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</si>
  <si>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</si>
  <si>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</si>
  <si>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</si>
  <si>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</si>
  <si>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</si>
  <si>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</si>
  <si>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</si>
  <si>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</si>
  <si>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</si>
  <si>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</si>
  <si>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</si>
  <si>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</si>
  <si>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</si>
  <si>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</si>
  <si>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</si>
  <si>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</si>
  <si>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</si>
  <si>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</si>
  <si>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</si>
  <si>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</si>
  <si>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</si>
  <si>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</si>
  <si>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</si>
  <si>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</si>
  <si>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</si>
  <si>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</si>
  <si>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</si>
  <si>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</si>
  <si>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</si>
  <si>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</si>
  <si>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</si>
  <si>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</si>
  <si>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</si>
  <si>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</si>
  <si>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</si>
  <si>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</si>
  <si>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</si>
  <si>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</si>
  <si>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</si>
  <si>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</si>
  <si>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</si>
  <si>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</si>
  <si>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</si>
  <si>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</si>
  <si>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</si>
  <si>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</si>
  <si>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</si>
  <si>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</si>
  <si>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</si>
  <si>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</si>
  <si>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</si>
  <si>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</si>
  <si>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</si>
  <si>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</si>
  <si>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</si>
  <si>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</si>
  <si>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</si>
  <si>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</si>
  <si>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</si>
  <si>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</si>
  <si>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</si>
  <si>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</si>
  <si>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</si>
  <si>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</si>
  <si>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</si>
  <si>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</si>
  <si>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</si>
  <si>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</si>
  <si>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</si>
  <si>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</si>
  <si>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</si>
  <si>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</si>
  <si>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</si>
  <si>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</si>
  <si>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</si>
  <si>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</si>
  <si>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</si>
  <si>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</si>
  <si>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</si>
  <si>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</si>
  <si>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</si>
  <si>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</si>
  <si>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</si>
  <si>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</si>
  <si>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</si>
  <si>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</si>
  <si>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</si>
  <si>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</si>
  <si>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</si>
  <si>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</si>
  <si>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</si>
  <si>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</si>
  <si>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</si>
  <si>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</si>
  <si>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</si>
  <si>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</si>
  <si>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</si>
  <si>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</si>
  <si>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</si>
  <si>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</si>
  <si>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</si>
  <si>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</si>
  <si>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</si>
  <si>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</si>
  <si>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</si>
  <si>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</si>
  <si>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</si>
  <si>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</si>
  <si>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</si>
  <si>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</si>
  <si>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</si>
  <si>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</si>
  <si>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</si>
  <si>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</si>
  <si>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</si>
  <si>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</si>
  <si>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</si>
  <si>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</si>
  <si>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</si>
  <si>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</si>
  <si>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</si>
  <si>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</si>
  <si>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</si>
  <si>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</si>
  <si>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</si>
  <si>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</si>
  <si>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</si>
  <si>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</si>
  <si>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</si>
  <si>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</si>
  <si>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</si>
  <si>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</si>
  <si>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</si>
  <si>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</si>
  <si>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</si>
  <si>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</si>
  <si>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</si>
  <si>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</si>
  <si>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</si>
  <si>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</si>
  <si>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</si>
  <si>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</si>
  <si>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</si>
  <si>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</si>
  <si>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</si>
  <si>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</si>
  <si>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</si>
  <si>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</si>
  <si>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</si>
  <si>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</si>
  <si>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</si>
  <si>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</si>
  <si>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</si>
  <si>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</si>
  <si>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</si>
  <si>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</si>
  <si>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</si>
  <si>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</si>
  <si>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</si>
  <si>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</si>
  <si>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</si>
  <si>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</si>
  <si>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</si>
  <si>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</si>
  <si>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</si>
  <si>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</si>
  <si>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</si>
  <si>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</si>
  <si>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</si>
  <si>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</si>
  <si>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</si>
  <si>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</si>
  <si>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</si>
  <si>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</si>
  <si>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</si>
  <si>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</si>
  <si>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</si>
  <si>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</si>
  <si>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</si>
  <si>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</si>
  <si>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</si>
  <si>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</si>
  <si>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</si>
  <si>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</si>
  <si>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</si>
  <si>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</si>
  <si>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</si>
  <si>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</si>
  <si>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</si>
  <si>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</si>
  <si>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</si>
  <si>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</si>
  <si>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</si>
  <si>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</si>
  <si>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</si>
  <si>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</si>
  <si>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</si>
  <si>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</si>
  <si>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</si>
  <si>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</si>
  <si>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</si>
  <si>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</si>
  <si>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</si>
  <si>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</si>
  <si>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</si>
  <si>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</si>
  <si>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</si>
  <si>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</si>
  <si>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</si>
  <si>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</si>
  <si>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</si>
  <si>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</si>
  <si>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</si>
  <si>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</si>
  <si>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</si>
  <si>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</si>
  <si>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</si>
  <si>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</si>
  <si>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</si>
  <si>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</si>
  <si>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</si>
  <si>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</si>
  <si>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</si>
  <si>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</si>
  <si>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</si>
  <si>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</si>
  <si>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</si>
  <si>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</si>
  <si>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</si>
  <si>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</si>
  <si>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</si>
  <si>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</si>
  <si>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</si>
  <si>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</si>
  <si>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</si>
  <si>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</si>
  <si>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</si>
  <si>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</si>
  <si>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</si>
  <si>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</si>
  <si>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</si>
  <si>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</si>
  <si>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</si>
  <si>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</si>
  <si>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</si>
  <si>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</si>
  <si>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</si>
  <si>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</si>
  <si>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</si>
  <si>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</si>
  <si>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</si>
  <si>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</si>
  <si>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</si>
  <si>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</si>
  <si>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</si>
  <si>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</si>
  <si>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</si>
  <si>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</si>
  <si>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</si>
  <si>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</si>
  <si>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</si>
  <si>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</si>
  <si>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</si>
  <si>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</si>
  <si>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</si>
  <si>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</si>
  <si>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</si>
  <si>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</si>
  <si>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</si>
  <si>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</si>
  <si>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</si>
  <si>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</si>
  <si>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</si>
  <si>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</si>
  <si>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</si>
  <si>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</si>
  <si>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</si>
  <si>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</si>
  <si>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</si>
  <si>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</si>
  <si>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</si>
  <si>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</si>
  <si>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</si>
  <si>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</si>
  <si>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</si>
  <si>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</si>
  <si>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</si>
  <si>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</si>
  <si>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</si>
  <si>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</si>
  <si>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</si>
  <si>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</si>
  <si>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</si>
  <si>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</si>
  <si>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</si>
  <si>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</si>
  <si>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</si>
  <si>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</si>
  <si>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</si>
  <si>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</si>
  <si>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</si>
  <si>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</si>
  <si>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</si>
  <si>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</si>
  <si>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</si>
  <si>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</si>
  <si>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</si>
  <si>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</si>
  <si>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</si>
  <si>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</si>
  <si>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</si>
  <si>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</si>
  <si>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</si>
  <si>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</si>
  <si>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</si>
  <si>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</si>
  <si>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</si>
  <si>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</si>
  <si>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</si>
  <si>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</si>
  <si>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</si>
  <si>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</si>
  <si>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</si>
  <si>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</si>
  <si>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</si>
  <si>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</si>
  <si>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</si>
  <si>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</si>
  <si>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</si>
  <si>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</si>
  <si>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</si>
  <si>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</si>
  <si>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</si>
  <si>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</si>
  <si>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</si>
  <si>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</si>
  <si>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</si>
  <si>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</si>
  <si>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</si>
  <si>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</si>
  <si>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</si>
  <si>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</si>
  <si>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</si>
  <si>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</si>
  <si>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</si>
  <si>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</si>
  <si>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</si>
  <si>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</si>
  <si>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</si>
  <si>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</si>
  <si>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</si>
  <si>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</si>
  <si>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</si>
  <si>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</si>
  <si>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</si>
  <si>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</si>
  <si>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</si>
  <si>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</si>
  <si>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</si>
  <si>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</si>
  <si>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</si>
  <si>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</si>
  <si>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</si>
  <si>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</si>
  <si>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</si>
  <si>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</si>
  <si>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</si>
  <si>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</si>
  <si>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</si>
  <si>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</si>
  <si>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</si>
  <si>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</si>
  <si>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</si>
  <si>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</si>
  <si>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</si>
  <si>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</si>
  <si>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</si>
  <si>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</si>
  <si>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</si>
  <si>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</si>
  <si>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</si>
  <si>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</si>
  <si>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</si>
  <si>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</si>
  <si>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</si>
  <si>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</si>
  <si>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</si>
  <si>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</si>
  <si>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</si>
  <si>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</si>
  <si>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</si>
  <si>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</si>
  <si>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</si>
  <si>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</si>
  <si>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</si>
  <si>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</si>
  <si>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</si>
  <si>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</si>
  <si>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</si>
  <si>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</si>
  <si>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</si>
  <si>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</si>
  <si>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</si>
  <si>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</si>
  <si>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</si>
  <si>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</si>
  <si>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</si>
  <si>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</si>
  <si>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</si>
  <si>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</si>
  <si>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</si>
  <si>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</si>
  <si>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</si>
  <si>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</si>
  <si>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</si>
  <si>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</si>
  <si>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</si>
  <si>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</si>
  <si>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</si>
  <si>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</si>
  <si>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</si>
  <si>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</si>
  <si>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</si>
  <si>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</si>
  <si>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</si>
  <si>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</si>
  <si>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</si>
  <si>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</si>
  <si>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</si>
  <si>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</si>
  <si>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</si>
  <si>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</si>
  <si>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</si>
  <si>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</si>
  <si>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</si>
  <si>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</si>
  <si>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</si>
  <si>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</si>
  <si>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</si>
  <si>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</si>
  <si>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</si>
  <si>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</si>
  <si>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</si>
  <si>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</si>
  <si>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</si>
  <si>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</si>
  <si>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</si>
  <si>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</si>
  <si>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</si>
  <si>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</si>
  <si>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</si>
  <si>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</si>
  <si>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</si>
  <si>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</si>
  <si>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</si>
  <si>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</si>
  <si>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</si>
  <si>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</si>
  <si>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</si>
  <si>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</si>
  <si>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</si>
  <si>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</si>
  <si>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</si>
  <si>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</si>
  <si>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</si>
  <si>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</si>
  <si>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</si>
  <si>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</si>
  <si>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</si>
  <si>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</si>
  <si>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</si>
  <si>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</si>
  <si>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</si>
  <si>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</si>
  <si>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</si>
  <si>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</si>
  <si>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</si>
  <si>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</si>
  <si>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</si>
  <si>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</si>
  <si>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</si>
  <si>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</si>
  <si>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</si>
  <si>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</si>
  <si>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</si>
  <si>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</si>
  <si>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</si>
  <si>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</si>
  <si>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</si>
  <si>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</si>
  <si>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</si>
  <si>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</si>
  <si>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</si>
  <si>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</si>
  <si>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</si>
  <si>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</si>
  <si>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</si>
  <si>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</si>
  <si>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</si>
  <si>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</si>
  <si>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</si>
  <si>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</si>
  <si>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</si>
  <si>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</si>
  <si>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</si>
  <si>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</si>
  <si>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</si>
  <si>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</si>
  <si>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</si>
  <si>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</si>
  <si>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</si>
  <si>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</si>
  <si>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</si>
  <si>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</si>
  <si>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</si>
  <si>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</si>
  <si>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</si>
  <si>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</si>
  <si>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</si>
  <si>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</si>
  <si>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</si>
  <si>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</si>
  <si>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</si>
  <si>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</si>
  <si>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</si>
  <si>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</si>
  <si>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</si>
  <si>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</si>
  <si>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</si>
  <si>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</si>
  <si>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</si>
  <si>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</si>
  <si>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</si>
  <si>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</si>
  <si>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</si>
  <si>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</si>
  <si>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</si>
  <si>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</si>
  <si>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</si>
  <si>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</si>
  <si>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</si>
  <si>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</si>
  <si>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</si>
  <si>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</si>
  <si>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</si>
  <si>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</si>
  <si>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</si>
  <si>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</si>
  <si>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</si>
  <si>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</si>
  <si>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</si>
  <si>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</si>
  <si>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</si>
  <si>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</si>
  <si>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</si>
  <si>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</si>
  <si>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</si>
  <si>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</si>
  <si>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</si>
  <si>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</si>
  <si>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</si>
  <si>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</si>
  <si>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</si>
  <si>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</si>
  <si>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</si>
  <si>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</si>
  <si>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</si>
  <si>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</si>
  <si>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</si>
  <si>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</si>
  <si>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</si>
  <si>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</si>
  <si>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</si>
  <si>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</si>
  <si>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</si>
  <si>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</si>
  <si>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</si>
  <si>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</si>
  <si>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</si>
  <si>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</si>
  <si>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</si>
  <si>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</si>
  <si>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</si>
  <si>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</si>
  <si>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</si>
  <si>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</si>
  <si>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</si>
  <si>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</si>
  <si>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</si>
  <si>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</si>
  <si>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</si>
  <si>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</si>
  <si>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</si>
  <si>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</si>
  <si>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</si>
  <si>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</si>
  <si>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</si>
  <si>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</si>
  <si>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</si>
  <si>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</si>
  <si>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</si>
  <si>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</si>
  <si>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</si>
  <si>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</si>
  <si>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</si>
  <si>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</si>
  <si>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</si>
  <si>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</si>
  <si>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</si>
  <si>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</si>
  <si>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</si>
  <si>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</si>
  <si>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</si>
  <si>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</si>
  <si>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</si>
  <si>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</si>
  <si>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</si>
  <si>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</si>
  <si>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</si>
  <si>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</si>
  <si>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</si>
  <si>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</si>
  <si>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</si>
  <si>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</si>
  <si>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</si>
  <si>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</si>
  <si>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</si>
  <si>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</si>
  <si>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</si>
  <si>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</si>
  <si>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</si>
  <si>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</si>
  <si>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</si>
  <si>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</si>
  <si>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</si>
  <si>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</si>
  <si>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</si>
  <si>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</si>
  <si>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</si>
  <si>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</si>
  <si>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</si>
  <si>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</si>
  <si>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</si>
  <si>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</si>
  <si>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</si>
  <si>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</si>
  <si>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</si>
  <si>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</si>
  <si>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</si>
  <si>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</si>
  <si>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</si>
  <si>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</si>
  <si>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</si>
  <si>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</si>
  <si>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</si>
  <si>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</si>
  <si>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</si>
  <si>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</si>
  <si>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</si>
  <si>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</si>
  <si>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</si>
  <si>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</si>
  <si>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</si>
  <si>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</si>
  <si>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</si>
  <si>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</si>
  <si>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</si>
  <si>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</si>
  <si>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</si>
  <si>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</si>
  <si>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</si>
  <si>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</si>
  <si>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</si>
  <si>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</si>
  <si>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</si>
  <si>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</si>
  <si>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</si>
  <si>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</si>
  <si>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</si>
  <si>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</si>
  <si>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</si>
  <si>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</si>
  <si>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</si>
  <si>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</si>
  <si>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</si>
  <si>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</si>
  <si>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</si>
  <si>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</si>
  <si>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</si>
  <si>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</si>
  <si>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</si>
  <si>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</si>
  <si>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</si>
  <si>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</si>
  <si>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</si>
  <si>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</si>
  <si>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</si>
  <si>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</si>
  <si>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</si>
  <si>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</si>
  <si>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</si>
  <si>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</si>
  <si>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</si>
  <si>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</si>
  <si>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</si>
  <si>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</si>
  <si>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</si>
  <si>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</si>
  <si>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</si>
  <si>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</si>
  <si>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</si>
  <si>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</si>
  <si>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</si>
  <si>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</si>
  <si>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</si>
  <si>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</si>
  <si>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</si>
  <si>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</si>
  <si>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</si>
  <si>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</si>
  <si>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</si>
  <si>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</si>
  <si>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</si>
  <si>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</si>
  <si>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</si>
  <si>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</si>
  <si>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</si>
  <si>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</si>
  <si>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</si>
  <si>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</si>
  <si>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</si>
  <si>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</si>
  <si>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</si>
  <si>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</si>
  <si>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</si>
  <si>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</si>
  <si>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</si>
  <si>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</si>
  <si>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</si>
  <si>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</si>
  <si>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</si>
  <si>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</si>
  <si>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</si>
  <si>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</si>
  <si>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</si>
  <si>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</si>
  <si>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</si>
  <si>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</si>
  <si>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</si>
  <si>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</si>
  <si>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</si>
  <si>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</si>
  <si>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</si>
  <si>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</si>
  <si>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</si>
  <si>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</si>
  <si>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</si>
  <si>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</si>
  <si>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</si>
  <si>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</si>
  <si>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</si>
  <si>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</si>
  <si>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</si>
  <si>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</si>
  <si>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</si>
  <si>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</si>
  <si>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</si>
  <si>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</si>
  <si>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</si>
  <si>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</si>
  <si>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</si>
  <si>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</si>
  <si>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</si>
  <si>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</si>
  <si>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</si>
  <si>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</si>
  <si>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</si>
  <si>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</si>
  <si>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</si>
  <si>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</si>
  <si>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</si>
  <si>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</si>
  <si>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</si>
  <si>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</si>
  <si>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</si>
  <si>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</si>
  <si>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</si>
  <si>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</si>
  <si>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</si>
  <si>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</si>
  <si>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</si>
  <si>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</si>
  <si>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</si>
  <si>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</si>
  <si>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</si>
  <si>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</si>
  <si>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</si>
  <si>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</si>
  <si>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</si>
  <si>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</si>
  <si>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</si>
  <si>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</si>
  <si>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</si>
  <si>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</si>
  <si>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</si>
  <si>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</si>
  <si>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</si>
  <si>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</si>
  <si>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</si>
  <si>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</si>
  <si>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</si>
  <si>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</si>
  <si>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</si>
  <si>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</si>
  <si>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</si>
  <si>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</si>
  <si>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</si>
  <si>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</si>
  <si>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</si>
  <si>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</si>
  <si>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</si>
  <si>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</si>
  <si>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</si>
  <si>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</si>
  <si>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</si>
  <si>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</si>
  <si>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</si>
  <si>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</si>
  <si>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</si>
  <si>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</si>
  <si>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</si>
  <si>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</si>
  <si>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</si>
  <si>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</si>
  <si>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</si>
  <si>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</si>
  <si>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</si>
  <si>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</si>
  <si>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</si>
  <si>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</si>
  <si>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</si>
  <si>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</si>
  <si>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</si>
  <si>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</si>
  <si>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</si>
  <si>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</si>
  <si>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</si>
  <si>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</si>
  <si>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</si>
  <si>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</si>
  <si>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</si>
  <si>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</si>
  <si>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</si>
  <si>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</si>
  <si>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</si>
  <si>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</si>
  <si>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</si>
  <si>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</si>
  <si>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</si>
  <si>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</si>
  <si>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</si>
  <si>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</si>
  <si>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</si>
  <si>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</si>
  <si>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</si>
  <si>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</si>
  <si>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</si>
  <si>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</si>
  <si>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</si>
  <si>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</si>
  <si>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</si>
  <si>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</si>
  <si>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</si>
  <si>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</si>
  <si>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</si>
  <si>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</si>
  <si>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</si>
  <si>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</si>
  <si>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</si>
  <si>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</si>
  <si>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</si>
  <si>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</si>
  <si>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</si>
  <si>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</si>
  <si>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</si>
  <si>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</si>
  <si>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</si>
  <si>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</si>
  <si>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</si>
  <si>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</si>
  <si>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</si>
  <si>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</si>
  <si>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</si>
  <si>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</si>
  <si>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</si>
  <si>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</si>
  <si>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</si>
  <si>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</si>
  <si>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</si>
  <si>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</si>
  <si>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</si>
  <si>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</si>
  <si>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</si>
  <si>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</si>
  <si>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</si>
  <si>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</si>
  <si>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</si>
  <si>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</si>
  <si>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</si>
  <si>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</si>
  <si>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</si>
  <si>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</si>
  <si>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</si>
  <si>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</si>
  <si>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</si>
  <si>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</si>
  <si>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</si>
  <si>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</si>
  <si>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</si>
  <si>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</si>
  <si>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</si>
  <si>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</si>
  <si>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</si>
  <si>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</si>
  <si>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</si>
  <si>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</si>
  <si>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</si>
  <si>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</si>
  <si>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</si>
  <si>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</si>
  <si>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</si>
  <si>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</si>
  <si>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</si>
  <si>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</si>
  <si>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</si>
  <si>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</si>
  <si>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</si>
  <si>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</si>
  <si>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</si>
  <si>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</si>
  <si>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</si>
  <si>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</si>
  <si>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</si>
  <si>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</si>
  <si>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</si>
  <si>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</si>
  <si>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</si>
  <si>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</si>
  <si>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</si>
  <si>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</si>
  <si>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</si>
  <si>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</si>
  <si>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</si>
  <si>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</si>
  <si>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</si>
  <si>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</si>
  <si>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</si>
  <si>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</si>
  <si>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</si>
  <si>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</si>
  <si>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</si>
  <si>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</si>
  <si>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</si>
  <si>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</si>
  <si>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</si>
  <si>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</si>
  <si>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</si>
  <si>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</si>
  <si>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</si>
  <si>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</si>
  <si>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</si>
  <si>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</si>
  <si>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</si>
  <si>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</si>
  <si>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</si>
  <si>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</si>
  <si>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</si>
  <si>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</si>
  <si>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</si>
  <si>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</si>
  <si>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</si>
  <si>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</si>
  <si>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</si>
  <si>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</si>
  <si>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</si>
  <si>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</si>
  <si>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</si>
  <si>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</si>
  <si>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</si>
  <si>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</si>
  <si>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</si>
  <si>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</si>
  <si>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</si>
  <si>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</si>
  <si>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</si>
  <si>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</si>
  <si>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</si>
  <si>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</si>
  <si>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</si>
  <si>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</si>
  <si>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</si>
  <si>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</si>
  <si>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</si>
  <si>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</si>
  <si>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</si>
  <si>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</si>
  <si>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</si>
  <si>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</si>
  <si>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</si>
  <si>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</si>
  <si>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</si>
  <si>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</si>
  <si>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</si>
  <si>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</si>
  <si>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</si>
  <si>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</si>
  <si>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</si>
  <si>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</si>
  <si>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</si>
  <si>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</si>
  <si>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</si>
  <si>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</si>
  <si>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</si>
  <si>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</si>
  <si>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</si>
  <si>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</si>
  <si>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</si>
  <si>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</si>
  <si>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</si>
  <si>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</si>
  <si>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</si>
  <si>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</si>
  <si>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</si>
  <si>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</si>
  <si>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</si>
  <si>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</si>
  <si>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</si>
  <si>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</si>
  <si>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</si>
  <si>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</si>
  <si>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</si>
  <si>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</si>
  <si>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</si>
  <si>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</si>
  <si>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</si>
  <si>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</si>
  <si>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</si>
  <si>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</si>
  <si>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</si>
  <si>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</si>
  <si>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</si>
  <si>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</si>
  <si>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</si>
  <si>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</si>
  <si>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</si>
  <si>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</si>
  <si>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</si>
  <si>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</si>
  <si>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</si>
  <si>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</si>
  <si>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</si>
  <si>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</si>
  <si>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</si>
  <si>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</si>
  <si>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</si>
  <si>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</si>
  <si>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</si>
  <si>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</si>
  <si>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</si>
  <si>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</si>
  <si>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</si>
  <si>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</si>
  <si>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</si>
  <si>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</si>
  <si>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</si>
  <si>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</si>
  <si>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</si>
  <si>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</si>
  <si>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</si>
  <si>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</si>
  <si>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</si>
  <si>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</si>
  <si>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</si>
  <si>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</si>
  <si>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</si>
  <si>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</si>
  <si>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</si>
  <si>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</si>
  <si>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</si>
  <si>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</si>
  <si>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</si>
  <si>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</si>
  <si>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</si>
  <si>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</si>
  <si>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</si>
  <si>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</si>
  <si>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</si>
  <si>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</si>
  <si>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</si>
  <si>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</si>
  <si>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</si>
  <si>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</si>
  <si>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</si>
  <si>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</si>
  <si>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</si>
  <si>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</si>
  <si>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</si>
  <si>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</si>
  <si>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</si>
  <si>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</si>
  <si>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</si>
  <si>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</si>
  <si>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</si>
  <si>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</si>
  <si>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</si>
  <si>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</si>
  <si>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</si>
  <si>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</si>
  <si>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</si>
  <si>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</si>
  <si>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</si>
  <si>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</si>
  <si>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</si>
  <si>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</si>
  <si>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</si>
  <si>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</si>
  <si>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</si>
  <si>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</si>
  <si>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</si>
  <si>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</si>
  <si>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</si>
  <si>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</si>
  <si>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</si>
  <si>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</si>
  <si>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</si>
  <si>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</si>
  <si>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</si>
  <si>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</si>
  <si>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</si>
  <si>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</si>
  <si>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</si>
  <si>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</si>
  <si>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</si>
  <si>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</si>
  <si>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</si>
  <si>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</si>
  <si>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</si>
  <si>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</si>
  <si>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</si>
  <si>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</si>
  <si>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</si>
  <si>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</si>
  <si>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</si>
  <si>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</si>
  <si>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</si>
  <si>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</si>
  <si>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</si>
  <si>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</si>
  <si>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</si>
  <si>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</si>
  <si>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</si>
  <si>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</si>
  <si>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</si>
  <si>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</si>
  <si>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</si>
  <si>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</si>
  <si>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</si>
  <si>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</si>
  <si>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</si>
  <si>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</si>
  <si>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</si>
  <si>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</si>
  <si>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</si>
  <si>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</si>
  <si>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</si>
  <si>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</si>
  <si>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</si>
  <si>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</si>
  <si>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</si>
  <si>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</si>
  <si>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</si>
  <si>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</si>
  <si>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</si>
  <si>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</si>
  <si>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</si>
  <si>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</si>
  <si>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</si>
  <si>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</si>
  <si>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</si>
  <si>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</si>
  <si>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</si>
  <si>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</si>
  <si>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</si>
  <si>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</si>
  <si>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</si>
  <si>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</si>
  <si>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</si>
  <si>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</si>
  <si>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</si>
  <si>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</si>
  <si>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</si>
  <si>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</si>
  <si>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</si>
  <si>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</si>
  <si>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</si>
  <si>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</si>
  <si>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</si>
  <si>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</si>
  <si>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</si>
  <si>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</si>
  <si>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</si>
  <si>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</si>
  <si>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</si>
  <si>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</si>
  <si>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</si>
  <si>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</si>
  <si>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</si>
  <si>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</si>
  <si>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</si>
  <si>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</si>
  <si>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</si>
  <si>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</si>
  <si>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</si>
  <si>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</si>
  <si>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</si>
  <si>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</si>
  <si>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</si>
  <si>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</si>
  <si>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</si>
  <si>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</si>
  <si>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</si>
  <si>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</si>
  <si>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</si>
  <si>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</si>
  <si>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</si>
  <si>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</si>
  <si>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</si>
  <si>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</si>
  <si>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</si>
  <si>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</si>
  <si>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</si>
  <si>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</si>
  <si>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</si>
  <si>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</si>
  <si>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</si>
  <si>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</si>
  <si>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</si>
  <si>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</si>
  <si>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</si>
  <si>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</si>
  <si>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</si>
  <si>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</si>
  <si>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</si>
  <si>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</si>
  <si>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</si>
  <si>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</si>
  <si>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</si>
  <si>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</si>
  <si>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</si>
  <si>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</si>
  <si>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</si>
  <si>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</si>
  <si>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</si>
  <si>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</si>
  <si>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</si>
  <si>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</si>
  <si>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</si>
  <si>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</si>
  <si>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</si>
  <si>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</si>
  <si>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</si>
  <si>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</si>
  <si>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</si>
  <si>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</si>
  <si>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</si>
  <si>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</si>
  <si>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</si>
  <si>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</si>
  <si>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</si>
  <si>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</si>
  <si>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</si>
  <si>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</si>
  <si>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</si>
  <si>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</si>
  <si>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</si>
  <si>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</si>
  <si>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</si>
  <si>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</si>
  <si>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</si>
  <si>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</si>
  <si>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</si>
  <si>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</si>
  <si>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</si>
  <si>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</si>
  <si>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</si>
  <si>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</si>
  <si>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</si>
  <si>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</si>
  <si>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</si>
  <si>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</si>
  <si>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</si>
  <si>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</si>
  <si>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</si>
  <si>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</si>
  <si>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</si>
  <si>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</si>
  <si>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</si>
  <si>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</si>
  <si>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</si>
  <si>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</si>
  <si>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</si>
  <si>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</si>
  <si>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</si>
  <si>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</si>
  <si>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</si>
  <si>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</si>
  <si>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</si>
  <si>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</si>
  <si>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</si>
  <si>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</si>
  <si>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</si>
  <si>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</si>
  <si>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</si>
  <si>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</si>
  <si>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</si>
  <si>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</si>
  <si>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</si>
  <si>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</si>
  <si>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</si>
  <si>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</si>
  <si>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</si>
  <si>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</si>
  <si>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</si>
  <si>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</si>
  <si>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</si>
  <si>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</si>
  <si>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</si>
  <si>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</si>
  <si>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</si>
  <si>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</si>
  <si>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</si>
  <si>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</si>
  <si>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</si>
  <si>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</si>
  <si>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</si>
  <si>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</si>
  <si>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</si>
  <si>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</si>
  <si>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</si>
  <si>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</si>
  <si>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</si>
  <si>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</si>
  <si>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</si>
  <si>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</si>
  <si>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</si>
  <si>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</si>
  <si>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</si>
  <si>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</si>
  <si>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</si>
  <si>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</si>
  <si>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</si>
  <si>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</si>
  <si>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</si>
  <si>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</si>
  <si>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</si>
  <si>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</si>
  <si>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</si>
  <si>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</si>
  <si>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</si>
  <si>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</si>
  <si>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</si>
  <si>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</si>
  <si>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</si>
  <si>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</si>
  <si>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</si>
  <si>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</si>
  <si>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</si>
  <si>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</si>
  <si>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</si>
  <si>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</si>
  <si>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</si>
  <si>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</si>
  <si>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</si>
  <si>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</si>
  <si>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</si>
  <si>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</si>
  <si>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</si>
  <si>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</si>
  <si>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</si>
  <si>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</si>
  <si>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</si>
  <si>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</si>
  <si>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</si>
  <si>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</si>
  <si>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</si>
  <si>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</si>
  <si>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</si>
  <si>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</si>
  <si>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</si>
  <si>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</si>
  <si>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</si>
  <si>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</si>
  <si>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</si>
  <si>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</si>
  <si>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</si>
  <si>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</si>
  <si>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</si>
  <si>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</si>
  <si>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</si>
  <si>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</si>
  <si>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</si>
  <si>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</si>
  <si>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</si>
  <si>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</si>
  <si>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</si>
  <si>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</si>
  <si>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</si>
  <si>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</si>
  <si>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</si>
  <si>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</si>
  <si>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</si>
  <si>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</si>
  <si>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</si>
  <si>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</si>
  <si>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</si>
  <si>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</si>
  <si>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</si>
  <si>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</si>
  <si>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</si>
  <si>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</si>
  <si>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</si>
  <si>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</si>
  <si>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</si>
  <si>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</si>
  <si>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</si>
  <si>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</si>
  <si>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</si>
  <si>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</si>
  <si>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</si>
  <si>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</si>
  <si>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</si>
  <si>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</si>
  <si>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</si>
  <si>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</si>
  <si>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</si>
  <si>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</si>
  <si>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</si>
  <si>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</si>
  <si>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</si>
  <si>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</si>
  <si>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</si>
  <si>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</si>
  <si>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</si>
  <si>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</si>
  <si>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</si>
  <si>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</si>
  <si>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</si>
  <si>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</si>
  <si>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</si>
  <si>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</si>
  <si>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</si>
  <si>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</si>
  <si>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</si>
  <si>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</si>
  <si>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</si>
  <si>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</si>
  <si>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</si>
  <si>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</si>
  <si>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</si>
  <si>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</si>
  <si>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</si>
  <si>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</si>
  <si>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</si>
  <si>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</si>
  <si>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</si>
  <si>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</si>
  <si>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</si>
  <si>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</si>
  <si>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</si>
  <si>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</si>
  <si>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</si>
  <si>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</si>
  <si>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</si>
  <si>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</si>
  <si>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</si>
  <si>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</si>
  <si>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</si>
  <si>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</si>
  <si>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</si>
  <si>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</si>
  <si>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</si>
  <si>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</si>
  <si>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</si>
  <si>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</si>
  <si>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</si>
  <si>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</si>
  <si>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</si>
  <si>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</si>
  <si>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</si>
  <si>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</si>
  <si>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</si>
  <si>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</si>
  <si>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</si>
  <si>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</si>
  <si>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</si>
  <si>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</si>
  <si>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</si>
  <si>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</si>
  <si>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</si>
  <si>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</si>
  <si>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</si>
  <si>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</si>
  <si>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</si>
  <si>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</si>
  <si>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</si>
  <si>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</si>
  <si>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</si>
  <si>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</si>
  <si>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</si>
  <si>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</si>
  <si>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</si>
  <si>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</si>
  <si>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</si>
  <si>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</si>
  <si>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</si>
  <si>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</si>
  <si>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</si>
  <si>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</si>
  <si>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</si>
  <si>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</si>
  <si>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</si>
  <si>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</si>
  <si>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</si>
  <si>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</si>
  <si>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</si>
  <si>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</si>
  <si>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</si>
  <si>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</si>
  <si>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</si>
  <si>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</si>
  <si>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</si>
  <si>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</si>
  <si>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</si>
  <si>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</si>
  <si>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</si>
  <si>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</si>
  <si>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</si>
  <si>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</si>
  <si>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</si>
  <si>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</si>
  <si>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</si>
  <si>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</si>
  <si>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</si>
  <si>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</si>
  <si>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</si>
  <si>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</si>
  <si>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</si>
  <si>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</si>
  <si>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</si>
  <si>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</si>
  <si>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</si>
  <si>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</si>
  <si>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</si>
  <si>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</si>
  <si>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</si>
  <si>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</si>
  <si>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</si>
  <si>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</si>
  <si>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</si>
  <si>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</si>
  <si>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</si>
  <si>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</si>
  <si>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</si>
  <si>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</si>
  <si>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</si>
  <si>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</si>
  <si>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</si>
  <si>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</si>
  <si>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</si>
  <si>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</si>
  <si>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</si>
  <si>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</si>
  <si>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</si>
  <si>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</si>
  <si>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</si>
  <si>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</si>
  <si>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</si>
  <si>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</si>
  <si>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</si>
  <si>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</si>
  <si>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</si>
  <si>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</si>
  <si>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</si>
  <si>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</si>
  <si>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</si>
  <si>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</si>
  <si>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</si>
  <si>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</si>
  <si>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</si>
  <si>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</si>
  <si>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</si>
  <si>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</si>
  <si>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</si>
  <si>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</si>
  <si>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</si>
  <si>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</si>
  <si>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</si>
  <si>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</si>
  <si>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</si>
  <si>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</si>
  <si>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</si>
  <si>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</si>
  <si>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</si>
  <si>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</si>
  <si>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</si>
  <si>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</si>
  <si>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</si>
  <si>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</si>
  <si>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</si>
  <si>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</si>
  <si>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</si>
  <si>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</si>
  <si>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</si>
  <si>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</si>
  <si>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</si>
  <si>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</si>
  <si>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</si>
  <si>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</si>
  <si>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</si>
  <si>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</si>
  <si>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</si>
  <si>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</si>
  <si>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</si>
  <si>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</si>
  <si>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</si>
  <si>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</si>
  <si>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</si>
  <si>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</si>
  <si>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</si>
  <si>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</si>
  <si>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</si>
  <si>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</si>
  <si>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</si>
  <si>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</si>
  <si>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</si>
  <si>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</si>
  <si>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</si>
  <si>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</si>
  <si>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</si>
  <si>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</si>
  <si>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</si>
  <si>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</si>
  <si>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</si>
  <si>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</si>
  <si>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</si>
  <si>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</si>
  <si>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</si>
  <si>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</si>
  <si>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</si>
  <si>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</si>
  <si>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</si>
  <si>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</si>
  <si>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</si>
  <si>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</si>
  <si>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</si>
  <si>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</si>
  <si>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</si>
  <si>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</si>
  <si>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</si>
  <si>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</si>
  <si>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</si>
  <si>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</si>
  <si>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</si>
  <si>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</si>
  <si>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</si>
  <si>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</si>
  <si>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</si>
  <si>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</si>
  <si>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</si>
  <si>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</si>
  <si>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</si>
  <si>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</si>
  <si>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</si>
  <si>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</si>
  <si>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</si>
  <si>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</si>
  <si>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</si>
  <si>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</si>
  <si>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</si>
  <si>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</si>
  <si>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</si>
  <si>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</si>
  <si>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</si>
  <si>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</si>
  <si>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</si>
  <si>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</si>
  <si>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</si>
  <si>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</si>
  <si>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</si>
  <si>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</si>
  <si>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</si>
  <si>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</si>
  <si>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</si>
  <si>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</si>
  <si>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</si>
  <si>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</si>
  <si>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</si>
  <si>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</si>
  <si>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</si>
  <si>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</si>
  <si>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</si>
  <si>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</si>
  <si>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</si>
  <si>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</si>
  <si>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</si>
  <si>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</si>
  <si>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</si>
  <si>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</si>
  <si>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</si>
  <si>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</si>
  <si>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</si>
  <si>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</si>
  <si>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</si>
  <si>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</si>
  <si>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</si>
  <si>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</si>
  <si>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</si>
  <si>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</si>
  <si>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</si>
  <si>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</si>
  <si>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</si>
  <si>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</si>
  <si>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</si>
  <si>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</si>
  <si>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</si>
  <si>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</si>
  <si>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</si>
  <si>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</si>
  <si>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</si>
  <si>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</si>
  <si>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</si>
  <si>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</si>
  <si>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</si>
  <si>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</si>
  <si>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</si>
  <si>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</si>
  <si>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</si>
  <si>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</si>
  <si>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</si>
  <si>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</si>
  <si>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</si>
  <si>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</si>
  <si>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</si>
  <si>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</si>
  <si>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</si>
  <si>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</si>
  <si>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</si>
  <si>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</si>
  <si>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</si>
  <si>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</si>
  <si>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</si>
  <si>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</si>
  <si>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</si>
  <si>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</si>
  <si>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</si>
  <si>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</si>
  <si>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</si>
  <si>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</si>
  <si>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</si>
  <si>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</si>
  <si>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</si>
  <si>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</si>
  <si>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</si>
  <si>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</si>
  <si>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</si>
  <si>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</si>
  <si>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</si>
  <si>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</si>
  <si>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</si>
  <si>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</si>
  <si>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</si>
  <si>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</si>
  <si>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</si>
  <si>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</si>
  <si>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</si>
  <si>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</si>
  <si>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</si>
  <si>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</si>
  <si>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</si>
  <si>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</si>
  <si>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</si>
  <si>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</si>
  <si>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</si>
  <si>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</si>
  <si>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</si>
  <si>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</si>
  <si>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</si>
  <si>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</si>
  <si>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</si>
  <si>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</si>
  <si>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</si>
  <si>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</si>
  <si>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</si>
  <si>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</si>
  <si>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</si>
  <si>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</si>
  <si>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</si>
  <si>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</si>
  <si>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</si>
  <si>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</si>
  <si>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</si>
  <si>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</si>
  <si>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</si>
  <si>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</si>
  <si>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</si>
  <si>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</si>
  <si>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</si>
  <si>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</si>
  <si>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</si>
  <si>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</si>
  <si>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</si>
  <si>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</si>
  <si>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</si>
  <si>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</si>
  <si>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</si>
  <si>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</si>
  <si>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</si>
  <si>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</si>
  <si>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</si>
  <si>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</si>
  <si>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</si>
  <si>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</si>
  <si>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</si>
  <si>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</si>
  <si>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</si>
  <si>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</si>
  <si>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</si>
  <si>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</si>
  <si>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</si>
  <si>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</si>
  <si>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</si>
  <si>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</si>
  <si>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</si>
  <si>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</si>
  <si>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</si>
  <si>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</si>
  <si>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</si>
  <si>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</si>
  <si>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</si>
  <si>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</si>
  <si>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</si>
  <si>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</si>
  <si>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</si>
  <si>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</si>
  <si>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</si>
  <si>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</si>
  <si>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</si>
  <si>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</si>
  <si>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</si>
  <si>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</si>
  <si>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</si>
  <si>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</si>
  <si>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</si>
  <si>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</si>
  <si>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</si>
  <si>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</si>
  <si>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</si>
  <si>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</si>
  <si>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</si>
  <si>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</si>
  <si>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</si>
  <si>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</si>
  <si>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</si>
  <si>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</si>
  <si>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</si>
  <si>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</si>
  <si>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</si>
  <si>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</si>
  <si>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</si>
  <si>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</si>
  <si>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</si>
  <si>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</si>
  <si>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</si>
  <si>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</si>
  <si>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</si>
  <si>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</si>
  <si>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</si>
  <si>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</si>
  <si>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</si>
  <si>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</si>
  <si>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</si>
  <si>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</si>
  <si>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</si>
  <si>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</si>
  <si>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</si>
  <si>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</si>
  <si>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</si>
  <si>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</si>
  <si>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</si>
  <si>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</si>
  <si>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</si>
  <si>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</si>
  <si>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</si>
  <si>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</si>
  <si>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</si>
  <si>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</si>
  <si>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</si>
  <si>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</si>
  <si>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</si>
  <si>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</si>
  <si>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</si>
  <si>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</si>
  <si>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</si>
  <si>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</si>
  <si>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</si>
  <si>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</si>
  <si>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</si>
  <si>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</si>
  <si>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</si>
  <si>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</si>
  <si>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</si>
  <si>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</si>
  <si>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</si>
  <si>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</si>
  <si>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</si>
  <si>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</si>
  <si>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</si>
  <si>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</si>
  <si>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</si>
  <si>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</si>
  <si>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</si>
  <si>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</si>
  <si>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</si>
  <si>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</si>
  <si>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</si>
  <si>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</si>
  <si>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</si>
  <si>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</si>
  <si>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</si>
  <si>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</si>
  <si>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</si>
  <si>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</si>
  <si>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</si>
  <si>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</si>
  <si>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</si>
  <si>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</si>
  <si>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</si>
  <si>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</si>
  <si>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</si>
  <si>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</si>
  <si>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</si>
  <si>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</si>
  <si>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</si>
  <si>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</si>
  <si>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</si>
  <si>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</si>
  <si>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</si>
  <si>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</si>
  <si>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</si>
  <si>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</si>
  <si>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</si>
  <si>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</si>
  <si>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</si>
  <si>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</si>
  <si>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</si>
  <si>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</si>
  <si>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</si>
  <si>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</si>
  <si>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</si>
  <si>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</si>
  <si>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</si>
  <si>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</si>
  <si>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</si>
  <si>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</si>
  <si>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</si>
  <si>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</si>
  <si>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</si>
  <si>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</si>
  <si>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</si>
  <si>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</si>
  <si>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</si>
  <si>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</si>
  <si>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</si>
  <si>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</si>
  <si>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</si>
  <si>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</si>
  <si>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</si>
  <si>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</si>
  <si>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</si>
  <si>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</si>
  <si>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</si>
  <si>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</si>
  <si>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</si>
  <si>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</si>
  <si>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</si>
  <si>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</si>
  <si>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</si>
  <si>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</si>
  <si>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</si>
  <si>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</si>
  <si>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</si>
  <si>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</si>
  <si>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</si>
  <si>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</si>
  <si>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</si>
  <si>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</si>
  <si>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</si>
  <si>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</si>
  <si>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</si>
  <si>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</si>
  <si>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</si>
  <si>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</si>
  <si>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</si>
  <si>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</si>
  <si>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</si>
  <si>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</si>
  <si>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</si>
  <si>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</si>
  <si>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</si>
  <si>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</si>
  <si>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</si>
  <si>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</si>
  <si>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</si>
  <si>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</si>
  <si>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</si>
  <si>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</si>
  <si>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</si>
  <si>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</si>
  <si>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</si>
  <si>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</si>
  <si>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</si>
  <si>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</si>
  <si>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</si>
  <si>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</si>
  <si>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</si>
  <si>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</si>
  <si>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</si>
  <si>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</si>
  <si>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</si>
  <si>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</si>
  <si>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</si>
  <si>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</si>
  <si>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</si>
  <si>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</si>
  <si>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</si>
  <si>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</si>
  <si>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</si>
  <si>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</si>
  <si>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</si>
  <si>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</si>
  <si>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</si>
  <si>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</si>
  <si>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</si>
  <si>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</si>
  <si>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</si>
  <si>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</si>
  <si>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</si>
  <si>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</si>
  <si>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</si>
  <si>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</si>
  <si>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</si>
  <si>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</si>
  <si>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</si>
  <si>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</si>
  <si>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</si>
  <si>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</si>
  <si>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</si>
  <si>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</si>
  <si>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</si>
  <si>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</si>
  <si>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</si>
  <si>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</si>
  <si>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</si>
  <si>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</si>
  <si>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</si>
  <si>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</si>
  <si>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</si>
  <si>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</si>
  <si>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</si>
  <si>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</si>
  <si>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</si>
  <si>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</si>
  <si>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</si>
  <si>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</si>
  <si>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</si>
  <si>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</si>
  <si>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</si>
  <si>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</si>
  <si>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</si>
  <si>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</si>
  <si>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</si>
  <si>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</si>
  <si>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</si>
  <si>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</si>
  <si>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</si>
  <si>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</si>
  <si>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</si>
  <si>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</si>
  <si>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</si>
  <si>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</si>
  <si>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</si>
  <si>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</si>
  <si>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</si>
  <si>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</si>
  <si>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</si>
  <si>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</si>
  <si>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</si>
  <si>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</si>
  <si>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</si>
  <si>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</si>
  <si>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</si>
  <si>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</si>
  <si>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</si>
  <si>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</si>
  <si>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</si>
  <si>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</si>
  <si>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</si>
  <si>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</si>
  <si>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</si>
  <si>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</si>
  <si>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</si>
  <si>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</si>
  <si>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</si>
  <si>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</si>
  <si>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</si>
  <si>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</si>
  <si>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</si>
  <si>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</si>
  <si>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</si>
  <si>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</si>
  <si>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</si>
  <si>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</si>
  <si>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</si>
  <si>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</si>
  <si>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</si>
  <si>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</si>
  <si>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</si>
  <si>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</si>
  <si>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</si>
  <si>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</si>
  <si>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</si>
  <si>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</si>
  <si>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</si>
  <si>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</si>
  <si>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</si>
  <si>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</si>
  <si>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</si>
  <si>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</si>
  <si>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</si>
  <si>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</si>
  <si>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</si>
  <si>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</si>
  <si>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</si>
  <si>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</si>
  <si>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</si>
  <si>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</si>
  <si>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</si>
  <si>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</si>
  <si>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</si>
  <si>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</si>
  <si>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</si>
  <si>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</si>
  <si>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</si>
  <si>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</si>
  <si>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</si>
  <si>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</si>
  <si>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</si>
  <si>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</si>
  <si>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</si>
  <si>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</si>
  <si>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</si>
  <si>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</si>
  <si>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</si>
  <si>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</si>
  <si>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</si>
  <si>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</si>
  <si>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</si>
  <si>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</si>
  <si>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</si>
  <si>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</si>
  <si>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</si>
  <si>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</si>
  <si>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</si>
  <si>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</si>
  <si>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</si>
  <si>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</si>
  <si>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</si>
  <si>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</si>
  <si>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</si>
  <si>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</si>
  <si>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</si>
  <si>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</si>
  <si>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</si>
  <si>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</si>
  <si>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</si>
  <si>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</si>
  <si>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</si>
  <si>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</si>
  <si>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</si>
  <si>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</si>
  <si>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</si>
  <si>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</si>
  <si>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</si>
  <si>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</si>
  <si>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</si>
  <si>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</si>
  <si>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</si>
  <si>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</si>
  <si>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</si>
  <si>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</si>
  <si>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</si>
  <si>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</si>
  <si>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</si>
  <si>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</si>
  <si>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</si>
  <si>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</si>
  <si>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</si>
  <si>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</si>
  <si>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</si>
  <si>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</si>
  <si>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</si>
  <si>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</si>
  <si>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</si>
  <si>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</si>
  <si>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</si>
  <si>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</si>
  <si>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</si>
  <si>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</si>
  <si>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</si>
  <si>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</si>
  <si>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</si>
  <si>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</si>
  <si>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</si>
  <si>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</si>
  <si>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</si>
  <si>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</si>
  <si>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</si>
  <si>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</si>
  <si>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</si>
  <si>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</si>
  <si>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</si>
  <si>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</si>
  <si>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</si>
  <si>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</si>
  <si>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</si>
  <si>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</si>
  <si>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</si>
  <si>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</si>
  <si>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</si>
  <si>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</si>
  <si>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</si>
  <si>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</si>
  <si>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</si>
  <si>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</si>
  <si>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</si>
  <si>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</si>
  <si>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</si>
  <si>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</si>
  <si>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</si>
  <si>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</si>
  <si>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</si>
  <si>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</si>
  <si>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</si>
  <si>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</si>
  <si>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</si>
  <si>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</si>
  <si>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</si>
  <si>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</si>
  <si>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</si>
  <si>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</si>
  <si>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</si>
  <si>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</si>
  <si>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</si>
  <si>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</si>
  <si>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</si>
  <si>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</si>
  <si>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</si>
  <si>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</si>
  <si>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</si>
  <si>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</si>
  <si>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</si>
  <si>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</si>
  <si>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</si>
  <si>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</si>
  <si>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</si>
  <si>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</si>
  <si>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</si>
  <si>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</si>
  <si>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</si>
  <si>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</si>
  <si>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</si>
  <si>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</si>
  <si>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</si>
  <si>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</si>
  <si>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</si>
  <si>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</si>
  <si>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</si>
  <si>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</si>
  <si>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</si>
  <si>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</si>
  <si>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</si>
  <si>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</si>
  <si>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</si>
  <si>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</si>
  <si>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</si>
  <si>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</si>
  <si>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</si>
  <si>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</si>
  <si>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</si>
  <si>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</si>
  <si>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</si>
  <si>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</si>
  <si>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</si>
  <si>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</si>
  <si>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</si>
  <si>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</si>
  <si>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</si>
  <si>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</si>
  <si>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</si>
  <si>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</si>
  <si>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</si>
  <si>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</si>
  <si>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</si>
  <si>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</si>
  <si>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</si>
  <si>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</si>
  <si>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</si>
  <si>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</si>
  <si>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</si>
  <si>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</si>
  <si>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</si>
  <si>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</si>
  <si>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</si>
  <si>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</si>
  <si>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</si>
  <si>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</si>
  <si>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</si>
  <si>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</si>
  <si>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</si>
  <si>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</si>
  <si>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</si>
  <si>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</si>
  <si>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</si>
  <si>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</si>
  <si>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</si>
  <si>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</si>
  <si>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</si>
  <si>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</si>
  <si>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</si>
  <si>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</si>
  <si>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</si>
  <si>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</si>
  <si>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</si>
  <si>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</si>
  <si>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</si>
  <si>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</si>
  <si>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</si>
  <si>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</si>
  <si>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</si>
  <si>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</si>
  <si>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</si>
  <si>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</si>
  <si>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</si>
  <si>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</si>
  <si>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</si>
  <si>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</si>
  <si>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</si>
  <si>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</si>
  <si>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</si>
  <si>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</si>
  <si>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</si>
  <si>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</si>
  <si>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</si>
  <si>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</si>
  <si>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</si>
  <si>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</si>
  <si>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</si>
  <si>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</si>
  <si>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</si>
  <si>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</si>
  <si>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</si>
  <si>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</si>
  <si>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</si>
  <si>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</si>
  <si>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</si>
  <si>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</si>
  <si>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</si>
  <si>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</si>
  <si>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</si>
  <si>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</si>
  <si>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</si>
  <si>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</si>
  <si>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</si>
  <si>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</si>
  <si>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</si>
  <si>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</si>
  <si>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</si>
  <si>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</si>
  <si>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</si>
  <si>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</si>
  <si>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</si>
  <si>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</si>
  <si>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</si>
  <si>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</si>
  <si>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</si>
  <si>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</si>
  <si>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</si>
  <si>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</si>
  <si>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</si>
  <si>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</si>
  <si>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</si>
  <si>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</si>
  <si>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</si>
  <si>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</si>
  <si>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</si>
  <si>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</si>
  <si>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</si>
  <si>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</si>
  <si>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</si>
  <si>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</si>
  <si>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</si>
  <si>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</si>
  <si>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</si>
  <si>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</si>
  <si>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</si>
  <si>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</si>
  <si>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</si>
  <si>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</si>
  <si>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</si>
  <si>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</si>
  <si>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</si>
  <si>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</si>
  <si>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</si>
  <si>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</si>
  <si>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</si>
  <si>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</si>
  <si>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</si>
  <si>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</si>
  <si>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</si>
  <si>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</si>
  <si>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</si>
  <si>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</si>
  <si>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</si>
  <si>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</si>
  <si>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</si>
  <si>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</si>
  <si>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</si>
  <si>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</si>
  <si>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</si>
  <si>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</si>
  <si>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</si>
  <si>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</si>
  <si>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</si>
  <si>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</si>
  <si>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</si>
  <si>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</si>
  <si>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</si>
  <si>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</si>
  <si>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</si>
  <si>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</si>
  <si>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</si>
  <si>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</si>
  <si>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</si>
  <si>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</si>
  <si>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</si>
  <si>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</si>
  <si>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</si>
  <si>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</si>
  <si>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</si>
  <si>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</si>
  <si>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</si>
  <si>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</si>
  <si>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</si>
  <si>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</si>
  <si>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</si>
  <si>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</si>
  <si>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</si>
  <si>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</si>
  <si>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</si>
  <si>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</si>
  <si>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</si>
  <si>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</si>
  <si>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</si>
  <si>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</si>
  <si>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</si>
  <si>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</si>
  <si>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</si>
  <si>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</si>
  <si>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</si>
  <si>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</si>
  <si>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</si>
  <si>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</si>
  <si>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</si>
  <si>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</si>
  <si>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</si>
  <si>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</si>
  <si>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</si>
  <si>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</si>
  <si>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</si>
  <si>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</si>
  <si>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</si>
  <si>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</si>
  <si>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</si>
  <si>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</si>
  <si>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</si>
  <si>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</si>
  <si>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</si>
  <si>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</si>
  <si>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</si>
  <si>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</si>
  <si>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</si>
  <si>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</si>
  <si>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</si>
  <si>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</si>
  <si>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</si>
  <si>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</si>
  <si>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</si>
  <si>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</si>
  <si>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</si>
  <si>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</si>
  <si>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</si>
  <si>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</si>
  <si>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</si>
  <si>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</si>
  <si>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</si>
  <si>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</si>
  <si>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</si>
  <si>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</si>
  <si>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</si>
  <si>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</si>
  <si>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</si>
  <si>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</si>
  <si>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</si>
  <si>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</si>
  <si>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</si>
  <si>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</si>
  <si>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</si>
  <si>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</si>
  <si>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</si>
  <si>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</si>
  <si>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</si>
  <si>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</si>
  <si>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</si>
  <si>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</si>
  <si>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</si>
  <si>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</si>
  <si>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</si>
  <si>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</si>
  <si>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</si>
  <si>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</si>
  <si>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</si>
  <si>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</si>
  <si>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</si>
  <si>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</si>
  <si>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</si>
  <si>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</si>
  <si>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</si>
  <si>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</si>
  <si>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</si>
  <si>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</si>
  <si>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</si>
  <si>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</si>
  <si>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</si>
  <si>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</si>
  <si>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</si>
  <si>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</si>
  <si>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</si>
  <si>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</si>
  <si>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</si>
  <si>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</si>
  <si>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</si>
  <si>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</si>
  <si>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</si>
  <si>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</si>
  <si>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</si>
  <si>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</si>
  <si>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</si>
  <si>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</si>
  <si>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</si>
  <si>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</si>
  <si>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</si>
  <si>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</si>
  <si>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</si>
  <si>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</si>
  <si>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</si>
  <si>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</si>
  <si>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</si>
  <si>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</si>
  <si>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</si>
  <si>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</si>
  <si>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</si>
  <si>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</si>
  <si>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</si>
  <si>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</si>
  <si>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</si>
  <si>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</si>
  <si>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</si>
  <si>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</si>
  <si>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</si>
  <si>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</si>
  <si>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</si>
  <si>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</si>
  <si>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</si>
  <si>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</si>
  <si>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</si>
  <si>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</si>
  <si>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</si>
  <si>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</si>
  <si>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</si>
  <si>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</si>
  <si>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</si>
  <si>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</si>
  <si>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</si>
  <si>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</si>
  <si>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</si>
  <si>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</si>
  <si>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</si>
  <si>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</si>
  <si>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</si>
  <si>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</si>
  <si>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</si>
  <si>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</si>
  <si>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</si>
  <si>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</si>
  <si>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</si>
  <si>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</si>
  <si>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</si>
  <si>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</si>
  <si>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</si>
  <si>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</si>
  <si>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</si>
  <si>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</si>
  <si>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</si>
  <si>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</si>
  <si>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</si>
  <si>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</si>
  <si>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</si>
  <si>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</si>
  <si>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</si>
  <si>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</si>
  <si>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</si>
  <si>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</si>
  <si>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</si>
  <si>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</si>
  <si>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</si>
  <si>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</si>
  <si>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</si>
  <si>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</si>
  <si>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</si>
  <si>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</si>
  <si>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</si>
  <si>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</si>
  <si>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</si>
  <si>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</si>
  <si>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</si>
  <si>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</si>
  <si>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</si>
  <si>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</si>
  <si>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</si>
  <si>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</si>
  <si>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</si>
  <si>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</si>
  <si>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</si>
  <si>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</si>
  <si>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</si>
  <si>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</si>
  <si>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</si>
  <si>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</si>
  <si>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</si>
  <si>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</si>
  <si>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</si>
  <si>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</si>
  <si>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</si>
  <si>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</si>
  <si>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</si>
  <si>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</si>
  <si>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</si>
  <si>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</si>
  <si>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</si>
  <si>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</si>
  <si>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</si>
  <si>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</si>
  <si>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</si>
  <si>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</si>
  <si>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</si>
  <si>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</si>
  <si>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</si>
  <si>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</si>
  <si>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</si>
  <si>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</si>
  <si>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</si>
  <si>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</si>
  <si>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</si>
  <si>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</si>
  <si>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</si>
  <si>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</si>
  <si>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</si>
  <si>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</si>
  <si>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</si>
  <si>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</si>
  <si>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</si>
  <si>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</si>
  <si>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</si>
  <si>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</si>
  <si>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</si>
  <si>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</si>
  <si>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</si>
  <si>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</si>
  <si>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</si>
  <si>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</si>
  <si>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</si>
  <si>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</si>
  <si>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</si>
  <si>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</si>
  <si>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</si>
  <si>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</si>
  <si>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</si>
  <si>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</si>
  <si>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</si>
  <si>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</si>
  <si>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</si>
  <si>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</si>
  <si>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</si>
  <si>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</si>
  <si>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</si>
  <si>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</si>
  <si>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</si>
  <si>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</si>
  <si>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</si>
  <si>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</si>
  <si>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</si>
  <si>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</si>
  <si>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</si>
  <si>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</si>
  <si>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</si>
  <si>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</si>
  <si>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</si>
  <si>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</si>
  <si>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</si>
  <si>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</si>
  <si>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</si>
  <si>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</si>
  <si>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</si>
  <si>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</si>
  <si>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</si>
  <si>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</si>
  <si>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</si>
  <si>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</si>
  <si>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</si>
  <si>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</si>
  <si>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</si>
  <si>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</si>
  <si>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</si>
  <si>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</si>
  <si>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</si>
  <si>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</si>
  <si>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</si>
  <si>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</si>
  <si>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</si>
  <si>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</si>
  <si>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</si>
  <si>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</si>
  <si>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</si>
  <si>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</si>
  <si>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</si>
  <si>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</si>
  <si>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</si>
  <si>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</si>
  <si>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</si>
  <si>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</si>
  <si>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</si>
  <si>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</si>
  <si>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</si>
  <si>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</si>
  <si>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</si>
  <si>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</si>
  <si>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</si>
  <si>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</si>
  <si>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</si>
  <si>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</si>
  <si>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</si>
  <si>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</si>
  <si>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</si>
  <si>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</si>
  <si>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</si>
  <si>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</si>
  <si>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</si>
  <si>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</si>
  <si>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</si>
  <si>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</si>
  <si>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</si>
  <si>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</si>
  <si>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</si>
  <si>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</si>
  <si>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</si>
  <si>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</si>
  <si>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</si>
  <si>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</si>
  <si>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</si>
  <si>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</si>
  <si>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</si>
  <si>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</si>
  <si>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</si>
  <si>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</si>
  <si>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</si>
  <si>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</si>
  <si>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</si>
  <si>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</si>
  <si>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</si>
  <si>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</si>
  <si>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</si>
  <si>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</si>
  <si>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</si>
  <si>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</si>
  <si>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</si>
  <si>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</si>
  <si>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</si>
  <si>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</si>
  <si>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</si>
  <si>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</si>
  <si>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</si>
  <si>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</si>
  <si>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</si>
  <si>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</si>
  <si>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</si>
  <si>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</si>
  <si>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</si>
  <si>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</si>
  <si>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</si>
  <si>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</si>
  <si>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</si>
  <si>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</si>
  <si>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</si>
  <si>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</si>
  <si>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</si>
  <si>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</si>
  <si>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</si>
  <si>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</si>
  <si>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</si>
  <si>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</si>
  <si>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</si>
  <si>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</si>
  <si>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</si>
  <si>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</si>
  <si>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</si>
  <si>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</si>
  <si>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</si>
  <si>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</si>
  <si>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</si>
  <si>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</si>
  <si>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</si>
  <si>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</si>
  <si>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</si>
  <si>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</si>
  <si>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</si>
  <si>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</si>
  <si>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</si>
  <si>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</si>
  <si>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</si>
  <si>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</si>
  <si>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</si>
  <si>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</si>
  <si>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</si>
  <si>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</si>
  <si>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</si>
  <si>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</si>
  <si>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</si>
  <si>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</si>
  <si>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</si>
  <si>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</si>
  <si>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</si>
  <si>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</si>
  <si>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</si>
  <si>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</si>
  <si>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</si>
  <si>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</si>
  <si>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</si>
  <si>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</si>
  <si>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</si>
  <si>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</si>
  <si>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</si>
  <si>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</si>
  <si>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</si>
  <si>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</si>
  <si>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</si>
  <si>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</si>
  <si>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</si>
  <si>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</si>
  <si>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</si>
  <si>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</si>
  <si>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</si>
  <si>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</si>
  <si>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</si>
  <si>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</si>
  <si>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</si>
  <si>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</si>
  <si>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</si>
  <si>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</si>
  <si>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</si>
  <si>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</si>
  <si>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</si>
  <si>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</si>
  <si>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</si>
  <si>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</si>
  <si>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</si>
  <si>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</si>
  <si>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</si>
  <si>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</si>
  <si>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</si>
  <si>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</si>
  <si>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</si>
  <si>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</si>
  <si>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</si>
  <si>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</si>
  <si>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</si>
  <si>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</si>
  <si>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</si>
  <si>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</si>
  <si>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</si>
  <si>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</si>
  <si>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</si>
  <si>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</si>
  <si>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</si>
  <si>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</si>
  <si>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</si>
  <si>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</si>
  <si>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</si>
  <si>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</si>
  <si>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</si>
  <si>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</si>
  <si>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</si>
  <si>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</si>
  <si>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</si>
  <si>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</si>
  <si>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</si>
  <si>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</si>
  <si>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</si>
  <si>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</si>
  <si>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</si>
  <si>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</si>
  <si>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</si>
  <si>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</si>
  <si>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</si>
  <si>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</si>
  <si>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</si>
  <si>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</si>
  <si>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</si>
  <si>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</si>
  <si>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</si>
  <si>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</si>
  <si>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</si>
  <si>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</si>
  <si>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</si>
  <si>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</si>
  <si>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</si>
  <si>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</si>
  <si>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</si>
  <si>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</si>
  <si>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</si>
  <si>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</si>
  <si>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</si>
  <si>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</si>
  <si>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</si>
  <si>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</si>
  <si>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</si>
  <si>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</si>
  <si>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</si>
  <si>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</si>
  <si>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</si>
  <si>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</si>
  <si>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</si>
  <si>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</si>
  <si>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</si>
  <si>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</si>
  <si>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</si>
  <si>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</si>
  <si>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</si>
  <si>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</si>
  <si>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</si>
  <si>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</si>
  <si>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</si>
  <si>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</si>
  <si>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</si>
  <si>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</si>
  <si>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</si>
  <si>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</si>
  <si>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</si>
  <si>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</si>
  <si>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</si>
  <si>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</si>
  <si>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</si>
  <si>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</si>
  <si>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</si>
  <si>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</si>
  <si>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</si>
  <si>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</si>
  <si>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</si>
  <si>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</si>
  <si>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</si>
  <si>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</si>
  <si>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</si>
  <si>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</si>
  <si>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</si>
  <si>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</si>
  <si>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</si>
  <si>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</si>
  <si>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</si>
  <si>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</si>
  <si>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</si>
  <si>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</si>
  <si>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</si>
  <si>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</si>
  <si>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</si>
  <si>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</si>
  <si>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</si>
  <si>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</si>
  <si>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</si>
  <si>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</si>
  <si>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</si>
  <si>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</si>
  <si>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</si>
  <si>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</si>
  <si>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</si>
  <si>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</si>
  <si>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</si>
  <si>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</si>
  <si>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</si>
  <si>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</si>
  <si>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</si>
  <si>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</si>
  <si>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</si>
  <si>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</si>
  <si>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</si>
  <si>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</si>
  <si>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</si>
  <si>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</si>
  <si>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</si>
  <si>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</si>
  <si>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</si>
  <si>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</si>
  <si>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</si>
  <si>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</si>
  <si>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</si>
  <si>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</si>
  <si>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</si>
  <si>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</si>
  <si>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</si>
  <si>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</si>
  <si>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</si>
  <si>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</si>
  <si>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</si>
  <si>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</si>
  <si>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</si>
  <si>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</si>
  <si>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</si>
  <si>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</si>
  <si>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</si>
  <si>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</si>
  <si>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</si>
  <si>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</si>
  <si>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</si>
  <si>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</si>
  <si>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</si>
  <si>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</si>
  <si>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</si>
  <si>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</si>
  <si>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</si>
  <si>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</si>
  <si>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</si>
  <si>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</si>
  <si>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</si>
  <si>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</si>
  <si>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</si>
  <si>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</si>
  <si>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</si>
  <si>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</si>
  <si>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</si>
  <si>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</si>
  <si>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</si>
  <si>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</si>
  <si>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</si>
  <si>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</si>
  <si>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</si>
  <si>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</si>
  <si>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</si>
  <si>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</si>
  <si>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</si>
  <si>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</si>
  <si>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</si>
  <si>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</si>
  <si>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</si>
  <si>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</si>
  <si>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</si>
  <si>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</si>
  <si>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</si>
  <si>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</si>
  <si>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</si>
  <si>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</si>
  <si>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</si>
  <si>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</si>
  <si>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</si>
  <si>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</si>
  <si>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</si>
  <si>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</si>
  <si>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</si>
  <si>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</si>
  <si>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</si>
  <si>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</si>
  <si>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</si>
  <si>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</si>
  <si>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</si>
  <si>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</si>
  <si>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</si>
  <si>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</si>
  <si>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</si>
  <si>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</si>
  <si>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</si>
  <si>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</si>
  <si>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</si>
  <si>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</si>
  <si>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</si>
  <si>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</si>
  <si>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</si>
  <si>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</si>
  <si>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</si>
  <si>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</si>
  <si>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</si>
  <si>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</si>
  <si>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</si>
  <si>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</si>
  <si>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</si>
  <si>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</si>
  <si>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</si>
  <si>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</si>
  <si>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</si>
  <si>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</si>
  <si>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</si>
  <si>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</si>
  <si>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</si>
  <si>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</si>
  <si>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</si>
  <si>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</si>
  <si>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</si>
  <si>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</si>
  <si>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</si>
  <si>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</si>
  <si>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</si>
  <si>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</si>
  <si>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</si>
  <si>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</si>
  <si>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</si>
  <si>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</si>
  <si>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</si>
  <si>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</si>
  <si>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</si>
  <si>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</si>
  <si>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</si>
  <si>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</si>
  <si>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</si>
  <si>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</si>
  <si>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</si>
  <si>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</si>
  <si>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</si>
  <si>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</si>
  <si>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</si>
  <si>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</si>
  <si>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</si>
  <si>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</si>
  <si>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</si>
  <si>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</si>
  <si>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</si>
  <si>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</si>
  <si>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</si>
  <si>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</si>
  <si>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</si>
  <si>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</si>
  <si>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</si>
  <si>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</si>
  <si>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</si>
  <si>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</si>
  <si>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</si>
  <si>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</si>
  <si>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</si>
  <si>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</si>
  <si>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</si>
  <si>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</si>
  <si>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</si>
  <si>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</si>
  <si>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</si>
  <si>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</si>
  <si>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</si>
  <si>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</si>
  <si>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</si>
  <si>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</si>
  <si>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</si>
  <si>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</si>
  <si>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</si>
  <si>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</si>
  <si>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</si>
  <si>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</si>
  <si>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</si>
  <si>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</si>
  <si>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</si>
  <si>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</si>
  <si>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</si>
  <si>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</si>
  <si>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</si>
  <si>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</si>
  <si>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</si>
  <si>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</si>
  <si>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</si>
  <si>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</si>
  <si>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</si>
  <si>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</si>
  <si>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</si>
  <si>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</si>
  <si>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</si>
  <si>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</si>
  <si>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</si>
  <si>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</si>
  <si>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</si>
  <si>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</si>
  <si>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</si>
  <si>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</si>
  <si>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</si>
  <si>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</si>
  <si>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</si>
  <si>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</si>
  <si>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</si>
  <si>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</si>
  <si>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</si>
  <si>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</si>
  <si>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</si>
  <si>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</si>
  <si>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</si>
  <si>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</si>
  <si>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</si>
  <si>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</si>
  <si>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</si>
  <si>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</si>
  <si>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</si>
  <si>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</si>
  <si>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</si>
  <si>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</si>
  <si>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</si>
  <si>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</si>
  <si>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</si>
  <si>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</si>
  <si>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</si>
  <si>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</si>
  <si>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</si>
  <si>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</si>
  <si>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</si>
  <si>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</si>
  <si>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</si>
  <si>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</si>
  <si>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</si>
  <si>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</si>
  <si>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</si>
  <si>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</si>
  <si>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</si>
  <si>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</si>
  <si>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</si>
  <si>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</si>
  <si>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</si>
  <si>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</si>
  <si>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</si>
  <si>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</si>
  <si>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</si>
  <si>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</si>
  <si>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</si>
  <si>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</si>
  <si>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</si>
  <si>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</si>
  <si>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</si>
  <si>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</si>
  <si>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</si>
  <si>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</si>
  <si>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</si>
  <si>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</si>
  <si>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</si>
  <si>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</si>
  <si>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</si>
  <si>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</si>
  <si>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</si>
  <si>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</si>
  <si>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</si>
  <si>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</si>
  <si>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</si>
  <si>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</si>
  <si>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</si>
  <si>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</si>
  <si>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</si>
  <si>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</si>
  <si>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</si>
  <si>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</si>
  <si>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</si>
  <si>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</si>
  <si>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</si>
  <si>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</si>
  <si>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</si>
  <si>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</si>
  <si>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</si>
  <si>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</si>
  <si>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</si>
  <si>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</si>
  <si>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</si>
  <si>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</si>
  <si>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</si>
  <si>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</si>
  <si>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</si>
  <si>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</si>
  <si>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</si>
  <si>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</si>
  <si>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</si>
  <si>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</si>
  <si>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</si>
  <si>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</si>
  <si>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</si>
  <si>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</si>
  <si>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</si>
  <si>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</si>
  <si>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</si>
  <si>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</si>
  <si>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</si>
  <si>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</si>
  <si>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</si>
  <si>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</si>
  <si>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</si>
  <si>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</si>
  <si>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</si>
  <si>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</si>
  <si>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</si>
  <si>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</si>
  <si>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</si>
  <si>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</si>
  <si>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</si>
  <si>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</si>
  <si>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</si>
  <si>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</si>
  <si>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</si>
  <si>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</si>
  <si>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</si>
  <si>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</si>
  <si>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</si>
  <si>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</si>
  <si>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</si>
  <si>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</si>
  <si>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</si>
  <si>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</si>
  <si>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</si>
  <si>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</si>
  <si>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</si>
  <si>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</si>
  <si>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</si>
  <si>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</si>
  <si>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</si>
  <si>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</si>
  <si>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</si>
  <si>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</si>
  <si>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</si>
  <si>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</si>
  <si>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</si>
  <si>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</si>
  <si>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</si>
  <si>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</si>
  <si>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</si>
  <si>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</si>
  <si>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</si>
  <si>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</si>
  <si>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</si>
  <si>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</si>
  <si>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</si>
  <si>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</si>
  <si>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</si>
  <si>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</si>
  <si>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</si>
  <si>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</si>
  <si>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</si>
  <si>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</si>
  <si>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</si>
  <si>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</si>
  <si>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</si>
  <si>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</si>
  <si>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</si>
  <si>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</si>
  <si>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</si>
  <si>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</si>
  <si>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</si>
  <si>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</si>
  <si>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</si>
  <si>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</si>
  <si>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</si>
  <si>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</si>
  <si>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</si>
  <si>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</si>
  <si>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</si>
  <si>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</si>
  <si>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</si>
  <si>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</si>
  <si>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</si>
  <si>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</si>
  <si>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</si>
  <si>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</si>
  <si>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</si>
  <si>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</si>
  <si>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</si>
  <si>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</si>
  <si>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</si>
  <si>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</si>
  <si>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</si>
  <si>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</si>
  <si>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</si>
  <si>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</si>
  <si>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</si>
  <si>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</si>
  <si>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</si>
  <si>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</si>
  <si>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</si>
  <si>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</si>
  <si>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</si>
  <si>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</si>
  <si>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</si>
  <si>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</si>
  <si>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</si>
  <si>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</si>
  <si>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</si>
  <si>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</si>
  <si>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</si>
  <si>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</si>
  <si>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</si>
  <si>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</si>
  <si>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</si>
  <si>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</si>
  <si>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</si>
  <si>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</si>
  <si>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</si>
  <si>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</si>
  <si>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</si>
  <si>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</si>
  <si>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</si>
  <si>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</si>
  <si>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</si>
  <si>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</si>
  <si>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</si>
  <si>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</si>
  <si>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</si>
  <si>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</si>
  <si>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</si>
  <si>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</si>
  <si>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</si>
  <si>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</si>
  <si>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</si>
  <si>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</si>
  <si>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</si>
  <si>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</si>
  <si>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</si>
  <si>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</si>
  <si>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</si>
  <si>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</si>
  <si>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</si>
  <si>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</si>
  <si>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</si>
  <si>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</si>
  <si>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</si>
  <si>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</si>
  <si>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</si>
  <si>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</si>
  <si>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</si>
  <si>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</si>
  <si>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</si>
  <si>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</si>
  <si>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</si>
  <si>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</si>
  <si>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</si>
  <si>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</si>
  <si>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</si>
  <si>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</si>
  <si>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</si>
  <si>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</si>
  <si>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</si>
  <si>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</si>
  <si>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</si>
  <si>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</si>
  <si>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</si>
  <si>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</si>
  <si>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</si>
  <si>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</si>
  <si>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</si>
  <si>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</si>
  <si>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</si>
  <si>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</si>
  <si>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</si>
  <si>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</si>
  <si>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</si>
  <si>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</si>
  <si>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</si>
  <si>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</si>
  <si>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</si>
  <si>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</si>
  <si>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</si>
  <si>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</si>
  <si>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</si>
  <si>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</si>
  <si>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</si>
  <si>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</si>
  <si>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</si>
  <si>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</si>
  <si>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</si>
  <si>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</si>
  <si>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</si>
  <si>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</si>
  <si>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</si>
  <si>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</si>
  <si>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</si>
  <si>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</si>
  <si>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</si>
  <si>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</si>
  <si>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</si>
  <si>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</si>
  <si>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</si>
  <si>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</si>
  <si>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</si>
  <si>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</si>
  <si>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</si>
  <si>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</si>
  <si>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</si>
  <si>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</si>
  <si>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</si>
  <si>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</si>
  <si>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</si>
  <si>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</si>
  <si>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</si>
  <si>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</si>
  <si>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</si>
  <si>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</si>
  <si>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</si>
  <si>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</si>
  <si>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</si>
  <si>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</si>
  <si>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</si>
  <si>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</si>
  <si>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</si>
  <si>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</si>
  <si>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</si>
  <si>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</si>
  <si>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</si>
  <si>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</si>
  <si>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</si>
  <si>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</si>
  <si>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</si>
  <si>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</si>
  <si>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</si>
  <si>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</si>
  <si>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</si>
  <si>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</si>
  <si>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</si>
  <si>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</si>
  <si>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</si>
  <si>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</si>
  <si>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</si>
  <si>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</si>
  <si>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</si>
  <si>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</si>
  <si>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</si>
  <si>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</si>
  <si>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</si>
  <si>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</si>
  <si>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</si>
  <si>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</si>
  <si>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</si>
  <si>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</si>
  <si>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</si>
  <si>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</si>
  <si>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</si>
  <si>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</si>
  <si>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</si>
  <si>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</si>
  <si>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</si>
  <si>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</si>
  <si>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</si>
  <si>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</si>
  <si>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</si>
  <si>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</si>
  <si>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</si>
  <si>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</si>
  <si>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</si>
  <si>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</si>
  <si>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</si>
  <si>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</si>
  <si>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</si>
  <si>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</si>
  <si>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</si>
  <si>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</si>
  <si>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</si>
  <si>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</si>
  <si>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</si>
  <si>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</si>
  <si>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</si>
  <si>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</si>
  <si>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</si>
  <si>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</si>
  <si>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</si>
  <si>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</si>
  <si>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</si>
  <si>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</si>
  <si>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</si>
  <si>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</si>
  <si>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</si>
  <si>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</si>
  <si>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</si>
  <si>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</si>
  <si>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</si>
  <si>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</si>
  <si>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</si>
  <si>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</si>
  <si>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</si>
  <si>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</si>
  <si>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</si>
  <si>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</si>
  <si>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</si>
  <si>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</si>
  <si>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</si>
  <si>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</si>
  <si>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</si>
  <si>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</si>
  <si>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</si>
  <si>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</si>
  <si>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</si>
  <si>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</si>
  <si>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</si>
  <si>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</si>
  <si>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</si>
  <si>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</si>
  <si>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</si>
  <si>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</si>
  <si>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</si>
  <si>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</si>
  <si>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</si>
  <si>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</si>
  <si>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</si>
  <si>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</si>
  <si>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</si>
  <si>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</si>
  <si>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</si>
  <si>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</si>
  <si>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</si>
  <si>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</si>
  <si>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</si>
  <si>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</si>
  <si>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</si>
  <si>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</si>
  <si>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</si>
  <si>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</si>
  <si>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</si>
  <si>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</si>
  <si>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</si>
  <si>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</si>
  <si>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</si>
  <si>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</si>
  <si>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</si>
  <si>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</si>
  <si>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</si>
  <si>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</si>
  <si>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</si>
  <si>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</si>
  <si>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</si>
  <si>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</si>
  <si>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</si>
  <si>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</si>
  <si>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</si>
  <si>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</si>
  <si>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</si>
  <si>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</si>
  <si>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</si>
  <si>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</si>
  <si>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</si>
  <si>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</si>
  <si>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</si>
  <si>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</si>
  <si>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</si>
  <si>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</si>
  <si>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</si>
  <si>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</si>
  <si>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</si>
  <si>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</si>
  <si>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</si>
  <si>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</si>
  <si>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</si>
  <si>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</si>
  <si>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</si>
  <si>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</si>
  <si>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</si>
  <si>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</si>
  <si>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</si>
  <si>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</si>
  <si>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</si>
  <si>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</si>
  <si>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</si>
  <si>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</si>
  <si>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</si>
  <si>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</si>
  <si>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</si>
  <si>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</si>
  <si>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</si>
  <si>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</si>
  <si>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</si>
  <si>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</si>
  <si>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</si>
  <si>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</si>
  <si>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</si>
  <si>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</si>
  <si>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</si>
  <si>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</si>
  <si>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</si>
  <si>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</si>
  <si>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</si>
  <si>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</si>
  <si>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</si>
  <si>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</si>
  <si>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</si>
  <si>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</si>
  <si>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</si>
  <si>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</si>
  <si>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</si>
  <si>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</si>
  <si>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</si>
  <si>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</si>
  <si>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</si>
  <si>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</si>
  <si>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</si>
  <si>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</si>
  <si>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</si>
  <si>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</si>
  <si>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</si>
  <si>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</si>
  <si>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</si>
  <si>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</si>
  <si>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</si>
  <si>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</si>
  <si>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</si>
  <si>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</si>
  <si>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</si>
  <si>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</si>
  <si>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</si>
  <si>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</si>
  <si>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</si>
  <si>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</si>
  <si>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</si>
  <si>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</si>
  <si>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</si>
  <si>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</si>
  <si>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</si>
  <si>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</si>
  <si>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</si>
  <si>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</si>
  <si>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</si>
  <si>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</si>
  <si>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</si>
  <si>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</si>
  <si>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</si>
  <si>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</si>
  <si>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</si>
  <si>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</si>
  <si>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</si>
  <si>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</si>
  <si>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</si>
  <si>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</si>
  <si>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</si>
  <si>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</si>
  <si>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</si>
  <si>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</si>
  <si>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</si>
  <si>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</si>
  <si>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</si>
  <si>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</si>
  <si>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</si>
  <si>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</si>
  <si>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</si>
  <si>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</si>
  <si>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</si>
  <si>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</si>
  <si>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</si>
  <si>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</si>
  <si>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</si>
  <si>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</si>
  <si>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</si>
  <si>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</si>
  <si>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</si>
  <si>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</si>
  <si>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</si>
  <si>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</si>
  <si>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</si>
  <si>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</si>
  <si>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</si>
  <si>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</si>
  <si>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</si>
  <si>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</si>
  <si>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</si>
  <si>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</si>
  <si>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</si>
  <si>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</si>
  <si>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</si>
  <si>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</si>
  <si>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</si>
  <si>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</si>
  <si>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</si>
  <si>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</si>
  <si>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</si>
  <si>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</si>
  <si>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</si>
  <si>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</si>
  <si>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</si>
  <si>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</si>
  <si>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</si>
  <si>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</si>
  <si>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</si>
  <si>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</si>
  <si>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</si>
  <si>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</si>
  <si>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</si>
  <si>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</si>
  <si>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</si>
  <si>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</si>
  <si>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</si>
  <si>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</si>
  <si>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</si>
  <si>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</si>
  <si>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</si>
  <si>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</si>
  <si>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</si>
  <si>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</si>
  <si>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</si>
  <si>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</si>
  <si>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</si>
  <si>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</si>
  <si>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</si>
  <si>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</si>
  <si>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</si>
  <si>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</si>
  <si>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</si>
  <si>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</si>
  <si>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</si>
  <si>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</si>
  <si>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</si>
  <si>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</si>
  <si>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</si>
  <si>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</si>
  <si>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</si>
  <si>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</si>
  <si>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</si>
  <si>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</si>
  <si>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</si>
  <si>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</si>
  <si>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</si>
  <si>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</si>
  <si>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</si>
  <si>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</si>
  <si>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</si>
  <si>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</si>
  <si>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</si>
  <si>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</si>
  <si>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</si>
  <si>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</si>
  <si>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</si>
  <si>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</si>
  <si>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</si>
  <si>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</si>
  <si>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</si>
  <si>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</si>
  <si>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</si>
  <si>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</si>
  <si>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</si>
  <si>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</si>
  <si>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</si>
  <si>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</si>
  <si>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</si>
  <si>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</si>
  <si>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</si>
  <si>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</si>
  <si>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</si>
  <si>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</si>
  <si>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</si>
  <si>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</si>
  <si>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</si>
  <si>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</si>
  <si>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</si>
  <si>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</si>
  <si>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</si>
  <si>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</si>
  <si>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</si>
  <si>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</si>
  <si>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</si>
  <si>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</si>
  <si>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</si>
  <si>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</si>
  <si>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</si>
  <si>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</si>
  <si>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</si>
  <si>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</si>
  <si>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</si>
  <si>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</si>
  <si>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</si>
  <si>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</si>
  <si>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</si>
  <si>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</si>
  <si>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</si>
  <si>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</si>
  <si>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</si>
  <si>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</si>
  <si>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</si>
  <si>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</si>
  <si>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</si>
  <si>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</si>
  <si>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</si>
  <si>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</si>
  <si>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</si>
  <si>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</si>
  <si>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</si>
  <si>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</si>
  <si>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</si>
  <si>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</si>
  <si>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</si>
  <si>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</si>
  <si>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</si>
  <si>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</si>
  <si>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</si>
  <si>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</si>
  <si>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</si>
  <si>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</si>
  <si>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</si>
  <si>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</si>
  <si>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</si>
  <si>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</si>
  <si>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</si>
  <si>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</si>
  <si>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</si>
  <si>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</si>
  <si>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</si>
  <si>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</si>
  <si>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</si>
  <si>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</si>
  <si>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</si>
  <si>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</si>
  <si>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</si>
  <si>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</si>
  <si>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</si>
  <si>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</si>
  <si>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</si>
  <si>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</si>
  <si>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</si>
  <si>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</si>
  <si>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</si>
  <si>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</si>
  <si>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</si>
  <si>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</si>
  <si>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</si>
  <si>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</si>
  <si>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</si>
  <si>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</si>
  <si>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</si>
  <si>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</si>
  <si>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</si>
  <si>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</si>
  <si>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</si>
  <si>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</si>
  <si>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</si>
  <si>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</si>
  <si>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</si>
  <si>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</si>
  <si>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</si>
  <si>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</si>
  <si>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</si>
  <si>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</si>
  <si>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</si>
  <si>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</si>
  <si>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</si>
  <si>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</si>
  <si>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</si>
  <si>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</si>
  <si>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</si>
  <si>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</si>
  <si>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</si>
  <si>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</si>
  <si>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</si>
  <si>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</si>
  <si>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</si>
  <si>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</si>
  <si>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</si>
  <si>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</si>
  <si>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</si>
  <si>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</si>
  <si>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</si>
  <si>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</si>
  <si>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</si>
  <si>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</si>
  <si>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</si>
  <si>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</si>
  <si>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</si>
  <si>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</si>
  <si>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</si>
  <si>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</si>
  <si>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</si>
  <si>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</si>
  <si>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</si>
  <si>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</si>
  <si>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</si>
  <si>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</si>
  <si>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</si>
  <si>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</si>
  <si>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</si>
  <si>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</si>
  <si>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</si>
  <si>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</si>
  <si>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</si>
  <si>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</si>
  <si>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</si>
  <si>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</si>
  <si>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</si>
  <si>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</si>
  <si>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</si>
  <si>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</si>
  <si>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</si>
  <si>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</si>
  <si>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</si>
  <si>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</si>
  <si>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</si>
  <si>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</si>
  <si>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</si>
  <si>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</si>
  <si>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</si>
  <si>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</si>
  <si>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</si>
  <si>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</si>
  <si>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</si>
  <si>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</si>
  <si>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</si>
  <si>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</si>
  <si>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</si>
  <si>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</si>
  <si>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</si>
  <si>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</si>
  <si>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</si>
  <si>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</si>
  <si>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</si>
  <si>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</si>
  <si>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</si>
  <si>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</si>
  <si>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</si>
  <si>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</si>
  <si>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</si>
  <si>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</si>
  <si>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</si>
  <si>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</si>
  <si>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</si>
  <si>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</si>
  <si>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</si>
  <si>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</si>
  <si>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</si>
  <si>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</si>
  <si>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</si>
  <si>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</si>
  <si>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</si>
  <si>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</si>
  <si>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</si>
  <si>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</si>
  <si>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</si>
  <si>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</si>
  <si>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</si>
  <si>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</si>
  <si>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</si>
  <si>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</si>
  <si>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</si>
  <si>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</si>
  <si>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</si>
  <si>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</si>
  <si>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</si>
  <si>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</si>
  <si>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</si>
  <si>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</si>
  <si>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</si>
  <si>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</si>
  <si>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</si>
  <si>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</si>
  <si>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</si>
  <si>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</si>
  <si>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</si>
  <si>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</si>
  <si>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</si>
  <si>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</si>
  <si>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</si>
  <si>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</si>
  <si>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</si>
  <si>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</si>
  <si>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</si>
  <si>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</si>
  <si>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</si>
  <si>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</si>
  <si>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</si>
  <si>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</si>
  <si>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</si>
  <si>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</si>
  <si>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</si>
  <si>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</si>
  <si>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</si>
  <si>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</si>
  <si>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</si>
  <si>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</si>
  <si>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</si>
  <si>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</si>
  <si>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</si>
  <si>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</si>
  <si>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</si>
  <si>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</si>
  <si>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</si>
  <si>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</si>
  <si>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</si>
  <si>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</si>
  <si>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</si>
  <si>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</si>
  <si>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</si>
  <si>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</si>
  <si>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</si>
  <si>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</si>
  <si>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</si>
  <si>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</si>
  <si>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</si>
  <si>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</si>
  <si>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</si>
  <si>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</si>
  <si>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</si>
  <si>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</si>
  <si>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</si>
  <si>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</si>
  <si>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</si>
  <si>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</si>
  <si>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</si>
  <si>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</si>
  <si>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</si>
  <si>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</si>
  <si>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</si>
  <si>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</si>
  <si>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</si>
  <si>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</si>
  <si>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</si>
  <si>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</si>
  <si>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</si>
  <si>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</si>
  <si>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</si>
  <si>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</si>
  <si>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</si>
  <si>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</si>
  <si>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</si>
  <si>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</si>
  <si>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</si>
  <si>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</si>
  <si>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</si>
  <si>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</si>
  <si>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</si>
  <si>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</si>
  <si>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</si>
  <si>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</si>
  <si>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</si>
  <si>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</si>
  <si>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</si>
  <si>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</si>
  <si>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</si>
  <si>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</si>
  <si>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</si>
  <si>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</si>
  <si>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</si>
  <si>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</si>
  <si>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</si>
  <si>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</si>
  <si>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</si>
  <si>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</si>
  <si>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</si>
  <si>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</si>
  <si>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</si>
  <si>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</si>
  <si>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</si>
  <si>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</si>
  <si>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</si>
  <si>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</si>
  <si>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</si>
  <si>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</si>
  <si>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</si>
  <si>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</si>
  <si>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</si>
  <si>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</si>
  <si>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</si>
  <si>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</si>
  <si>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</si>
  <si>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</si>
  <si>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</si>
  <si>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</si>
  <si>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</si>
  <si>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</si>
  <si>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</si>
  <si>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</si>
  <si>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</si>
  <si>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</si>
  <si>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</si>
  <si>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</si>
  <si>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</si>
  <si>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</si>
  <si>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</si>
  <si>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</si>
  <si>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</si>
  <si>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</si>
  <si>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</si>
  <si>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</si>
  <si>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</si>
  <si>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</si>
  <si>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</si>
  <si>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</si>
  <si>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</si>
  <si>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</si>
  <si>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</si>
  <si>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</si>
  <si>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</si>
  <si>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</si>
  <si>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</si>
  <si>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</si>
  <si>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</si>
  <si>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</si>
  <si>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</si>
  <si>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</si>
  <si>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</si>
  <si>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</si>
  <si>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</si>
  <si>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</si>
  <si>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</si>
  <si>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</si>
  <si>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</si>
  <si>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</si>
  <si>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</si>
  <si>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</si>
  <si>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</si>
  <si>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</si>
  <si>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</si>
  <si>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</si>
  <si>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</si>
  <si>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</si>
  <si>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</si>
  <si>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</si>
  <si>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</si>
  <si>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</si>
  <si>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</si>
  <si>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</si>
  <si>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</si>
  <si>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</si>
  <si>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</si>
  <si>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</si>
  <si>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</si>
  <si>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</si>
  <si>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</si>
  <si>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</si>
  <si>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</si>
  <si>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</si>
  <si>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</si>
  <si>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</si>
  <si>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</si>
  <si>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</si>
  <si>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</si>
  <si>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</si>
  <si>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</si>
  <si>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</si>
  <si>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</si>
  <si>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</si>
  <si>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</si>
  <si>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</si>
  <si>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</si>
  <si>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</si>
  <si>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</si>
  <si>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</si>
  <si>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</si>
  <si>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</si>
  <si>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</si>
  <si>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</si>
  <si>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</si>
  <si>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</si>
  <si>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</si>
  <si>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</si>
  <si>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</si>
  <si>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</si>
  <si>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</si>
  <si>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</si>
  <si>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</si>
  <si>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</si>
  <si>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</si>
  <si>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</si>
  <si>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</si>
  <si>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</si>
  <si>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</si>
  <si>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</si>
  <si>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</si>
  <si>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</si>
  <si>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</si>
  <si>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</si>
  <si>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</si>
  <si>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</si>
  <si>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</si>
  <si>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</si>
  <si>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</si>
  <si>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</si>
  <si>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</si>
  <si>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</si>
  <si>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</si>
  <si>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</si>
  <si>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</si>
  <si>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</si>
  <si>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</si>
  <si>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</si>
  <si>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</si>
  <si>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</si>
  <si>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</si>
  <si>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</si>
  <si>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</si>
  <si>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</si>
  <si>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</si>
  <si>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</si>
  <si>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</si>
  <si>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</si>
  <si>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</si>
  <si>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</si>
  <si>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</si>
  <si>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</si>
  <si>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</si>
  <si>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</si>
  <si>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</si>
  <si>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</si>
  <si>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</si>
  <si>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</si>
  <si>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</si>
  <si>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</si>
  <si>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</si>
  <si>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</si>
  <si>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</si>
  <si>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</si>
  <si>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</si>
  <si>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</si>
  <si>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</si>
  <si>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</si>
  <si>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</si>
  <si>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</si>
  <si>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</si>
  <si>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</si>
  <si>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</si>
  <si>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</si>
  <si>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</si>
  <si>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</si>
  <si>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</si>
  <si>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</si>
  <si>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</si>
  <si>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</si>
  <si>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</si>
  <si>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</si>
  <si>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</si>
  <si>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</si>
  <si>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</si>
  <si>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</si>
  <si>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</si>
  <si>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</si>
  <si>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</si>
  <si>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</si>
  <si>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</si>
  <si>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</si>
  <si>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</si>
  <si>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</si>
  <si>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</si>
  <si>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</si>
  <si>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</si>
  <si>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</si>
  <si>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</si>
  <si>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</si>
  <si>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</si>
  <si>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</si>
  <si>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</si>
  <si>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</si>
  <si>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</si>
  <si>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</si>
  <si>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</si>
  <si>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</si>
  <si>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</si>
  <si>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</si>
  <si>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</si>
  <si>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</si>
  <si>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</si>
  <si>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</si>
  <si>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</si>
  <si>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</si>
  <si>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</si>
  <si>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</si>
  <si>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</si>
  <si>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</si>
  <si>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</si>
  <si>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</si>
  <si>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</si>
  <si>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</si>
  <si>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</si>
  <si>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</si>
  <si>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</si>
  <si>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</si>
  <si>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</si>
  <si>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</si>
  <si>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</si>
  <si>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</si>
  <si>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</si>
  <si>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</si>
  <si>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</si>
  <si>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</si>
  <si>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</si>
  <si>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</si>
  <si>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</si>
  <si>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</si>
  <si>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</si>
  <si>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</si>
  <si>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</si>
  <si>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</si>
  <si>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</si>
  <si>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</si>
  <si>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</si>
  <si>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</si>
  <si>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</si>
  <si>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</si>
  <si>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</si>
  <si>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</si>
  <si>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</si>
  <si>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</si>
  <si>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</si>
  <si>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</si>
  <si>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</si>
  <si>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</si>
  <si>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</si>
  <si>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</si>
  <si>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</si>
  <si>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</si>
  <si>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</si>
  <si>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</si>
  <si>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</si>
  <si>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</si>
  <si>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</si>
  <si>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</si>
  <si>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</si>
  <si>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</si>
  <si>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</si>
  <si>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</si>
  <si>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</si>
  <si>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</si>
  <si>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</si>
  <si>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</si>
  <si>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</si>
  <si>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</si>
  <si>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</si>
  <si>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</si>
  <si>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</si>
  <si>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</si>
  <si>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</si>
  <si>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</si>
  <si>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</si>
  <si>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</si>
  <si>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</si>
  <si>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</si>
  <si>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</si>
  <si>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</si>
  <si>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</si>
  <si>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</si>
  <si>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</si>
  <si>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</si>
  <si>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</si>
  <si>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</si>
  <si>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</si>
  <si>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</si>
  <si>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</si>
  <si>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</si>
  <si>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</si>
  <si>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</si>
  <si>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</si>
  <si>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</si>
  <si>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</si>
  <si>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</si>
  <si>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</si>
  <si>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</si>
  <si>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</si>
  <si>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</si>
  <si>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</si>
  <si>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</si>
  <si>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</si>
  <si>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</si>
  <si>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</si>
  <si>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</si>
  <si>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</si>
  <si>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</si>
  <si>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</si>
  <si>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</si>
  <si>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</si>
  <si>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</si>
  <si>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</si>
  <si>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</si>
  <si>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</si>
  <si>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</si>
  <si>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</si>
  <si>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</si>
  <si>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</si>
  <si>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</si>
  <si>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</si>
  <si>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</si>
  <si>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</si>
  <si>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</si>
  <si>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</si>
  <si>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</si>
  <si>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</si>
  <si>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</si>
  <si>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</si>
  <si>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</si>
  <si>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</si>
  <si>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</si>
  <si>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</si>
  <si>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</si>
  <si>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</si>
  <si>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</si>
  <si>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</si>
  <si>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</si>
  <si>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</si>
  <si>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</si>
  <si>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</si>
  <si>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</si>
  <si>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</si>
  <si>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</si>
  <si>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</si>
  <si>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</si>
  <si>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</si>
  <si>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</si>
  <si>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</si>
  <si>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</si>
  <si>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</si>
  <si>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</si>
  <si>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</si>
  <si>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</si>
  <si>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</si>
  <si>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</si>
  <si>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</si>
  <si>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</si>
  <si>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</si>
  <si>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</si>
  <si>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</si>
  <si>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</si>
  <si>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</si>
  <si>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</si>
  <si>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</si>
  <si>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</si>
  <si>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</si>
  <si>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</si>
  <si>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</si>
  <si>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</si>
  <si>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</si>
  <si>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</si>
  <si>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</si>
  <si>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</si>
  <si>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</si>
  <si>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</si>
  <si>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</si>
  <si>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</si>
  <si>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</si>
  <si>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</si>
  <si>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</si>
  <si>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</si>
  <si>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</si>
  <si>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</si>
  <si>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</si>
  <si>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</si>
  <si>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</si>
  <si>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</si>
  <si>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</si>
  <si>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</si>
  <si>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</si>
  <si>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</si>
  <si>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</si>
  <si>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</si>
  <si>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</si>
  <si>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</si>
  <si>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</si>
  <si>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</si>
  <si>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</si>
  <si>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</si>
  <si>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</si>
  <si>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</si>
  <si>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</si>
  <si>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</si>
  <si>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</si>
  <si>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</si>
  <si>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</si>
  <si>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</si>
  <si>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</si>
  <si>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</si>
  <si>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</si>
  <si>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</si>
  <si>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</si>
  <si>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</si>
  <si>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</si>
  <si>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</si>
  <si>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</si>
  <si>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</si>
  <si>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</si>
  <si>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</si>
  <si>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</si>
  <si>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</si>
  <si>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</si>
  <si>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</si>
  <si>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</si>
  <si>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</si>
  <si>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</si>
  <si>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</si>
  <si>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</si>
  <si>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</si>
  <si>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</si>
  <si>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</si>
  <si>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</si>
  <si>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</si>
  <si>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</si>
  <si>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</si>
  <si>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</si>
  <si>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</si>
  <si>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</si>
  <si>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</si>
  <si>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</si>
  <si>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</si>
  <si>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</si>
  <si>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</si>
  <si>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</si>
  <si>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</si>
  <si>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</si>
  <si>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</si>
  <si>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</si>
  <si>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</si>
  <si>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</si>
  <si>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</si>
  <si>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</si>
  <si>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</si>
  <si>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</si>
  <si>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</si>
  <si>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</si>
  <si>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</si>
  <si>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</si>
  <si>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</si>
  <si>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</si>
  <si>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</si>
  <si>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</si>
  <si>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</si>
  <si>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</si>
  <si>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</si>
  <si>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</si>
  <si>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</si>
  <si>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</si>
  <si>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</si>
  <si>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</si>
  <si>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</si>
  <si>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</si>
  <si>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</si>
  <si>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</si>
  <si>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</si>
  <si>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</si>
  <si>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</si>
  <si>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</si>
  <si>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</si>
  <si>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</si>
  <si>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</si>
  <si>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</si>
  <si>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</si>
  <si>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</si>
  <si>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</si>
  <si>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</si>
  <si>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</si>
  <si>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</si>
  <si>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</si>
  <si>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</si>
  <si>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</si>
  <si>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</si>
  <si>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</si>
  <si>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</si>
  <si>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</si>
  <si>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</si>
  <si>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</si>
  <si>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</si>
  <si>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</si>
  <si>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</si>
  <si>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</si>
  <si>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</si>
  <si>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</si>
  <si>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</si>
  <si>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</si>
  <si>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</si>
  <si>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</si>
  <si>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</si>
  <si>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</si>
  <si>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</si>
  <si>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</si>
  <si>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</si>
  <si>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</si>
  <si>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</si>
  <si>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</si>
  <si>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</si>
  <si>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</si>
  <si>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</si>
  <si>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</si>
  <si>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</si>
  <si>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</si>
  <si>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</si>
  <si>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</si>
  <si>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</si>
  <si>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</si>
  <si>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</si>
  <si>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</si>
  <si>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</si>
  <si>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</si>
  <si>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</si>
  <si>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</si>
  <si>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</si>
  <si>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</si>
  <si>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</si>
  <si>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</si>
  <si>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</si>
  <si>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</si>
  <si>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</si>
  <si>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</si>
  <si>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</si>
  <si>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</si>
  <si>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</si>
  <si>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</si>
  <si>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</si>
  <si>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</si>
  <si>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</si>
  <si>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</si>
  <si>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</si>
  <si>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</si>
  <si>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</si>
  <si>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</si>
  <si>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</si>
  <si>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</si>
  <si>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</si>
  <si>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</si>
  <si>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</si>
  <si>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</si>
  <si>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</si>
  <si>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</si>
  <si>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</si>
  <si>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</si>
  <si>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</si>
  <si>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</si>
  <si>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</si>
  <si>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</si>
  <si>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</si>
  <si>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</si>
  <si>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</si>
  <si>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</si>
  <si>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</si>
  <si>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</si>
  <si>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</si>
  <si>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</si>
  <si>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</si>
  <si>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</si>
  <si>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</si>
  <si>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</si>
  <si>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</si>
  <si>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</si>
  <si>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</si>
  <si>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</si>
  <si>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</si>
  <si>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</si>
  <si>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</si>
  <si>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</si>
  <si>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</si>
  <si>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</si>
  <si>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</si>
  <si>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</si>
  <si>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</si>
  <si>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</si>
  <si>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</si>
  <si>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</si>
  <si>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</si>
  <si>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</si>
  <si>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</si>
  <si>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</si>
  <si>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</si>
  <si>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</si>
  <si>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</si>
  <si>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</si>
  <si>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</si>
  <si>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</si>
  <si>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</si>
  <si>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</si>
  <si>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</si>
  <si>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</si>
  <si>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</si>
  <si>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</si>
  <si>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</si>
  <si>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</si>
  <si>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</si>
  <si>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</si>
  <si>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</si>
  <si>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</si>
  <si>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</si>
  <si>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</si>
  <si>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</si>
  <si>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</si>
  <si>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</si>
  <si>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</si>
  <si>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</si>
  <si>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</si>
  <si>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</si>
  <si>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</si>
  <si>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</si>
  <si>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</si>
  <si>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</si>
  <si>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</si>
  <si>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</si>
  <si>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</si>
  <si>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</si>
  <si>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</si>
  <si>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</si>
  <si>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</si>
  <si>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</si>
  <si>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</si>
  <si>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</si>
  <si>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</si>
  <si>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</si>
  <si>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</si>
  <si>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</si>
  <si>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</si>
  <si>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</si>
  <si>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</si>
  <si>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</si>
  <si>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</si>
  <si>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</si>
  <si>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</si>
  <si>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</si>
  <si>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</si>
  <si>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</si>
  <si>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</si>
  <si>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</si>
  <si>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</si>
  <si>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</si>
  <si>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</si>
  <si>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</si>
  <si>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</si>
  <si>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</si>
  <si>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</si>
  <si>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</si>
  <si>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</si>
  <si>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</si>
  <si>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</si>
  <si>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</si>
  <si>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</si>
  <si>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</si>
  <si>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</si>
  <si>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</si>
  <si>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</si>
  <si>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</si>
  <si>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</si>
  <si>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</si>
  <si>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</si>
  <si>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</si>
  <si>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</si>
  <si>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</si>
  <si>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</si>
  <si>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</si>
  <si>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</si>
  <si>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</si>
  <si>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</si>
  <si>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</si>
  <si>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</si>
  <si>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</si>
  <si>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</si>
  <si>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</si>
  <si>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</si>
  <si>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</si>
  <si>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</si>
  <si>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</si>
  <si>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</si>
  <si>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</si>
  <si>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</si>
  <si>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</si>
  <si>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</si>
  <si>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</si>
  <si>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</si>
  <si>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</si>
  <si>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</si>
  <si>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</si>
  <si>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</si>
  <si>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</si>
  <si>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</si>
  <si>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</si>
  <si>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</si>
  <si>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</si>
  <si>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</si>
  <si>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</si>
  <si>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</si>
  <si>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</si>
  <si>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</si>
  <si>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</si>
  <si>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</si>
  <si>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</si>
  <si>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</si>
  <si>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</si>
  <si>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</si>
  <si>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</si>
  <si>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</si>
  <si>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</si>
  <si>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</si>
  <si>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</si>
  <si>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</si>
  <si>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</si>
  <si>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</si>
  <si>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</si>
  <si>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</si>
  <si>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</si>
  <si>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</si>
  <si>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</si>
  <si>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</si>
  <si>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</si>
  <si>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</si>
  <si>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</si>
  <si>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</si>
  <si>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</si>
  <si>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</si>
  <si>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</si>
  <si>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</si>
  <si>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</si>
  <si>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</si>
  <si>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</si>
  <si>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</si>
  <si>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</si>
  <si>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</si>
  <si>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</si>
  <si>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</si>
  <si>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</si>
  <si>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</si>
  <si>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</si>
  <si>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</si>
  <si>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</si>
  <si>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</si>
  <si>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</si>
  <si>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</si>
  <si>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</si>
  <si>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</si>
  <si>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</si>
  <si>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</si>
  <si>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</si>
  <si>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</si>
  <si>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</si>
  <si>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</si>
  <si>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</si>
  <si>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</si>
  <si>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</si>
  <si>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</si>
  <si>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</si>
  <si>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</si>
  <si>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</si>
  <si>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</si>
  <si>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</si>
  <si>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</si>
  <si>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</si>
  <si>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</si>
  <si>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</si>
  <si>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</si>
  <si>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</si>
  <si>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</si>
  <si>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</si>
  <si>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</si>
  <si>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</si>
  <si>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</si>
  <si>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</si>
  <si>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</si>
  <si>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</si>
  <si>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</si>
  <si>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</si>
  <si>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</si>
  <si>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</si>
  <si>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</si>
  <si>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</si>
  <si>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</si>
  <si>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</si>
  <si>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</si>
  <si>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</si>
  <si>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</si>
  <si>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</si>
  <si>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</si>
  <si>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</si>
  <si>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</si>
  <si>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</si>
  <si>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</si>
  <si>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</si>
  <si>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</si>
  <si>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</si>
  <si>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</si>
  <si>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</si>
  <si>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</si>
  <si>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</si>
  <si>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</si>
  <si>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</si>
  <si>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</si>
  <si>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</si>
  <si>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</si>
  <si>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</si>
  <si>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</si>
  <si>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</si>
  <si>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</si>
  <si>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</si>
  <si>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</si>
  <si>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</si>
  <si>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</si>
  <si>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</si>
  <si>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</si>
  <si>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</si>
  <si>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</si>
  <si>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</si>
  <si>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</si>
  <si>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</si>
  <si>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</si>
  <si>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</si>
  <si>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</si>
  <si>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</si>
  <si>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</si>
  <si>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</si>
  <si>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</si>
  <si>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</si>
  <si>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</si>
  <si>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</si>
  <si>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</si>
  <si>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</si>
  <si>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</si>
  <si>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</si>
  <si>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</si>
  <si>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</si>
  <si>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</si>
  <si>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</si>
  <si>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</si>
  <si>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</si>
  <si>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</si>
  <si>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</si>
  <si>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</si>
  <si>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</si>
  <si>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</si>
  <si>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</si>
  <si>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</si>
  <si>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</si>
  <si>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</si>
  <si>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</si>
  <si>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</si>
  <si>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</si>
  <si>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</si>
  <si>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</si>
  <si>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</si>
  <si>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</si>
  <si>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</si>
  <si>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</si>
  <si>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</si>
  <si>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</si>
  <si>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</si>
  <si>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</si>
  <si>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</si>
  <si>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</si>
  <si>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</si>
  <si>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</si>
  <si>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</si>
  <si>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</si>
  <si>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</si>
  <si>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</si>
  <si>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</si>
  <si>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</si>
  <si>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</si>
  <si>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</si>
  <si>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</si>
  <si>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</si>
  <si>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</si>
  <si>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</si>
  <si>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</si>
  <si>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</si>
  <si>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</si>
  <si>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</si>
  <si>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</si>
  <si>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</si>
  <si>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</si>
  <si>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</si>
  <si>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</si>
  <si>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</si>
  <si>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</si>
  <si>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</si>
  <si>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</si>
  <si>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</si>
  <si>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</si>
  <si>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</si>
  <si>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</si>
  <si>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</si>
  <si>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</si>
  <si>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</si>
  <si>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</si>
  <si>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</si>
  <si>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</si>
  <si>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</si>
  <si>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</si>
  <si>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</si>
  <si>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</si>
  <si>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</si>
  <si>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</si>
  <si>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</si>
  <si>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</si>
  <si>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</si>
  <si>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</si>
  <si>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</si>
  <si>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</si>
  <si>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</si>
  <si>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</si>
  <si>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</si>
  <si>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</si>
  <si>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</si>
  <si>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</si>
  <si>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</si>
  <si>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</si>
  <si>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</si>
  <si>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</si>
  <si>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</si>
  <si>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</si>
  <si>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</si>
  <si>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</si>
  <si>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</si>
  <si>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</si>
  <si>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</si>
  <si>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</si>
  <si>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</si>
  <si>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</si>
  <si>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</si>
  <si>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</si>
  <si>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</si>
  <si>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</si>
  <si>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</si>
  <si>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</si>
  <si>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</si>
  <si>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</si>
  <si>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</si>
  <si>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</si>
  <si>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</si>
  <si>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</si>
  <si>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</si>
  <si>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</si>
  <si>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</si>
  <si>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</si>
  <si>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</si>
  <si>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</si>
  <si>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</si>
  <si>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</si>
  <si>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</si>
  <si>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</si>
  <si>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</si>
  <si>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</si>
  <si>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</si>
  <si>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</si>
  <si>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</si>
  <si>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</si>
  <si>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</si>
  <si>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</si>
  <si>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</si>
  <si>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</si>
  <si>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</si>
  <si>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</si>
  <si>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</si>
  <si>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</si>
  <si>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</si>
  <si>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</si>
  <si>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</si>
  <si>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</si>
  <si>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</si>
  <si>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</si>
  <si>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</si>
  <si>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</si>
  <si>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</si>
  <si>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</si>
  <si>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</si>
  <si>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</si>
  <si>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</si>
  <si>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</si>
  <si>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</si>
  <si>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</si>
  <si>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</si>
  <si>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</si>
  <si>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</si>
  <si>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</si>
  <si>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</si>
  <si>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</si>
  <si>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</si>
  <si>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</si>
  <si>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</si>
  <si>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</si>
  <si>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</si>
  <si>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</si>
  <si>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</si>
  <si>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</si>
  <si>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</si>
  <si>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</si>
  <si>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</si>
  <si>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</si>
  <si>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</si>
  <si>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</si>
  <si>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</si>
  <si>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</si>
  <si>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</si>
  <si>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</si>
  <si>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</si>
  <si>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</si>
  <si>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</si>
  <si>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</si>
  <si>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</si>
  <si>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</si>
  <si>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</si>
  <si>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</si>
  <si>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</si>
  <si>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</si>
  <si>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</si>
  <si>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</si>
  <si>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</si>
  <si>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</si>
  <si>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</si>
  <si>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</si>
  <si>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</si>
  <si>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</si>
  <si>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</si>
  <si>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</si>
  <si>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</si>
  <si>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</si>
  <si>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</si>
  <si>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</si>
  <si>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</si>
  <si>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</si>
  <si>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</si>
  <si>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</si>
  <si>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</si>
  <si>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</si>
  <si>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</si>
  <si>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</si>
  <si>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</si>
  <si>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</si>
  <si>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</si>
  <si>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</si>
  <si>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</si>
  <si>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</si>
  <si>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</si>
  <si>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</si>
  <si>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</si>
  <si>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</si>
  <si>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</si>
  <si>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</si>
  <si>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</si>
  <si>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</si>
  <si>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</si>
  <si>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</si>
  <si>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</si>
  <si>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</si>
  <si>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</si>
  <si>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</si>
  <si>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</si>
  <si>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</si>
  <si>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</si>
  <si>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</si>
  <si>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</si>
  <si>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</si>
  <si>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</si>
  <si>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</si>
  <si>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</si>
  <si>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</si>
  <si>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</si>
  <si>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</si>
  <si>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</si>
  <si>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</si>
  <si>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</si>
  <si>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</si>
  <si>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</si>
  <si>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</si>
  <si>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</si>
  <si>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</si>
  <si>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</si>
  <si>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</si>
  <si>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</si>
  <si>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</si>
  <si>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</si>
  <si>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</si>
  <si>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</si>
  <si>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</si>
  <si>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</si>
  <si>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</si>
  <si>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</si>
  <si>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</si>
  <si>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</si>
  <si>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</si>
  <si>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</si>
  <si>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</si>
  <si>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</si>
  <si>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</si>
  <si>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</si>
  <si>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</si>
  <si>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</si>
  <si>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</si>
  <si>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</si>
  <si>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</si>
  <si>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</si>
  <si>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</si>
  <si>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</si>
  <si>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</si>
  <si>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</si>
  <si>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</si>
  <si>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</si>
  <si>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</si>
  <si>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</si>
  <si>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</si>
  <si>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</si>
  <si>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</si>
  <si>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</si>
  <si>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</si>
  <si>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</si>
  <si>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</si>
  <si>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</si>
  <si>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</si>
  <si>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</si>
  <si>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</si>
  <si>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</si>
  <si>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</si>
  <si>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</si>
  <si>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</si>
  <si>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</si>
  <si>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</si>
  <si>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</si>
  <si>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</si>
  <si>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</si>
  <si>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</si>
  <si>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</si>
  <si>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</si>
  <si>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</si>
  <si>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</si>
  <si>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</si>
  <si>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</si>
  <si>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</si>
  <si>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</si>
  <si>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</si>
  <si>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</si>
  <si>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</si>
  <si>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</si>
  <si>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</si>
  <si>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</si>
  <si>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</si>
  <si>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</si>
  <si>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</si>
  <si>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</si>
  <si>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</si>
  <si>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</si>
  <si>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</si>
  <si>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</si>
  <si>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</si>
  <si>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</si>
  <si>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</si>
  <si>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</si>
  <si>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</si>
  <si>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</si>
  <si>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</si>
  <si>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</si>
  <si>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</si>
  <si>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</si>
  <si>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</si>
  <si>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</si>
  <si>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</si>
  <si>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</si>
  <si>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</si>
  <si>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</si>
  <si>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</si>
  <si>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</si>
  <si>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</si>
  <si>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</si>
  <si>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</si>
  <si>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</si>
  <si>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</si>
  <si>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</si>
  <si>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</si>
  <si>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</si>
  <si>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</si>
  <si>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</si>
  <si>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</si>
  <si>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</si>
  <si>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</si>
  <si>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</si>
  <si>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</si>
  <si>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</si>
  <si>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</si>
  <si>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</si>
  <si>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</si>
  <si>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</si>
  <si>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</si>
  <si>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</si>
  <si>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</si>
  <si>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</si>
  <si>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</si>
  <si>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</si>
  <si>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</si>
  <si>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</si>
  <si>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</si>
  <si>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</si>
  <si>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</si>
  <si>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</si>
  <si>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</si>
  <si>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</si>
  <si>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</si>
  <si>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</si>
  <si>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</si>
  <si>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</si>
  <si>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</si>
  <si>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</si>
  <si>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</si>
  <si>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</si>
  <si>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</si>
  <si>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</si>
  <si>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</si>
  <si>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</si>
  <si>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</si>
  <si>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</si>
  <si>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</si>
  <si>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</si>
  <si>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</si>
  <si>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</si>
  <si>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</si>
  <si>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</si>
  <si>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</si>
  <si>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</si>
  <si>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</si>
  <si>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</si>
  <si>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</si>
  <si>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</si>
  <si>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</si>
  <si>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</si>
  <si>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</si>
  <si>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</si>
  <si>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</si>
  <si>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</si>
  <si>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</si>
  <si>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</si>
  <si>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</si>
  <si>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</si>
  <si>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</si>
  <si>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</si>
  <si>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</si>
  <si>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</si>
  <si>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</si>
  <si>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</si>
  <si>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</si>
  <si>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</si>
  <si>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</si>
  <si>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</si>
  <si>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</si>
  <si>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</si>
  <si>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</si>
  <si>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</si>
  <si>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</si>
  <si>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</si>
  <si>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</si>
  <si>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</si>
  <si>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</si>
  <si>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</si>
  <si>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</si>
  <si>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</si>
  <si>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</si>
  <si>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</si>
  <si>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</si>
  <si>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</si>
  <si>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</si>
  <si>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</si>
  <si>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</si>
  <si>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</si>
  <si>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</si>
  <si>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</si>
  <si>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</si>
  <si>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</si>
  <si>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</si>
  <si>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</si>
  <si>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</si>
  <si>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</si>
  <si>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</si>
  <si>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</si>
  <si>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</si>
  <si>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</si>
  <si>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</si>
  <si>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</si>
  <si>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</si>
  <si>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</si>
  <si>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</si>
  <si>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</si>
  <si>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</si>
  <si>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</si>
  <si>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</si>
  <si>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</si>
  <si>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</si>
  <si>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</si>
  <si>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</si>
  <si>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</si>
  <si>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</si>
  <si>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</si>
  <si>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</si>
  <si>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</si>
  <si>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</si>
  <si>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</si>
  <si>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</si>
  <si>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</si>
  <si>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</si>
  <si>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</si>
  <si>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</si>
  <si>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</si>
  <si>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</si>
  <si>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</si>
  <si>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</si>
  <si>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</si>
  <si>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</si>
  <si>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</si>
  <si>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</si>
  <si>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</si>
  <si>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</si>
  <si>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</si>
  <si>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</si>
  <si>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</si>
  <si>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</si>
  <si>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</si>
  <si>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</si>
  <si>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</si>
  <si>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</si>
  <si>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</si>
  <si>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</si>
  <si>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</si>
  <si>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</si>
  <si>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</si>
  <si>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</si>
  <si>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</si>
  <si>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</si>
  <si>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</si>
  <si>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</si>
  <si>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</si>
  <si>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</si>
  <si>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</si>
  <si>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</si>
  <si>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</si>
  <si>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</si>
  <si>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</si>
  <si>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</si>
  <si>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</si>
  <si>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</si>
  <si>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</si>
  <si>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</si>
  <si>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</si>
  <si>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</si>
  <si>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</si>
  <si>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</si>
  <si>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</si>
  <si>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</si>
  <si>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</si>
  <si>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</si>
  <si>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</si>
  <si>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</si>
  <si>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</si>
  <si>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</si>
  <si>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</si>
  <si>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</si>
  <si>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</si>
  <si>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</si>
  <si>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</si>
  <si>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</si>
  <si>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</si>
  <si>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</si>
  <si>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</si>
  <si>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</si>
  <si>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</si>
  <si>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</si>
  <si>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</si>
  <si>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</si>
  <si>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</si>
  <si>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</si>
  <si>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</si>
  <si>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</si>
  <si>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</si>
  <si>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</si>
  <si>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</si>
  <si>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</si>
  <si>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</si>
  <si>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</si>
  <si>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</si>
  <si>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</si>
  <si>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</si>
  <si>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</si>
  <si>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</si>
  <si>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</si>
  <si>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</si>
  <si>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</si>
  <si>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</si>
  <si>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</si>
  <si>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</si>
  <si>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</si>
  <si>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</si>
  <si>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</si>
  <si>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</si>
  <si>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</si>
  <si>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</si>
  <si>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</si>
  <si>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</si>
  <si>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</si>
  <si>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</si>
  <si>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</si>
  <si>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</si>
  <si>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</si>
  <si>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</si>
  <si>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</si>
  <si>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</si>
  <si>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</si>
  <si>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</si>
  <si>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</si>
  <si>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</si>
  <si>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</si>
  <si>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</si>
  <si>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</si>
  <si>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</si>
  <si>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</si>
  <si>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</si>
  <si>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</si>
  <si>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</si>
  <si>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</si>
  <si>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</si>
  <si>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</si>
  <si>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</si>
  <si>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</si>
  <si>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</si>
  <si>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</si>
  <si>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</si>
  <si>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</si>
  <si>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</si>
  <si>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</si>
  <si>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</si>
  <si>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</si>
  <si>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</si>
  <si>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</si>
  <si>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</si>
  <si>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</si>
  <si>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</si>
  <si>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</si>
  <si>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</si>
  <si>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</si>
  <si>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</si>
  <si>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</si>
  <si>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</si>
  <si>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</si>
  <si>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</si>
  <si>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</si>
  <si>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</si>
  <si>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</si>
  <si>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</si>
  <si>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</si>
  <si>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</si>
  <si>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</si>
  <si>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</si>
  <si>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</si>
  <si>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</si>
  <si>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</si>
  <si>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</si>
  <si>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</si>
  <si>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</si>
  <si>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</si>
  <si>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</si>
  <si>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</si>
  <si>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</si>
  <si>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</si>
  <si>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</si>
  <si>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</si>
  <si>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</si>
  <si>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</si>
  <si>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</si>
  <si>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</si>
  <si>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</si>
  <si>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</si>
  <si>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</si>
  <si>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</si>
  <si>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</si>
  <si>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</si>
  <si>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</si>
  <si>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</si>
  <si>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</si>
  <si>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</si>
  <si>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</si>
  <si>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</si>
  <si>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</si>
  <si>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</si>
  <si>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</si>
  <si>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</si>
  <si>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</si>
  <si>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</si>
  <si>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</si>
  <si>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</si>
  <si>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</si>
  <si>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</si>
  <si>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</si>
  <si>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</si>
  <si>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</si>
  <si>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</si>
  <si>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</si>
  <si>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</si>
  <si>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</si>
  <si>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</si>
  <si>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</si>
  <si>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</si>
  <si>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</si>
  <si>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</si>
  <si>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</si>
  <si>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</si>
  <si>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</si>
  <si>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</si>
  <si>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</si>
  <si>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</si>
  <si>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</si>
  <si>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</si>
  <si>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</si>
  <si>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</si>
  <si>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</si>
  <si>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</si>
  <si>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</si>
  <si>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</si>
  <si>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</si>
  <si>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</si>
  <si>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</si>
  <si>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</si>
  <si>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</si>
  <si>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</si>
  <si>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</si>
  <si>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</si>
  <si>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</si>
  <si>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</si>
  <si>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</si>
  <si>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</si>
  <si>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</si>
  <si>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</si>
  <si>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</si>
  <si>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</si>
  <si>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</si>
  <si>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</si>
  <si>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</si>
  <si>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</si>
  <si>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</si>
  <si>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</si>
  <si>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</si>
  <si>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</si>
  <si>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</si>
  <si>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</si>
  <si>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</si>
  <si>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</si>
  <si>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</si>
  <si>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</si>
  <si>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</si>
  <si>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</si>
  <si>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</si>
  <si>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</si>
  <si>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</si>
  <si>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</si>
  <si>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</si>
  <si>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</si>
  <si>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</si>
  <si>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</si>
  <si>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</si>
  <si>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</si>
  <si>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</si>
  <si>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</si>
  <si>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</si>
  <si>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</si>
  <si>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</si>
  <si>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</si>
  <si>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</si>
  <si>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</si>
  <si>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</si>
  <si>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</si>
  <si>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</si>
  <si>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</si>
  <si>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</si>
  <si>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</si>
  <si>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</si>
  <si>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</si>
  <si>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</si>
  <si>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</si>
  <si>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</si>
  <si>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</si>
  <si>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</si>
  <si>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</si>
  <si>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</si>
  <si>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</si>
  <si>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</si>
  <si>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</si>
  <si>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</si>
  <si>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</si>
  <si>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</si>
  <si>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</si>
  <si>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</si>
  <si>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</si>
  <si>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</si>
  <si>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</si>
  <si>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</si>
  <si>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</si>
  <si>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</si>
  <si>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</si>
  <si>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</si>
  <si>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</si>
  <si>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</si>
  <si>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</si>
  <si>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</si>
  <si>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</si>
  <si>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</si>
  <si>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</si>
  <si>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</si>
  <si>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</si>
  <si>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</si>
  <si>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</si>
  <si>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</si>
  <si>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</si>
  <si>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</si>
  <si>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</si>
  <si>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</si>
  <si>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</si>
  <si>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</si>
  <si>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</si>
  <si>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</si>
  <si>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</si>
  <si>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</si>
  <si>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</si>
  <si>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</si>
  <si>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</si>
  <si>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</si>
  <si>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</si>
  <si>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</si>
  <si>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</si>
  <si>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</si>
  <si>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</si>
  <si>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</si>
  <si>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</si>
  <si>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</si>
  <si>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</si>
  <si>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</si>
  <si>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</si>
  <si>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</si>
  <si>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</si>
  <si>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</si>
  <si>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</si>
  <si>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</si>
  <si>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</si>
  <si>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</si>
  <si>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</si>
  <si>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</si>
  <si>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</si>
  <si>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</si>
  <si>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</si>
  <si>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</si>
  <si>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</si>
  <si>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</si>
  <si>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</si>
  <si>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</si>
  <si>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</si>
  <si>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</si>
  <si>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</si>
  <si>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</si>
  <si>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</si>
  <si>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</si>
  <si>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</si>
  <si>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</si>
  <si>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</si>
  <si>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</si>
  <si>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</si>
  <si>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</si>
  <si>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</si>
  <si>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</si>
  <si>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</si>
  <si>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</si>
  <si>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</si>
  <si>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</si>
  <si>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</si>
  <si>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</si>
  <si>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</si>
  <si>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</si>
  <si>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</si>
  <si>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</si>
  <si>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</si>
  <si>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</si>
  <si>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</si>
  <si>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</si>
  <si>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</si>
  <si>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</si>
  <si>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</si>
  <si>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</si>
  <si>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</si>
  <si>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</si>
  <si>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</si>
  <si>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</si>
  <si>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</si>
  <si>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</si>
  <si>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</si>
  <si>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</si>
  <si>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</si>
  <si>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</si>
  <si>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</si>
  <si>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</si>
  <si>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</si>
  <si>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</si>
  <si>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</si>
  <si>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</si>
  <si>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</si>
  <si>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</si>
  <si>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</si>
  <si>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</si>
  <si>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</si>
  <si>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</si>
  <si>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</si>
  <si>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</si>
  <si>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</si>
  <si>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</si>
  <si>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</si>
  <si>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</si>
  <si>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</si>
  <si>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</si>
  <si>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</si>
  <si>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</si>
  <si>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</si>
  <si>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</si>
  <si>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</si>
  <si>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</si>
  <si>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</si>
  <si>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</si>
  <si>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</si>
  <si>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</si>
  <si>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</si>
  <si>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</si>
  <si>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</si>
  <si>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</si>
  <si>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</si>
  <si>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</si>
  <si>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</si>
  <si>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</si>
  <si>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</si>
  <si>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</si>
  <si>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</si>
  <si>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</si>
  <si>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</si>
  <si>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</si>
  <si>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</si>
  <si>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</si>
  <si>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</si>
  <si>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</si>
  <si>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</si>
  <si>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</si>
  <si>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</si>
  <si>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</si>
  <si>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</si>
  <si>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</si>
  <si>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</si>
  <si>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</si>
  <si>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</si>
  <si>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</si>
  <si>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</si>
  <si>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</si>
  <si>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</si>
  <si>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</si>
  <si>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</si>
  <si>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</si>
  <si>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</si>
  <si>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</si>
  <si>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</si>
  <si>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</si>
  <si>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</si>
  <si>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</si>
  <si>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</si>
  <si>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</si>
  <si>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</si>
  <si>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</si>
  <si>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</si>
  <si>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</si>
  <si>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</si>
  <si>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</si>
  <si>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</si>
  <si>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</si>
  <si>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</si>
  <si>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</si>
  <si>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</si>
  <si>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</si>
  <si>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</si>
  <si>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</si>
  <si>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</si>
  <si>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</si>
  <si>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</si>
  <si>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</si>
  <si>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</si>
  <si>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</si>
  <si>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</si>
  <si>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</si>
  <si>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</si>
  <si>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</si>
  <si>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</si>
  <si>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</si>
  <si>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</si>
  <si>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</si>
  <si>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</si>
  <si>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</si>
  <si>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</si>
  <si>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</si>
  <si>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</si>
  <si>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</si>
  <si>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</si>
  <si>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</si>
  <si>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</si>
  <si>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</si>
  <si>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</si>
  <si>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</si>
  <si>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</si>
  <si>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</si>
  <si>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</si>
  <si>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</si>
  <si>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</si>
  <si>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</si>
  <si>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</si>
  <si>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</si>
  <si>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</si>
  <si>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</si>
  <si>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</si>
  <si>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</si>
  <si>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</si>
  <si>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</si>
  <si>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</si>
  <si>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</si>
  <si>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</si>
  <si>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</si>
  <si>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</si>
  <si>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</si>
  <si>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</si>
  <si>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</si>
  <si>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</si>
  <si>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</si>
  <si>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</si>
  <si>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</si>
  <si>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</si>
  <si>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</si>
  <si>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</si>
  <si>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</si>
  <si>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</si>
  <si>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</si>
  <si>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</si>
  <si>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</si>
  <si>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</si>
  <si>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</si>
  <si>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</si>
  <si>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</si>
  <si>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</si>
  <si>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</si>
  <si>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</si>
  <si>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</si>
  <si>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</si>
  <si>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</si>
  <si>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</si>
  <si>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</si>
  <si>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</si>
  <si>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</si>
  <si>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</si>
  <si>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</si>
  <si>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</si>
  <si>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</si>
  <si>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</si>
  <si>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</si>
  <si>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</si>
  <si>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</si>
  <si>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</si>
  <si>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</si>
  <si>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</si>
  <si>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</si>
  <si>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</si>
  <si>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</si>
  <si>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</si>
  <si>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</si>
  <si>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</si>
  <si>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</si>
  <si>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</si>
  <si>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</si>
  <si>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</si>
  <si>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</si>
  <si>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</si>
  <si>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</si>
  <si>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</si>
  <si>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</si>
  <si>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</si>
  <si>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</si>
  <si>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</si>
  <si>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</si>
  <si>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</si>
  <si>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</si>
  <si>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</si>
  <si>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</si>
  <si>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</si>
  <si>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</si>
  <si>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</si>
  <si>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</si>
  <si>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</si>
  <si>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</si>
  <si>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</si>
  <si>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</si>
  <si>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</si>
  <si>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</si>
  <si>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</si>
  <si>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</si>
  <si>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</si>
  <si>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</si>
  <si>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</si>
  <si>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</si>
  <si>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</si>
  <si>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</si>
  <si>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</si>
  <si>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</si>
  <si>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</si>
  <si>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</si>
  <si>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</si>
  <si>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</si>
  <si>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</si>
  <si>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</si>
  <si>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</si>
  <si>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</si>
  <si>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</si>
  <si>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</si>
  <si>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</si>
  <si>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</si>
  <si>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</si>
  <si>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</si>
  <si>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</si>
  <si>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</si>
  <si>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</si>
  <si>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</si>
  <si>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</si>
  <si>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</si>
  <si>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</si>
  <si>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</si>
  <si>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</si>
  <si>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</si>
  <si>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</si>
  <si>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</si>
  <si>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</si>
  <si>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</si>
  <si>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</si>
  <si>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</si>
  <si>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</si>
  <si>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</si>
  <si>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</si>
  <si>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</si>
  <si>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</si>
  <si>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</si>
  <si>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</si>
  <si>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</si>
  <si>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</si>
  <si>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</si>
  <si>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</si>
  <si>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</si>
  <si>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</si>
  <si>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</si>
  <si>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</si>
  <si>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</si>
  <si>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</si>
  <si>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</si>
  <si>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</si>
  <si>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</si>
  <si>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</si>
  <si>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</si>
  <si>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</si>
  <si>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</si>
  <si>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</si>
  <si>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</si>
  <si>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</si>
  <si>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</si>
  <si>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</si>
  <si>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</si>
  <si>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</si>
  <si>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</si>
  <si>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</si>
  <si>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</si>
  <si>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</si>
  <si>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</si>
  <si>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</si>
  <si>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</si>
  <si>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</si>
  <si>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</si>
  <si>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</si>
  <si>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</si>
  <si>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</si>
  <si>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</si>
  <si>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</si>
  <si>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</si>
  <si>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</si>
  <si>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</si>
  <si>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</si>
  <si>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</si>
  <si>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</si>
  <si>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</si>
  <si>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</si>
  <si>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</si>
  <si>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</si>
  <si>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</si>
  <si>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</si>
  <si>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</si>
  <si>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</si>
  <si>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</si>
  <si>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</si>
  <si>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</si>
  <si>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</si>
  <si>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</si>
  <si>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</si>
  <si>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</si>
  <si>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</si>
  <si>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</si>
  <si>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</si>
  <si>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</si>
  <si>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</si>
  <si>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</si>
  <si>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</si>
  <si>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</si>
  <si>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</si>
  <si>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</si>
  <si>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</si>
  <si>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</si>
  <si>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</si>
  <si>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</si>
  <si>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</si>
  <si>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</si>
  <si>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</si>
  <si>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</si>
  <si>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</si>
  <si>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</si>
  <si>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</si>
  <si>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</si>
  <si>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</si>
  <si>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</si>
  <si>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</si>
  <si>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</si>
  <si>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</si>
  <si>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</si>
  <si>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</si>
  <si>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</si>
  <si>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</si>
  <si>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</si>
  <si>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</si>
  <si>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</si>
  <si>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</si>
  <si>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</si>
  <si>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</si>
  <si>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</si>
  <si>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</si>
  <si>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</si>
  <si>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</si>
  <si>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</si>
  <si>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</si>
  <si>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</si>
  <si>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</si>
  <si>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</si>
  <si>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</si>
  <si>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</si>
  <si>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</si>
  <si>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</si>
  <si>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</si>
  <si>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</si>
  <si>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</si>
  <si>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</si>
  <si>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</si>
  <si>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</si>
  <si>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</si>
  <si>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</si>
  <si>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</si>
  <si>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</si>
  <si>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</si>
  <si>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</si>
  <si>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</si>
  <si>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</si>
  <si>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</si>
  <si>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</si>
  <si>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</si>
  <si>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</si>
  <si>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</si>
  <si>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</si>
  <si>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</si>
  <si>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</si>
  <si>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</si>
  <si>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</si>
  <si>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</si>
  <si>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</si>
  <si>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</si>
  <si>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</si>
  <si>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</si>
  <si>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</si>
  <si>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</si>
  <si>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</si>
  <si>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</si>
  <si>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</si>
  <si>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</si>
  <si>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</si>
  <si>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</si>
  <si>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</si>
  <si>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</si>
  <si>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</si>
  <si>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</si>
  <si>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</si>
  <si>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</si>
  <si>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</si>
  <si>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</si>
  <si>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</si>
  <si>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</si>
  <si>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</si>
  <si>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</si>
  <si>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</si>
  <si>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</si>
  <si>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</si>
  <si>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</si>
  <si>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</si>
  <si>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</si>
  <si>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</si>
  <si>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</si>
  <si>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</si>
  <si>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</si>
  <si>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</si>
  <si>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</si>
  <si>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</si>
  <si>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</si>
  <si>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</si>
  <si>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</si>
  <si>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</si>
  <si>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</si>
  <si>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</si>
  <si>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</si>
  <si>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</si>
  <si>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</si>
  <si>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</si>
  <si>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</si>
  <si>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</si>
  <si>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</si>
  <si>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</si>
  <si>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</si>
  <si>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</si>
  <si>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</si>
  <si>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</si>
  <si>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</si>
  <si>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</si>
  <si>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</si>
  <si>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</si>
  <si>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</si>
  <si>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</si>
  <si>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</si>
  <si>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</si>
  <si>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</si>
  <si>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</si>
  <si>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</si>
  <si>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</si>
  <si>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</si>
  <si>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</si>
  <si>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</si>
  <si>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</si>
  <si>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</si>
  <si>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</si>
  <si>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</si>
  <si>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</si>
  <si>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</si>
  <si>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</si>
  <si>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</si>
  <si>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</si>
  <si>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</si>
  <si>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</si>
  <si>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</si>
  <si>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</si>
  <si>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</si>
  <si>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</si>
  <si>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</si>
  <si>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</si>
  <si>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</si>
  <si>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</si>
  <si>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</si>
  <si>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</si>
  <si>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</si>
  <si>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</si>
  <si>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</si>
  <si>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</si>
  <si>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</si>
  <si>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</si>
  <si>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</si>
  <si>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</si>
  <si>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</si>
  <si>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</si>
  <si>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</si>
  <si>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</si>
  <si>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</si>
  <si>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</si>
  <si>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</si>
  <si>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</si>
  <si>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</si>
  <si>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</si>
  <si>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</si>
  <si>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</si>
  <si>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</si>
  <si>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</si>
  <si>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h.pdf</t>
  </si>
  <si>
    <t>APROVECHAMIENTO DE LA CUOTA</t>
  </si>
  <si>
    <t>C:\Users\USER\Documents\Programas\python\energia-main\CUOTA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</si>
</sst>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3" fillId="0" borderId="0" xfId="0" applyFont="1" applyAlignment="1">
      <alignment horizontal="right" wrapText="1"/>
    </xf>
    <xf numFmtId="0" fontId="0" fillId="0" borderId="0" xfId="0" applyAlignment="1">
      <alignment horizontal="right" wrapText="1"/>
    </xf>
    <xf numFmtId="0" fontId="52" fillId="0" borderId="0" xfId="0" applyFont="1" applyAlignment="1">
      <alignment horizontal="left"/>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0" fontId="52" fillId="0" borderId="0" xfId="0" applyFont="1" applyAlignment="1">
      <alignment horizontal="center"/>
    </xf>
    <xf numFmtId="1" fontId="7" fillId="0" borderId="4" xfId="0" applyNumberFormat="1"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left"/>
    </xf>
    <xf numFmtId="1" fontId="7" fillId="0" borderId="4" xfId="0" applyNumberFormat="1" applyFont="1" applyBorder="1" applyAlignment="1">
      <alignment horizontal="left"/>
    </xf>
    <xf numFmtId="0" fontId="7" fillId="0" borderId="4" xfId="0" applyFont="1" applyBorder="1" applyAlignment="1">
      <alignment horizontal="left"/>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x14ac:dyDescent="0.25">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10562</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x14ac:dyDescent="0.25">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IF(F2="","",IFERROR(CONCATENATE("PEUA",VLOOKUP(ESTADO,REPORTE!AV2:AW33,2,0),CLAVE_DISTRITO,CLAVE_CADER,IFERROR(VLOOKUP(DAY(F2),$BN$3:$BO$11,2,0),DAY(F2)),IFERROR(VLOOKUP(MONTH(F2),$BN$3:$BO$11,2,0),MONTH(F2)),YEAR(F2),G2),""))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U2" s="5">
        <f>IF(B2="","",IF(BQ2="",1,""))</f>
        <v>1</v>
      </c>
      <c r="BV2" s="5" t="str">
        <f t="shared" ref="BV2:BV65" si="4">IF(BU2="","",Z2)</f>
        <v/>
      </c>
      <c r="BW2" s="5" t="str">
        <f t="shared" ref="BW2:BW65" si="5">IF(BU2="","",H2)</f>
        <v/>
      </c>
      <c r="BX2" s="14">
        <f t="shared" ref="BX2:BX65" si="6">IF(BU2="","",C2)</f>
        <v>0</v>
      </c>
      <c r="BY2" s="28"/>
      <c r="BZ2" s="15"/>
      <c r="CA2" s="5" t="str">
        <f t="shared" ref="CA2:CA33" si="7">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8">IF(AC2="","",1)</f>
        <v/>
      </c>
    </row>
    <row r="3" spans="1:113" s="5" customFormat="1" ht="15" customHeight="1" x14ac:dyDescent="0.25">
      <c r="A3" s="4" t="str">
        <f t="shared" si="0"/>
        <v>0002</v>
      </c>
      <c r="B3" s="6">
        <v>2</v>
      </c>
      <c r="C3" s="8"/>
      <c r="D3" s="1" t="str">
        <f>IFERROR(INDEX('padron cfe'!B:B,MATCH(DATOS!C3,'padron cfe'!A:A,0),1),"")</f>
        <v/>
      </c>
      <c r="E3" s="1"/>
      <c r="F3" s="7"/>
      <c r="G3" s="9" t="s">
        <v>157</v>
      </c>
      <c r="H3" s="5" t="str">
        <f>IF(F3="","",IFERROR(CONCATENATE("PEUA",VLOOKUP(ESTADO,REPORTE!AV3:AW34,2,0),CLAVE_DISTRITO,CLAVE_CADER,IFERROR(VLOOKUP(DAY(F3),$BN$3:$BO$11,2,0),DAY(F3)),IFERROR(VLOOKUP(MONTH(F3),$BN$3:$BO$11,2,0),MONTH(F3)),YEAR(F3),G3),""))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4"/>
      <c r="BF3" s="7"/>
      <c r="BG3" s="7"/>
      <c r="BH3" s="7" t="str">
        <f t="shared" ca="1" si="2"/>
        <v/>
      </c>
      <c r="BI3" s="4" t="str">
        <f>IFERROR(IF(AA3=0,"",AA3/BB3),"")</f>
        <v/>
      </c>
      <c r="BJ3" s="123" t="str">
        <f t="shared" si="3"/>
        <v/>
      </c>
      <c r="BK3" s="140" t="str">
        <f t="shared" ref="BK3:BK66" si="11">IFERROR(IF(AA3/Z3=0,"",AA3/Z3),"")</f>
        <v/>
      </c>
      <c r="BL3" t="s">
        <v>39</v>
      </c>
      <c r="BN3">
        <v>1</v>
      </c>
      <c r="BO3" s="10" t="s">
        <v>27</v>
      </c>
      <c r="BQ3" s="4" t="str">
        <f>IF(IFERROR(VLOOKUP(C3,C4:C$1993,1,0),"")="","",COUNTIF(C:C,C3))</f>
        <v/>
      </c>
      <c r="BU3" s="5">
        <f>IF(B3="","",IF(BQ3="",1+(MAX(BU$2:BU2)),""))</f>
        <v>2</v>
      </c>
      <c r="BV3" s="5" t="str">
        <f t="shared" si="4"/>
        <v/>
      </c>
      <c r="BW3" s="5" t="str">
        <f t="shared" si="5"/>
        <v/>
      </c>
      <c r="BX3" s="14">
        <f t="shared" si="6"/>
        <v>0</v>
      </c>
      <c r="BY3" s="28"/>
      <c r="BZ3" s="15"/>
      <c r="CA3" s="5" t="str">
        <f t="shared" si="7"/>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8"/>
        <v/>
      </c>
    </row>
    <row r="4" spans="1:113" s="5" customFormat="1" ht="15" customHeight="1" x14ac:dyDescent="0.25">
      <c r="A4" s="4" t="str">
        <f t="shared" si="0"/>
        <v>0003</v>
      </c>
      <c r="B4" s="6">
        <v>3</v>
      </c>
      <c r="C4" s="8"/>
      <c r="D4" s="1" t="str">
        <f>IFERROR(INDEX('padron cfe'!B:B,MATCH(DATOS!C4,'padron cfe'!A:A,0),1),"")</f>
        <v/>
      </c>
      <c r="E4" s="1"/>
      <c r="F4" s="7"/>
      <c r="G4" s="9" t="s">
        <v>157</v>
      </c>
      <c r="H4" s="5" t="str">
        <f>IF(F4="","",IFERROR(CONCATENATE("PEUA",VLOOKUP(ESTADO,REPORTE!AV4:AW35,2,0),CLAVE_DISTRITO,CLAVE_CADER,IFERROR(VLOOKUP(DAY(F4),$BN$3:$BO$11,2,0),DAY(F4)),IFERROR(VLOOKUP(MONTH(F4),$BN$3:$BO$11,2,0),MONTH(F4)),YEAR(F4),G4),""))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4"/>
      <c r="BF4" s="7"/>
      <c r="BG4" s="7"/>
      <c r="BH4" s="7" t="str">
        <f t="shared" ca="1" si="2"/>
        <v/>
      </c>
      <c r="BI4" s="4" t="str">
        <f>IFERROR(IF(AA4=0,"",AA4/BB4),"")</f>
        <v/>
      </c>
      <c r="BJ4" s="123" t="str">
        <f t="shared" si="3"/>
        <v/>
      </c>
      <c r="BK4" s="140" t="str">
        <f t="shared" si="11"/>
        <v/>
      </c>
      <c r="BL4" t="s">
        <v>90</v>
      </c>
      <c r="BN4">
        <v>2</v>
      </c>
      <c r="BO4" s="10" t="s">
        <v>28</v>
      </c>
      <c r="BQ4" s="4" t="str">
        <f>IF(IFERROR(VLOOKUP(C4,C5:C$1993,1,0),"")="","",COUNTIF(C:C,C4))</f>
        <v/>
      </c>
      <c r="BU4" s="5">
        <f>IF(B4="","",IF(BQ4="",1+(MAX(BU$2:BU3)),""))</f>
        <v>3</v>
      </c>
      <c r="BV4" s="5" t="str">
        <f t="shared" si="4"/>
        <v/>
      </c>
      <c r="BW4" s="5" t="str">
        <f t="shared" si="5"/>
        <v/>
      </c>
      <c r="BX4" s="14">
        <f t="shared" si="6"/>
        <v>0</v>
      </c>
      <c r="BY4" s="28"/>
      <c r="BZ4" s="15"/>
      <c r="CA4" s="5" t="str">
        <f t="shared" si="7"/>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8"/>
        <v/>
      </c>
    </row>
    <row r="5" spans="1:113" s="5" customFormat="1" ht="12.75" customHeight="1" x14ac:dyDescent="0.25">
      <c r="A5" s="4" t="str">
        <f t="shared" si="0"/>
        <v/>
      </c>
      <c r="B5" s="6"/>
      <c r="C5" s="8"/>
      <c r="D5" s="1" t="str">
        <f>IFERROR(INDEX('padron cfe'!B:B,MATCH(DATOS!C5,'padron cfe'!A:A,0),1),"")</f>
        <v/>
      </c>
      <c r="E5" s="1"/>
      <c r="F5" s="7"/>
      <c r="G5" s="9" t="s">
        <v>157</v>
      </c>
      <c r="H5" s="5" t="str">
        <f>IF(F5="","",IFERROR(CONCATENATE("PEUA",VLOOKUP(ESTADO,REPORTE!AV5:AW36,2,0),CLAVE_DISTRITO,CLAVE_CADER,IFERROR(VLOOKUP(DAY(F5),$BN$3:$BO$11,2,0),DAY(F5)),IFERROR(VLOOKUP(MONTH(F5),$BN$3:$BO$11,2,0),MONTH(F5)),YEAR(F5),G5),""))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4"/>
      <c r="BF5" s="7"/>
      <c r="BG5" s="7"/>
      <c r="BH5" s="7" t="str">
        <f t="shared" ca="1" si="2"/>
        <v/>
      </c>
      <c r="BI5" s="4" t="str">
        <f t="shared" ref="BI5:BI6" si="14">IFERROR(IF(AA5=0,"",AA5/BB5),"")</f>
        <v/>
      </c>
      <c r="BJ5" s="123" t="str">
        <f t="shared" si="3"/>
        <v/>
      </c>
      <c r="BK5" s="140" t="str">
        <f t="shared" si="11"/>
        <v/>
      </c>
      <c r="BL5" t="s">
        <v>94</v>
      </c>
      <c r="BN5">
        <v>3</v>
      </c>
      <c r="BO5" s="10" t="s">
        <v>29</v>
      </c>
      <c r="BQ5" s="4" t="str">
        <f>IF(IFERROR(VLOOKUP(C5,C6:C$1993,1,0),"")="","",COUNTIF(C:C,C5))</f>
        <v/>
      </c>
      <c r="BU5" s="5" t="str">
        <f>IF(B5="","",IF(BQ5="",1+(MAX(BU$2:BU4)),""))</f>
        <v/>
      </c>
      <c r="BV5" s="5" t="str">
        <f t="shared" si="4"/>
        <v/>
      </c>
      <c r="BW5" s="5" t="str">
        <f t="shared" si="5"/>
        <v/>
      </c>
      <c r="BX5" s="14" t="str">
        <f t="shared" si="6"/>
        <v/>
      </c>
      <c r="BY5" s="28"/>
      <c r="BZ5" s="15"/>
      <c r="CA5" s="5" t="str">
        <f t="shared" si="7"/>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8"/>
        <v/>
      </c>
    </row>
    <row r="6" spans="1:113" s="5" customFormat="1" ht="15" customHeight="1" x14ac:dyDescent="0.25">
      <c r="A6" s="4" t="str">
        <f t="shared" si="0"/>
        <v/>
      </c>
      <c r="B6" s="6"/>
      <c r="C6" s="8"/>
      <c r="D6" s="1" t="str">
        <f>IFERROR(INDEX('padron cfe'!B:B,MATCH(DATOS!C6,'padron cfe'!A:A,0),1),"")</f>
        <v/>
      </c>
      <c r="E6" s="1"/>
      <c r="F6" s="7"/>
      <c r="G6" s="9" t="s">
        <v>157</v>
      </c>
      <c r="H6" s="5" t="str">
        <f>IF(F6="","",IFERROR(CONCATENATE("PEUA",VLOOKUP(ESTADO,REPORTE!AV6:AW37,2,0),CLAVE_DISTRITO,CLAVE_CADER,IFERROR(VLOOKUP(DAY(F6),$BN$3:$BO$11,2,0),DAY(F6)),IFERROR(VLOOKUP(MONTH(F6),$BN$3:$BO$11,2,0),MONTH(F6)),YEAR(F6),G6),""))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4" t="s">
        <v>157</v>
      </c>
      <c r="BF6" s="7"/>
      <c r="BG6" s="7"/>
      <c r="BH6" s="7" t="str">
        <f t="shared" ca="1" si="2"/>
        <v/>
      </c>
      <c r="BI6" s="4" t="str">
        <f t="shared" si="14"/>
        <v/>
      </c>
      <c r="BJ6" s="123" t="str">
        <f t="shared" si="3"/>
        <v/>
      </c>
      <c r="BK6" s="140" t="str">
        <f t="shared" si="11"/>
        <v/>
      </c>
      <c r="BL6" t="s">
        <v>36</v>
      </c>
      <c r="BM6" s="5" t="s">
        <v>98</v>
      </c>
      <c r="BN6">
        <v>4</v>
      </c>
      <c r="BO6" s="10" t="s">
        <v>30</v>
      </c>
      <c r="BQ6" s="4" t="str">
        <f>IF(IFERROR(VLOOKUP(C6,C7:C$1993,1,0),"")="","",COUNTIF(C:C,C6))</f>
        <v/>
      </c>
      <c r="BU6" s="5" t="str">
        <f>IF(B6="","",IF(BQ6="",1+(MAX(BU$2:BU5)),""))</f>
        <v/>
      </c>
      <c r="BV6" s="5" t="str">
        <f t="shared" si="4"/>
        <v/>
      </c>
      <c r="BW6" s="5" t="str">
        <f t="shared" si="5"/>
        <v/>
      </c>
      <c r="BX6" s="14" t="str">
        <f t="shared" si="6"/>
        <v/>
      </c>
      <c r="BY6" s="28"/>
      <c r="BZ6" s="15"/>
      <c r="CA6" s="5" t="str">
        <f t="shared" si="7"/>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8"/>
        <v/>
      </c>
    </row>
    <row r="7" spans="1:113" s="5" customFormat="1" ht="15" customHeight="1" x14ac:dyDescent="0.25">
      <c r="A7" s="4" t="str">
        <f t="shared" si="0"/>
        <v/>
      </c>
      <c r="B7" s="6"/>
      <c r="C7" s="8"/>
      <c r="D7" s="1" t="str">
        <f>IFERROR(INDEX('padron cfe'!B:B,MATCH(DATOS!C7,'padron cfe'!A:A,0),1),"")</f>
        <v/>
      </c>
      <c r="E7" s="1"/>
      <c r="F7" s="7"/>
      <c r="G7" s="9" t="s">
        <v>157</v>
      </c>
      <c r="H7" s="5" t="str">
        <f>IF(F7="","",IFERROR(CONCATENATE("PEUA",VLOOKUP(ESTADO,REPORTE!AV7:AW38,2,0),CLAVE_DISTRITO,CLAVE_CADER,IFERROR(VLOOKUP(DAY(F7),$BN$3:$BO$11,2,0),DAY(F7)),IFERROR(VLOOKUP(MONTH(F7),$BN$3:$BO$11,2,0),MONTH(F7)),YEAR(F7),G7),""))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4"/>
      <c r="BF7" s="7"/>
      <c r="BG7" s="7"/>
      <c r="BH7" s="7" t="str">
        <f t="shared" ca="1" si="2"/>
        <v/>
      </c>
      <c r="BI7" s="4" t="str">
        <f t="shared" ref="BI7:BI18" si="16">IFERROR(IF(AA7=0,"",AA7/BB7),"")</f>
        <v/>
      </c>
      <c r="BJ7" s="123" t="str">
        <f t="shared" si="3"/>
        <v/>
      </c>
      <c r="BK7" s="140" t="str">
        <f t="shared" si="11"/>
        <v/>
      </c>
      <c r="BL7" s="5" t="s">
        <v>42</v>
      </c>
      <c r="BM7" s="5" t="s">
        <v>98</v>
      </c>
      <c r="BN7">
        <v>5</v>
      </c>
      <c r="BO7" s="10" t="s">
        <v>31</v>
      </c>
      <c r="BQ7" s="4" t="str">
        <f>IF(IFERROR(VLOOKUP(C7,C8:C$1993,1,0),"")="","",COUNTIF(C:C,C7))</f>
        <v/>
      </c>
      <c r="BU7" s="5" t="str">
        <f>IF(B7="","",IF(BQ7="",1+(MAX(BU$2:BU6)),""))</f>
        <v/>
      </c>
      <c r="BV7" s="5" t="str">
        <f t="shared" si="4"/>
        <v/>
      </c>
      <c r="BW7" s="5" t="str">
        <f t="shared" si="5"/>
        <v/>
      </c>
      <c r="BX7" s="14" t="str">
        <f t="shared" si="6"/>
        <v/>
      </c>
      <c r="BY7" s="28"/>
      <c r="BZ7" s="15"/>
      <c r="CA7" s="5" t="str">
        <f t="shared" si="7"/>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8"/>
        <v/>
      </c>
    </row>
    <row r="8" spans="1:113" s="5" customFormat="1" ht="15" customHeight="1" x14ac:dyDescent="0.25">
      <c r="A8" s="4" t="str">
        <f t="shared" si="0"/>
        <v/>
      </c>
      <c r="B8" s="6"/>
      <c r="C8" s="8"/>
      <c r="D8" s="1" t="str">
        <f>IFERROR(INDEX('padron cfe'!B:B,MATCH(DATOS!C8,'padron cfe'!A:A,0),1),"")</f>
        <v/>
      </c>
      <c r="E8" s="1"/>
      <c r="F8" s="7"/>
      <c r="G8" s="9" t="s">
        <v>157</v>
      </c>
      <c r="H8" s="5" t="str">
        <f>IF(F8="","",IFERROR(CONCATENATE("PEUA",VLOOKUP(ESTADO,REPORTE!AV8:AW39,2,0),CLAVE_DISTRITO,CLAVE_CADER,IFERROR(VLOOKUP(DAY(F8),$BN$3:$BO$11,2,0),DAY(F8)),IFERROR(VLOOKUP(MONTH(F8),$BN$3:$BO$11,2,0),MONTH(F8)),YEAR(F8),G8),""))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4" t="s">
        <v>157</v>
      </c>
      <c r="BF8" s="7"/>
      <c r="BG8" s="7"/>
      <c r="BH8" s="7" t="str">
        <f t="shared" ca="1" si="2"/>
        <v/>
      </c>
      <c r="BI8" s="4" t="str">
        <f t="shared" si="16"/>
        <v/>
      </c>
      <c r="BJ8" s="123" t="str">
        <f t="shared" si="3"/>
        <v/>
      </c>
      <c r="BK8" s="140" t="str">
        <f t="shared" si="11"/>
        <v/>
      </c>
      <c r="BL8" t="s">
        <v>130</v>
      </c>
      <c r="BN8">
        <v>6</v>
      </c>
      <c r="BO8" s="10" t="s">
        <v>32</v>
      </c>
      <c r="BQ8" s="4" t="str">
        <f>IF(IFERROR(VLOOKUP(C8,C9:C$1993,1,0),"")="","",COUNTIF(C:C,C8))</f>
        <v/>
      </c>
      <c r="BU8" s="5" t="str">
        <f>IF(B8="","",IF(BQ8="",1+(MAX(BU$2:BU7)),""))</f>
        <v/>
      </c>
      <c r="BV8" s="5" t="str">
        <f t="shared" si="4"/>
        <v/>
      </c>
      <c r="BW8" s="5" t="str">
        <f t="shared" si="5"/>
        <v/>
      </c>
      <c r="BX8" s="14" t="str">
        <f t="shared" si="6"/>
        <v/>
      </c>
      <c r="BY8" s="28"/>
      <c r="BZ8" s="15"/>
      <c r="CA8" s="5" t="str">
        <f t="shared" si="7"/>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8"/>
        <v/>
      </c>
    </row>
    <row r="9" spans="1:113" s="5" customFormat="1" ht="15" customHeight="1" x14ac:dyDescent="0.25">
      <c r="A9" s="4" t="str">
        <f t="shared" si="0"/>
        <v/>
      </c>
      <c r="B9" s="6"/>
      <c r="C9" s="8"/>
      <c r="D9" s="1" t="str">
        <f>IFERROR(INDEX('padron cfe'!B:B,MATCH(DATOS!C9,'padron cfe'!A:A,0),1),"")</f>
        <v/>
      </c>
      <c r="E9" s="1"/>
      <c r="F9" s="7"/>
      <c r="G9" s="9" t="s">
        <v>157</v>
      </c>
      <c r="H9" s="5" t="str">
        <f>IF(F9="","",IFERROR(CONCATENATE("PEUA",VLOOKUP(ESTADO,REPORTE!AV9:AW40,2,0),CLAVE_DISTRITO,CLAVE_CADER,IFERROR(VLOOKUP(DAY(F9),$BN$3:$BO$11,2,0),DAY(F9)),IFERROR(VLOOKUP(MONTH(F9),$BN$3:$BO$11,2,0),MONTH(F9)),YEAR(F9),G9),""))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4"/>
      <c r="BF9" s="7"/>
      <c r="BG9" s="7"/>
      <c r="BH9" s="7" t="str">
        <f t="shared" ca="1" si="2"/>
        <v/>
      </c>
      <c r="BI9" s="4" t="str">
        <f t="shared" si="16"/>
        <v/>
      </c>
      <c r="BJ9" s="123" t="str">
        <f t="shared" si="3"/>
        <v/>
      </c>
      <c r="BK9" s="140" t="str">
        <f t="shared" si="11"/>
        <v/>
      </c>
      <c r="BL9" t="s">
        <v>93</v>
      </c>
      <c r="BN9" s="32">
        <v>7</v>
      </c>
      <c r="BO9" s="33" t="s">
        <v>33</v>
      </c>
      <c r="BQ9" s="4" t="str">
        <f>IF(IFERROR(VLOOKUP(C9,C10:C$1993,1,0),"")="","",COUNTIF(C:C,C9))</f>
        <v/>
      </c>
      <c r="BU9" s="5" t="str">
        <f>IF(B9="","",IF(BQ9="",1+(MAX(BU$2:BU8)),""))</f>
        <v/>
      </c>
      <c r="BV9" s="5" t="str">
        <f t="shared" si="4"/>
        <v/>
      </c>
      <c r="BW9" s="5" t="str">
        <f t="shared" si="5"/>
        <v/>
      </c>
      <c r="BX9" s="14" t="str">
        <f t="shared" si="6"/>
        <v/>
      </c>
      <c r="BY9" s="28"/>
      <c r="BZ9" s="15"/>
      <c r="CA9" s="5" t="str">
        <f t="shared" si="7"/>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8"/>
        <v/>
      </c>
    </row>
    <row r="10" spans="1:113" s="5" customFormat="1" ht="15" customHeight="1" x14ac:dyDescent="0.25">
      <c r="A10" s="4" t="str">
        <f t="shared" si="0"/>
        <v/>
      </c>
      <c r="B10" s="6"/>
      <c r="C10" s="8"/>
      <c r="D10" s="1" t="str">
        <f>IFERROR(INDEX('padron cfe'!B:B,MATCH(DATOS!C10,'padron cfe'!A:A,0),1),"")</f>
        <v/>
      </c>
      <c r="E10" s="1"/>
      <c r="F10" s="7"/>
      <c r="G10" s="9" t="s">
        <v>157</v>
      </c>
      <c r="H10" s="5" t="str">
        <f>IF(F10="","",IFERROR(CONCATENATE("PEUA",VLOOKUP(ESTADO,REPORTE!AV10:AW41,2,0),CLAVE_DISTRITO,CLAVE_CADER,IFERROR(VLOOKUP(DAY(F10),$BN$3:$BO$11,2,0),DAY(F10)),IFERROR(VLOOKUP(MONTH(F10),$BN$3:$BO$11,2,0),MONTH(F10)),YEAR(F10),G10),""))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4" t="s">
        <v>157</v>
      </c>
      <c r="BF10" s="7"/>
      <c r="BG10" s="7"/>
      <c r="BH10" s="7" t="str">
        <f t="shared" ca="1" si="2"/>
        <v/>
      </c>
      <c r="BI10" s="4" t="str">
        <f t="shared" si="16"/>
        <v/>
      </c>
      <c r="BJ10" s="123" t="str">
        <f t="shared" si="3"/>
        <v/>
      </c>
      <c r="BK10" s="140" t="str">
        <f t="shared" si="11"/>
        <v/>
      </c>
      <c r="BL10" t="s">
        <v>44</v>
      </c>
      <c r="BM10" s="5" t="s">
        <v>99</v>
      </c>
      <c r="BN10" s="5">
        <v>8</v>
      </c>
      <c r="BO10" s="11" t="s">
        <v>34</v>
      </c>
      <c r="BQ10" s="4" t="str">
        <f>IF(IFERROR(VLOOKUP(C10,C11:C$1993,1,0),"")="","",COUNTIF(C:C,C10))</f>
        <v/>
      </c>
      <c r="BU10" s="5" t="str">
        <f>IF(B10="","",IF(BQ10="",1+(MAX(BU$2:BU9)),""))</f>
        <v/>
      </c>
      <c r="BV10" s="5" t="str">
        <f t="shared" si="4"/>
        <v/>
      </c>
      <c r="BW10" s="5" t="str">
        <f t="shared" si="5"/>
        <v/>
      </c>
      <c r="BX10" s="14" t="str">
        <f t="shared" si="6"/>
        <v/>
      </c>
      <c r="BY10" s="28"/>
      <c r="BZ10" s="15"/>
      <c r="CA10" s="5" t="str">
        <f t="shared" si="7"/>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8"/>
        <v/>
      </c>
    </row>
    <row r="11" spans="1:113" s="5" customFormat="1" ht="15" customHeight="1" x14ac:dyDescent="0.25">
      <c r="A11" s="4" t="str">
        <f t="shared" si="0"/>
        <v/>
      </c>
      <c r="B11" s="6"/>
      <c r="C11" s="8"/>
      <c r="D11" s="1" t="str">
        <f>IFERROR(INDEX('padron cfe'!B:B,MATCH(DATOS!C11,'padron cfe'!A:A,0),1),"")</f>
        <v/>
      </c>
      <c r="E11" s="1"/>
      <c r="F11" s="7"/>
      <c r="G11" s="9" t="s">
        <v>157</v>
      </c>
      <c r="H11" s="5" t="str">
        <f>IF(F11="","",IFERROR(CONCATENATE("PEUA",VLOOKUP(ESTADO,REPORTE!AV11:AW42,2,0),CLAVE_DISTRITO,CLAVE_CADER,IFERROR(VLOOKUP(DAY(F11),$BN$3:$BO$11,2,0),DAY(F11)),IFERROR(VLOOKUP(MONTH(F11),$BN$3:$BO$11,2,0),MONTH(F11)),YEAR(F11),G11),""))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4"/>
      <c r="BF11" s="7"/>
      <c r="BG11" s="7"/>
      <c r="BH11" s="7" t="str">
        <f t="shared" ca="1" si="2"/>
        <v/>
      </c>
      <c r="BI11" s="4" t="str">
        <f t="shared" si="16"/>
        <v/>
      </c>
      <c r="BJ11" s="123" t="str">
        <f t="shared" si="3"/>
        <v/>
      </c>
      <c r="BK11" s="140" t="str">
        <f t="shared" si="11"/>
        <v/>
      </c>
      <c r="BL11" s="5" t="s">
        <v>84</v>
      </c>
      <c r="BN11" s="5">
        <v>9</v>
      </c>
      <c r="BO11" s="11" t="s">
        <v>35</v>
      </c>
      <c r="BQ11" s="4" t="str">
        <f>IF(IFERROR(VLOOKUP(C11,C12:C$1993,1,0),"")="","",COUNTIF(C:C,C11))</f>
        <v/>
      </c>
      <c r="BU11" s="5" t="str">
        <f>IF(B11="","",IF(BQ11="",1+(MAX(BU$2:BU10)),""))</f>
        <v/>
      </c>
      <c r="BV11" s="5" t="str">
        <f t="shared" si="4"/>
        <v/>
      </c>
      <c r="BW11" s="5" t="str">
        <f t="shared" si="5"/>
        <v/>
      </c>
      <c r="BX11" s="14" t="str">
        <f t="shared" si="6"/>
        <v/>
      </c>
      <c r="BY11" s="28"/>
      <c r="BZ11" s="15"/>
      <c r="CA11" s="5" t="str">
        <f t="shared" si="7"/>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8"/>
        <v/>
      </c>
      <c r="DI11" s="5" t="s">
        <v>199</v>
      </c>
    </row>
    <row r="12" spans="1:113" s="5" customFormat="1" ht="15" customHeight="1" x14ac:dyDescent="0.25">
      <c r="A12" s="4" t="str">
        <f t="shared" si="0"/>
        <v/>
      </c>
      <c r="B12" s="6"/>
      <c r="C12" s="8"/>
      <c r="D12" s="1" t="str">
        <f>IFERROR(INDEX('padron cfe'!B:B,MATCH(DATOS!C12,'padron cfe'!A:A,0),1),"")</f>
        <v/>
      </c>
      <c r="E12" s="1"/>
      <c r="F12" s="7"/>
      <c r="G12" s="9" t="s">
        <v>157</v>
      </c>
      <c r="H12" s="5" t="str">
        <f>IF(F12="","",IFERROR(CONCATENATE("PEUA",VLOOKUP(ESTADO,REPORTE!AV12:AW43,2,0),CLAVE_DISTRITO,CLAVE_CADER,IFERROR(VLOOKUP(DAY(F12),$BN$3:$BO$11,2,0),DAY(F12)),IFERROR(VLOOKUP(MONTH(F12),$BN$3:$BO$11,2,0),MONTH(F12)),YEAR(F12),G12),""))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4" t="s">
        <v>157</v>
      </c>
      <c r="BF12" s="7"/>
      <c r="BG12" s="7"/>
      <c r="BH12" s="7" t="str">
        <f t="shared" ca="1" si="2"/>
        <v/>
      </c>
      <c r="BI12" s="4" t="str">
        <f t="shared" si="16"/>
        <v/>
      </c>
      <c r="BJ12" s="123" t="str">
        <f t="shared" si="3"/>
        <v/>
      </c>
      <c r="BK12" s="140" t="str">
        <f t="shared" si="11"/>
        <v/>
      </c>
      <c r="BL12" s="5" t="s">
        <v>4</v>
      </c>
      <c r="BQ12" s="4" t="str">
        <f>IF(IFERROR(VLOOKUP(C12,C13:C$1993,1,0),"")="","",COUNTIF(C:C,C12))</f>
        <v/>
      </c>
      <c r="BU12" s="5" t="str">
        <f>IF(B12="","",IF(BQ12="",1+(MAX(BU$2:BU11)),""))</f>
        <v/>
      </c>
      <c r="BV12" s="5" t="str">
        <f t="shared" si="4"/>
        <v/>
      </c>
      <c r="BW12" s="5" t="str">
        <f t="shared" si="5"/>
        <v/>
      </c>
      <c r="BX12" s="14" t="str">
        <f t="shared" si="6"/>
        <v/>
      </c>
      <c r="BY12" s="28"/>
      <c r="BZ12" s="15"/>
      <c r="CA12" s="5" t="str">
        <f t="shared" si="7"/>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8"/>
        <v/>
      </c>
    </row>
    <row r="13" spans="1:113" s="5" customFormat="1" ht="15" customHeight="1" x14ac:dyDescent="0.25">
      <c r="A13" s="4" t="str">
        <f t="shared" si="0"/>
        <v/>
      </c>
      <c r="B13" s="6"/>
      <c r="C13" s="8"/>
      <c r="D13" s="1" t="str">
        <f>IFERROR(INDEX('padron cfe'!B:B,MATCH(DATOS!C13,'padron cfe'!A:A,0),1),"")</f>
        <v/>
      </c>
      <c r="E13" s="1"/>
      <c r="F13" s="7"/>
      <c r="G13" s="9" t="s">
        <v>157</v>
      </c>
      <c r="H13" s="5" t="str">
        <f>IF(F13="","",IFERROR(CONCATENATE("PEUA",VLOOKUP(ESTADO,REPORTE!AV13:AW44,2,0),CLAVE_DISTRITO,CLAVE_CADER,IFERROR(VLOOKUP(DAY(F13),$BN$3:$BO$11,2,0),DAY(F13)),IFERROR(VLOOKUP(MONTH(F13),$BN$3:$BO$11,2,0),MONTH(F13)),YEAR(F13),G13),""))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4"/>
      <c r="BF13" s="7"/>
      <c r="BG13" s="7"/>
      <c r="BH13" s="7" t="str">
        <f t="shared" ca="1" si="2"/>
        <v/>
      </c>
      <c r="BI13" s="4" t="str">
        <f t="shared" si="16"/>
        <v/>
      </c>
      <c r="BJ13" s="123" t="str">
        <f t="shared" si="3"/>
        <v/>
      </c>
      <c r="BK13" s="140" t="str">
        <f t="shared" si="11"/>
        <v/>
      </c>
      <c r="BL13" s="5" t="s">
        <v>137</v>
      </c>
      <c r="BQ13" s="4" t="str">
        <f>IF(IFERROR(VLOOKUP(C13,C14:C$1993,1,0),"")="","",COUNTIF(C:C,C13))</f>
        <v/>
      </c>
      <c r="BU13" s="5" t="str">
        <f>IF(B13="","",IF(BQ13="",1+(MAX(BU$2:BU12)),""))</f>
        <v/>
      </c>
      <c r="BV13" s="5" t="str">
        <f t="shared" si="4"/>
        <v/>
      </c>
      <c r="BW13" s="5" t="str">
        <f t="shared" si="5"/>
        <v/>
      </c>
      <c r="BX13" s="14" t="str">
        <f t="shared" si="6"/>
        <v/>
      </c>
      <c r="BY13" s="28"/>
      <c r="BZ13" s="15"/>
      <c r="CA13" s="5" t="str">
        <f t="shared" si="7"/>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8"/>
        <v/>
      </c>
    </row>
    <row r="14" spans="1:113" s="5" customFormat="1" ht="15" customHeight="1" x14ac:dyDescent="0.25">
      <c r="A14" s="4" t="str">
        <f t="shared" si="0"/>
        <v/>
      </c>
      <c r="B14" s="6"/>
      <c r="C14" s="8"/>
      <c r="D14" s="1" t="str">
        <f>IFERROR(INDEX('padron cfe'!B:B,MATCH(DATOS!C14,'padron cfe'!A:A,0),1),"")</f>
        <v/>
      </c>
      <c r="E14" s="1"/>
      <c r="F14" s="7"/>
      <c r="G14" s="9" t="s">
        <v>157</v>
      </c>
      <c r="H14" s="5" t="str">
        <f>IF(F14="","",IFERROR(CONCATENATE("PEUA",VLOOKUP(ESTADO,REPORTE!AV14:AW45,2,0),CLAVE_DISTRITO,CLAVE_CADER,IFERROR(VLOOKUP(DAY(F14),$BN$3:$BO$11,2,0),DAY(F14)),IFERROR(VLOOKUP(MONTH(F14),$BN$3:$BO$11,2,0),MONTH(F14)),YEAR(F14),G14),""))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4" t="s">
        <v>157</v>
      </c>
      <c r="BF14" s="7"/>
      <c r="BG14" s="7"/>
      <c r="BH14" s="7" t="str">
        <f t="shared" ca="1" si="2"/>
        <v/>
      </c>
      <c r="BI14" s="4" t="str">
        <f t="shared" si="16"/>
        <v/>
      </c>
      <c r="BJ14" s="123" t="str">
        <f t="shared" si="3"/>
        <v/>
      </c>
      <c r="BK14" s="140" t="str">
        <f t="shared" si="11"/>
        <v/>
      </c>
      <c r="BL14" s="5" t="s">
        <v>5</v>
      </c>
      <c r="BQ14" s="4" t="str">
        <f>IF(IFERROR(VLOOKUP(C14,C15:C$1993,1,0),"")="","",COUNTIF(C:C,C14))</f>
        <v/>
      </c>
      <c r="BU14" s="5" t="str">
        <f>IF(B14="","",IF(BQ14="",1+(MAX(BU$2:BU13)),""))</f>
        <v/>
      </c>
      <c r="BV14" s="5" t="str">
        <f t="shared" si="4"/>
        <v/>
      </c>
      <c r="BW14" s="5" t="str">
        <f t="shared" si="5"/>
        <v/>
      </c>
      <c r="BX14" s="14" t="str">
        <f t="shared" si="6"/>
        <v/>
      </c>
      <c r="BY14" s="28"/>
      <c r="BZ14" s="15"/>
      <c r="CA14" s="5" t="str">
        <f t="shared" si="7"/>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8"/>
        <v/>
      </c>
    </row>
    <row r="15" spans="1:113" s="5" customFormat="1" ht="15" customHeight="1" x14ac:dyDescent="0.25">
      <c r="A15" s="4" t="str">
        <f t="shared" si="0"/>
        <v/>
      </c>
      <c r="B15" s="6"/>
      <c r="C15" s="8"/>
      <c r="D15" s="1" t="str">
        <f>IFERROR(INDEX('padron cfe'!B:B,MATCH(DATOS!C15,'padron cfe'!A:A,0),1),"")</f>
        <v/>
      </c>
      <c r="E15" s="1"/>
      <c r="F15" s="7"/>
      <c r="G15" s="9" t="s">
        <v>157</v>
      </c>
      <c r="H15" s="5" t="str">
        <f>IF(F15="","",IFERROR(CONCATENATE("PEUA",VLOOKUP(ESTADO,REPORTE!AV15:AW46,2,0),CLAVE_DISTRITO,CLAVE_CADER,IFERROR(VLOOKUP(DAY(F15),$BN$3:$BO$11,2,0),DAY(F15)),IFERROR(VLOOKUP(MONTH(F15),$BN$3:$BO$11,2,0),MONTH(F15)),YEAR(F15),G15),""))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4"/>
      <c r="BF15" s="7"/>
      <c r="BG15" s="7"/>
      <c r="BH15" s="7" t="str">
        <f t="shared" ca="1" si="2"/>
        <v/>
      </c>
      <c r="BI15" s="4" t="str">
        <f t="shared" si="16"/>
        <v/>
      </c>
      <c r="BJ15" s="123" t="str">
        <f t="shared" si="3"/>
        <v/>
      </c>
      <c r="BK15" s="140" t="str">
        <f t="shared" si="11"/>
        <v/>
      </c>
      <c r="BL15" s="5" t="s">
        <v>169</v>
      </c>
      <c r="BQ15" s="4" t="str">
        <f>IF(IFERROR(VLOOKUP(C15,C16:C$1993,1,0),"")="","",COUNTIF(C:C,C15))</f>
        <v/>
      </c>
      <c r="BU15" s="5" t="str">
        <f>IF(B15="","",IF(BQ15="",1+(MAX(BU$2:BU14)),""))</f>
        <v/>
      </c>
      <c r="BV15" s="5" t="str">
        <f t="shared" si="4"/>
        <v/>
      </c>
      <c r="BW15" s="5" t="str">
        <f t="shared" si="5"/>
        <v/>
      </c>
      <c r="BX15" s="14" t="str">
        <f t="shared" si="6"/>
        <v/>
      </c>
      <c r="BY15" s="28"/>
      <c r="BZ15" s="15"/>
      <c r="CA15" s="5" t="str">
        <f t="shared" si="7"/>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8"/>
        <v/>
      </c>
    </row>
    <row r="16" spans="1:113" s="5" customFormat="1" ht="15" customHeight="1" x14ac:dyDescent="0.25">
      <c r="A16" s="4" t="str">
        <f t="shared" si="0"/>
        <v/>
      </c>
      <c r="B16" s="6"/>
      <c r="C16" s="8"/>
      <c r="D16" s="1" t="str">
        <f>IFERROR(INDEX('padron cfe'!B:B,MATCH(DATOS!C16,'padron cfe'!A:A,0),1),"")</f>
        <v/>
      </c>
      <c r="E16" s="1"/>
      <c r="F16" s="7"/>
      <c r="G16" s="9" t="s">
        <v>157</v>
      </c>
      <c r="H16" s="5" t="str">
        <f>IF(F16="","",IFERROR(CONCATENATE("PEUA",VLOOKUP(ESTADO,REPORTE!AV16:AW47,2,0),CLAVE_DISTRITO,CLAVE_CADER,IFERROR(VLOOKUP(DAY(F16),$BN$3:$BO$11,2,0),DAY(F16)),IFERROR(VLOOKUP(MONTH(F16),$BN$3:$BO$11,2,0),MONTH(F16)),YEAR(F16),G16),""))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4" t="s">
        <v>157</v>
      </c>
      <c r="BF16" s="7"/>
      <c r="BG16" s="7"/>
      <c r="BH16" s="7" t="str">
        <f t="shared" ca="1" si="2"/>
        <v/>
      </c>
      <c r="BI16" s="4" t="str">
        <f t="shared" si="16"/>
        <v/>
      </c>
      <c r="BJ16" s="123" t="str">
        <f t="shared" si="3"/>
        <v/>
      </c>
      <c r="BK16" s="140" t="str">
        <f>IFERROR(IF(AA16/Z16=0,"",AA16/Z16),"")</f>
        <v/>
      </c>
      <c r="BQ16" s="4" t="str">
        <f>IF(IFERROR(VLOOKUP(C16,C17:C$1993,1,0),"")="","",COUNTIF(C:C,C16))</f>
        <v/>
      </c>
      <c r="BU16" s="5" t="str">
        <f>IF(B16="","",IF(BQ16="",1+(MAX(BU$2:BU15)),""))</f>
        <v/>
      </c>
      <c r="BV16" s="5" t="str">
        <f t="shared" si="4"/>
        <v/>
      </c>
      <c r="BW16" s="5" t="str">
        <f t="shared" si="5"/>
        <v/>
      </c>
      <c r="BX16" s="14" t="str">
        <f t="shared" si="6"/>
        <v/>
      </c>
      <c r="BY16" s="28"/>
      <c r="BZ16" s="15"/>
      <c r="CA16" s="5" t="str">
        <f t="shared" si="7"/>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8"/>
        <v/>
      </c>
      <c r="DI16" s="5" t="s">
        <v>198</v>
      </c>
    </row>
    <row r="17" spans="1:111" s="5" customFormat="1" ht="15" customHeight="1" x14ac:dyDescent="0.25">
      <c r="A17" s="4" t="str">
        <f t="shared" si="0"/>
        <v/>
      </c>
      <c r="B17" s="6"/>
      <c r="C17" s="8"/>
      <c r="D17" s="1" t="str">
        <f>IFERROR(INDEX('padron cfe'!B:B,MATCH(DATOS!C17,'padron cfe'!A:A,0),1),"")</f>
        <v/>
      </c>
      <c r="E17" s="1"/>
      <c r="F17" s="7"/>
      <c r="G17" s="9" t="s">
        <v>157</v>
      </c>
      <c r="H17" s="5" t="str">
        <f>IF(F17="","",IFERROR(CONCATENATE("PEUA",VLOOKUP(ESTADO,REPORTE!AV17:AW48,2,0),CLAVE_DISTRITO,CLAVE_CADER,IFERROR(VLOOKUP(DAY(F17),$BN$3:$BO$11,2,0),DAY(F17)),IFERROR(VLOOKUP(MONTH(F17),$BN$3:$BO$11,2,0),MONTH(F17)),YEAR(F17),G17),""))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4"/>
      <c r="BF17" s="7"/>
      <c r="BG17" s="7"/>
      <c r="BH17" s="7" t="str">
        <f t="shared" ca="1" si="2"/>
        <v/>
      </c>
      <c r="BI17" s="4" t="str">
        <f t="shared" si="16"/>
        <v/>
      </c>
      <c r="BJ17" s="123" t="str">
        <f t="shared" si="3"/>
        <v/>
      </c>
      <c r="BK17" s="140" t="str">
        <f t="shared" si="11"/>
        <v/>
      </c>
      <c r="BQ17" s="4" t="str">
        <f>IF(IFERROR(VLOOKUP(C17,C18:C$1993,1,0),"")="","",COUNTIF(C:C,C17))</f>
        <v/>
      </c>
      <c r="BU17" s="5" t="str">
        <f>IF(B17="","",IF(BQ17="",1+(MAX(BU$2:BU16)),""))</f>
        <v/>
      </c>
      <c r="BV17" s="5" t="str">
        <f t="shared" si="4"/>
        <v/>
      </c>
      <c r="BW17" s="5" t="str">
        <f t="shared" si="5"/>
        <v/>
      </c>
      <c r="BX17" s="14" t="str">
        <f t="shared" si="6"/>
        <v/>
      </c>
      <c r="BY17" s="28"/>
      <c r="BZ17" s="15"/>
      <c r="CA17" s="5" t="str">
        <f t="shared" si="7"/>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8"/>
        <v/>
      </c>
    </row>
    <row r="18" spans="1:111" s="5" customFormat="1" ht="15" customHeight="1" x14ac:dyDescent="0.25">
      <c r="A18" s="4" t="str">
        <f t="shared" si="0"/>
        <v/>
      </c>
      <c r="B18" s="6"/>
      <c r="C18" s="8"/>
      <c r="D18" s="1" t="str">
        <f>IFERROR(INDEX('padron cfe'!B:B,MATCH(DATOS!C18,'padron cfe'!A:A,0),1),"")</f>
        <v/>
      </c>
      <c r="E18" s="1"/>
      <c r="F18" s="7"/>
      <c r="G18" s="9" t="s">
        <v>157</v>
      </c>
      <c r="H18" s="5" t="str">
        <f>IF(F18="","",IFERROR(CONCATENATE("PEUA",VLOOKUP(ESTADO,REPORTE!AV18:AW49,2,0),CLAVE_DISTRITO,CLAVE_CADER,IFERROR(VLOOKUP(DAY(F18),$BN$3:$BO$11,2,0),DAY(F18)),IFERROR(VLOOKUP(MONTH(F18),$BN$3:$BO$11,2,0),MONTH(F18)),YEAR(F18),G18),""))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4" t="s">
        <v>157</v>
      </c>
      <c r="BF18" s="7"/>
      <c r="BG18" s="7"/>
      <c r="BH18" s="7" t="str">
        <f t="shared" ca="1" si="2"/>
        <v/>
      </c>
      <c r="BI18" s="4" t="str">
        <f t="shared" si="16"/>
        <v/>
      </c>
      <c r="BJ18" s="123" t="str">
        <f t="shared" si="3"/>
        <v/>
      </c>
      <c r="BK18" s="140" t="str">
        <f t="shared" si="11"/>
        <v/>
      </c>
      <c r="BQ18" s="4" t="str">
        <f>IF(IFERROR(VLOOKUP(C18,C19:C$1993,1,0),"")="","",COUNTIF(C:C,C18))</f>
        <v/>
      </c>
      <c r="BU18" s="5" t="str">
        <f>IF(B18="","",IF(BQ18="",1+(MAX(BU$2:BU17)),""))</f>
        <v/>
      </c>
      <c r="BV18" s="5" t="str">
        <f t="shared" si="4"/>
        <v/>
      </c>
      <c r="BW18" s="5" t="str">
        <f t="shared" si="5"/>
        <v/>
      </c>
      <c r="BX18" s="14" t="str">
        <f t="shared" si="6"/>
        <v/>
      </c>
      <c r="BY18" s="28"/>
      <c r="BZ18" s="15"/>
      <c r="CA18" s="5" t="str">
        <f t="shared" si="7"/>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8"/>
        <v/>
      </c>
    </row>
    <row r="19" spans="1:111" s="5" customFormat="1" ht="15" customHeight="1" x14ac:dyDescent="0.25">
      <c r="A19" s="4" t="str">
        <f t="shared" si="0"/>
        <v/>
      </c>
      <c r="B19" s="6"/>
      <c r="C19" s="8"/>
      <c r="D19" s="1" t="str">
        <f>IFERROR(INDEX('padron cfe'!B:B,MATCH(DATOS!C19,'padron cfe'!A:A,0),1),"")</f>
        <v/>
      </c>
      <c r="E19" s="1"/>
      <c r="F19" s="7"/>
      <c r="G19" s="9" t="s">
        <v>157</v>
      </c>
      <c r="H19" s="5" t="str">
        <f>IF(F19="","",IFERROR(CONCATENATE("PEUA",VLOOKUP(ESTADO,REPORTE!AV19:AW50,2,0),CLAVE_DISTRITO,CLAVE_CADER,IFERROR(VLOOKUP(DAY(F19),$BN$3:$BO$11,2,0),DAY(F19)),IFERROR(VLOOKUP(MONTH(F19),$BN$3:$BO$11,2,0),MONTH(F19)),YEAR(F19),G19),""))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4"/>
      <c r="BF19" s="7"/>
      <c r="BG19" s="7"/>
      <c r="BH19" s="7" t="str">
        <f t="shared" ca="1" si="2"/>
        <v/>
      </c>
      <c r="BI19" s="4" t="str">
        <f t="shared" ref="BI19:BI82" si="18">IFERROR(IF(AA19=0,"",AA19/BB19),"")</f>
        <v/>
      </c>
      <c r="BJ19" s="123" t="str">
        <f t="shared" si="3"/>
        <v/>
      </c>
      <c r="BK19" s="140" t="str">
        <f t="shared" si="11"/>
        <v/>
      </c>
      <c r="BQ19" s="4" t="str">
        <f>IF(IFERROR(VLOOKUP(C19,C20:C$1993,1,0),"")="","",COUNTIF(C:C,C19))</f>
        <v/>
      </c>
      <c r="BU19" s="5" t="str">
        <f>IF(B19="","",IF(BQ19="",1+(MAX(BU$2:BU18)),""))</f>
        <v/>
      </c>
      <c r="BV19" s="5" t="str">
        <f t="shared" si="4"/>
        <v/>
      </c>
      <c r="BW19" s="5" t="str">
        <f t="shared" si="5"/>
        <v/>
      </c>
      <c r="BX19" s="14" t="str">
        <f t="shared" si="6"/>
        <v/>
      </c>
      <c r="BY19" s="28"/>
      <c r="BZ19" s="15"/>
      <c r="CA19" s="5" t="str">
        <f t="shared" si="7"/>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8"/>
        <v/>
      </c>
    </row>
    <row r="20" spans="1:111" s="5" customFormat="1" ht="15" customHeight="1" x14ac:dyDescent="0.25">
      <c r="A20" s="4" t="str">
        <f t="shared" si="0"/>
        <v/>
      </c>
      <c r="B20" s="6"/>
      <c r="C20" s="8"/>
      <c r="D20" s="1" t="str">
        <f>IFERROR(INDEX('padron cfe'!B:B,MATCH(DATOS!C20,'padron cfe'!A:A,0),1),"")</f>
        <v/>
      </c>
      <c r="E20" s="1"/>
      <c r="F20" s="7"/>
      <c r="G20" s="9" t="s">
        <v>157</v>
      </c>
      <c r="H20" s="5" t="str">
        <f>IF(F20="","",IFERROR(CONCATENATE("PEUA",VLOOKUP(ESTADO,REPORTE!AV20:AW51,2,0),CLAVE_DISTRITO,CLAVE_CADER,IFERROR(VLOOKUP(DAY(F20),$BN$3:$BO$11,2,0),DAY(F20)),IFERROR(VLOOKUP(MONTH(F20),$BN$3:$BO$11,2,0),MONTH(F20)),YEAR(F20),G20),""))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4" t="s">
        <v>157</v>
      </c>
      <c r="BF20" s="7"/>
      <c r="BG20" s="7"/>
      <c r="BH20" s="7" t="str">
        <f t="shared" ca="1" si="2"/>
        <v/>
      </c>
      <c r="BI20" s="4" t="str">
        <f t="shared" si="18"/>
        <v/>
      </c>
      <c r="BJ20" s="123" t="str">
        <f t="shared" si="3"/>
        <v/>
      </c>
      <c r="BK20" s="140" t="str">
        <f t="shared" si="11"/>
        <v/>
      </c>
      <c r="BQ20" s="4" t="str">
        <f>IF(IFERROR(VLOOKUP(C20,C21:C$1993,1,0),"")="","",COUNTIF(C:C,C20))</f>
        <v/>
      </c>
      <c r="BU20" s="5" t="str">
        <f>IF(B20="","",IF(BQ20="",1+(MAX(BU$2:BU19)),""))</f>
        <v/>
      </c>
      <c r="BV20" s="5" t="str">
        <f t="shared" si="4"/>
        <v/>
      </c>
      <c r="BW20" s="5" t="str">
        <f t="shared" si="5"/>
        <v/>
      </c>
      <c r="BX20" s="14" t="str">
        <f t="shared" si="6"/>
        <v/>
      </c>
      <c r="BY20" s="28"/>
      <c r="BZ20" s="15"/>
      <c r="CA20" s="5" t="str">
        <f t="shared" si="7"/>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8"/>
        <v/>
      </c>
    </row>
    <row r="21" spans="1:111" s="5" customFormat="1" ht="15" customHeight="1" x14ac:dyDescent="0.25">
      <c r="A21" s="4" t="str">
        <f t="shared" si="0"/>
        <v/>
      </c>
      <c r="B21" s="6"/>
      <c r="C21" s="8"/>
      <c r="D21" s="1" t="str">
        <f>IFERROR(INDEX('padron cfe'!B:B,MATCH(DATOS!C21,'padron cfe'!A:A,0),1),"")</f>
        <v/>
      </c>
      <c r="E21" s="1"/>
      <c r="F21" s="7"/>
      <c r="G21" s="9" t="s">
        <v>157</v>
      </c>
      <c r="H21" s="5" t="str">
        <f>IF(F21="","",IFERROR(CONCATENATE("PEUA",VLOOKUP(ESTADO,REPORTE!AV21:AW52,2,0),CLAVE_DISTRITO,CLAVE_CADER,IFERROR(VLOOKUP(DAY(F21),$BN$3:$BO$11,2,0),DAY(F21)),IFERROR(VLOOKUP(MONTH(F21),$BN$3:$BO$11,2,0),MONTH(F21)),YEAR(F21),G21),""))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4"/>
      <c r="BF21" s="7"/>
      <c r="BG21" s="7"/>
      <c r="BH21" s="7" t="str">
        <f t="shared" ca="1" si="2"/>
        <v/>
      </c>
      <c r="BI21" s="4" t="str">
        <f t="shared" si="18"/>
        <v/>
      </c>
      <c r="BJ21" s="123" t="str">
        <f t="shared" si="3"/>
        <v/>
      </c>
      <c r="BK21" s="140" t="str">
        <f t="shared" si="11"/>
        <v/>
      </c>
      <c r="BQ21" s="4" t="str">
        <f>IF(IFERROR(VLOOKUP(C21,C22:C$1993,1,0),"")="","",COUNTIF(C:C,C21))</f>
        <v/>
      </c>
      <c r="BU21" s="5" t="str">
        <f>IF(B21="","",IF(BQ21="",1+(MAX(BU$2:BU20)),""))</f>
        <v/>
      </c>
      <c r="BV21" s="5" t="str">
        <f t="shared" si="4"/>
        <v/>
      </c>
      <c r="BW21" s="5" t="str">
        <f t="shared" si="5"/>
        <v/>
      </c>
      <c r="BX21" s="14" t="str">
        <f t="shared" si="6"/>
        <v/>
      </c>
      <c r="BY21" s="28"/>
      <c r="BZ21" s="15"/>
      <c r="CA21" s="5" t="str">
        <f t="shared" si="7"/>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8"/>
        <v/>
      </c>
    </row>
    <row r="22" spans="1:111" s="5" customFormat="1" ht="15" customHeight="1" x14ac:dyDescent="0.25">
      <c r="A22" s="4" t="str">
        <f t="shared" si="0"/>
        <v/>
      </c>
      <c r="B22" s="6"/>
      <c r="C22" s="8"/>
      <c r="D22" s="1" t="str">
        <f>IFERROR(INDEX('padron cfe'!B:B,MATCH(DATOS!C22,'padron cfe'!A:A,0),1),"")</f>
        <v/>
      </c>
      <c r="E22" s="1"/>
      <c r="F22" s="7"/>
      <c r="G22" s="9" t="s">
        <v>157</v>
      </c>
      <c r="H22" s="5" t="str">
        <f>IF(F22="","",IFERROR(CONCATENATE("PEUA",VLOOKUP(ESTADO,REPORTE!AV22:AW53,2,0),CLAVE_DISTRITO,CLAVE_CADER,IFERROR(VLOOKUP(DAY(F22),$BN$3:$BO$11,2,0),DAY(F22)),IFERROR(VLOOKUP(MONTH(F22),$BN$3:$BO$11,2,0),MONTH(F22)),YEAR(F22),G22),""))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4" t="s">
        <v>157</v>
      </c>
      <c r="BF22" s="7"/>
      <c r="BG22" s="7"/>
      <c r="BH22" s="7" t="str">
        <f t="shared" ca="1" si="2"/>
        <v/>
      </c>
      <c r="BI22" s="4" t="str">
        <f t="shared" si="18"/>
        <v/>
      </c>
      <c r="BJ22" s="123" t="str">
        <f t="shared" si="3"/>
        <v/>
      </c>
      <c r="BK22" s="140" t="str">
        <f>IFERROR(IF(AA22/Z22=0,"",AA22/Z22),"")</f>
        <v/>
      </c>
      <c r="BQ22" s="4" t="str">
        <f>IF(IFERROR(VLOOKUP(C22,C23:C$1993,1,0),"")="","",COUNTIF(C:C,C22))</f>
        <v/>
      </c>
      <c r="BU22" s="5" t="str">
        <f>IF(B22="","",IF(BQ22="",1+(MAX(BU$2:BU21)),""))</f>
        <v/>
      </c>
      <c r="BV22" s="5" t="str">
        <f t="shared" si="4"/>
        <v/>
      </c>
      <c r="BW22" s="5" t="str">
        <f t="shared" si="5"/>
        <v/>
      </c>
      <c r="BX22" s="14" t="str">
        <f t="shared" si="6"/>
        <v/>
      </c>
      <c r="BY22" s="28"/>
      <c r="BZ22" s="15"/>
      <c r="CA22" s="5" t="str">
        <f t="shared" si="7"/>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8"/>
        <v/>
      </c>
    </row>
    <row r="23" spans="1:111" s="5" customFormat="1" ht="15" customHeight="1" x14ac:dyDescent="0.25">
      <c r="A23" s="4" t="str">
        <f t="shared" si="0"/>
        <v/>
      </c>
      <c r="B23" s="6"/>
      <c r="C23" s="8"/>
      <c r="D23" s="1" t="str">
        <f>IFERROR(INDEX('padron cfe'!B:B,MATCH(DATOS!C23,'padron cfe'!A:A,0),1),"")</f>
        <v/>
      </c>
      <c r="E23" s="1"/>
      <c r="F23" s="7"/>
      <c r="G23" s="9" t="s">
        <v>157</v>
      </c>
      <c r="H23" s="5" t="str">
        <f>IF(F23="","",IFERROR(CONCATENATE("PEUA",VLOOKUP(ESTADO,REPORTE!AV23:AW54,2,0),CLAVE_DISTRITO,CLAVE_CADER,IFERROR(VLOOKUP(DAY(F23),$BN$3:$BO$11,2,0),DAY(F23)),IFERROR(VLOOKUP(MONTH(F23),$BN$3:$BO$11,2,0),MONTH(F23)),YEAR(F23),G23),""))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4"/>
      <c r="BF23" s="7"/>
      <c r="BG23" s="7"/>
      <c r="BH23" s="7" t="str">
        <f t="shared" ca="1" si="2"/>
        <v/>
      </c>
      <c r="BI23" s="4" t="str">
        <f t="shared" si="18"/>
        <v/>
      </c>
      <c r="BJ23" s="123" t="str">
        <f t="shared" si="3"/>
        <v/>
      </c>
      <c r="BK23" s="140" t="str">
        <f t="shared" si="11"/>
        <v/>
      </c>
      <c r="BQ23" s="4" t="str">
        <f>IF(IFERROR(VLOOKUP(C23,C24:C$1993,1,0),"")="","",COUNTIF(C:C,C23))</f>
        <v/>
      </c>
      <c r="BU23" s="5" t="str">
        <f>IF(B23="","",IF(BQ23="",1+(MAX(BU$2:BU22)),""))</f>
        <v/>
      </c>
      <c r="BV23" s="5" t="str">
        <f t="shared" si="4"/>
        <v/>
      </c>
      <c r="BW23" s="5" t="str">
        <f t="shared" si="5"/>
        <v/>
      </c>
      <c r="BX23" s="14" t="str">
        <f t="shared" si="6"/>
        <v/>
      </c>
      <c r="BY23" s="28"/>
      <c r="BZ23" s="15"/>
      <c r="CA23" s="5" t="str">
        <f t="shared" si="7"/>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8"/>
        <v/>
      </c>
    </row>
    <row r="24" spans="1:111" s="5" customFormat="1" ht="15" customHeight="1" x14ac:dyDescent="0.25">
      <c r="A24" s="4" t="str">
        <f t="shared" si="0"/>
        <v/>
      </c>
      <c r="B24" s="6"/>
      <c r="C24" s="8"/>
      <c r="D24" s="1" t="str">
        <f>IFERROR(INDEX('padron cfe'!B:B,MATCH(DATOS!C24,'padron cfe'!A:A,0),1),"")</f>
        <v/>
      </c>
      <c r="E24" s="1"/>
      <c r="F24" s="7"/>
      <c r="G24" s="9" t="s">
        <v>157</v>
      </c>
      <c r="H24" s="5" t="str">
        <f>IF(F24="","",IFERROR(CONCATENATE("PEUA",VLOOKUP(ESTADO,REPORTE!AV24:AW55,2,0),CLAVE_DISTRITO,CLAVE_CADER,IFERROR(VLOOKUP(DAY(F24),$BN$3:$BO$11,2,0),DAY(F24)),IFERROR(VLOOKUP(MONTH(F24),$BN$3:$BO$11,2,0),MONTH(F24)),YEAR(F24),G24),""))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4" t="s">
        <v>157</v>
      </c>
      <c r="BF24" s="7"/>
      <c r="BG24" s="7"/>
      <c r="BH24" s="7" t="str">
        <f t="shared" ca="1" si="2"/>
        <v/>
      </c>
      <c r="BI24" s="4" t="str">
        <f t="shared" si="18"/>
        <v/>
      </c>
      <c r="BJ24" s="123" t="str">
        <f t="shared" si="3"/>
        <v/>
      </c>
      <c r="BK24" s="140" t="str">
        <f t="shared" si="11"/>
        <v/>
      </c>
      <c r="BQ24" s="4" t="str">
        <f>IF(IFERROR(VLOOKUP(C24,C25:C$1993,1,0),"")="","",COUNTIF(C:C,C24))</f>
        <v/>
      </c>
      <c r="BU24" s="5" t="str">
        <f>IF(B24="","",IF(BQ24="",1+(MAX(BU$2:BU23)),""))</f>
        <v/>
      </c>
      <c r="BV24" s="5" t="str">
        <f t="shared" si="4"/>
        <v/>
      </c>
      <c r="BW24" s="5" t="str">
        <f t="shared" si="5"/>
        <v/>
      </c>
      <c r="BX24" s="14" t="str">
        <f t="shared" si="6"/>
        <v/>
      </c>
      <c r="BY24" s="28"/>
      <c r="BZ24" s="15"/>
      <c r="CA24" s="5" t="str">
        <f t="shared" si="7"/>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8"/>
        <v/>
      </c>
    </row>
    <row r="25" spans="1:111" s="5" customFormat="1" ht="15" customHeight="1" x14ac:dyDescent="0.25">
      <c r="A25" s="4" t="str">
        <f t="shared" si="0"/>
        <v/>
      </c>
      <c r="B25" s="6"/>
      <c r="C25" s="8"/>
      <c r="D25" s="1" t="str">
        <f>IFERROR(INDEX('padron cfe'!B:B,MATCH(DATOS!C25,'padron cfe'!A:A,0),1),"")</f>
        <v/>
      </c>
      <c r="E25" s="1"/>
      <c r="F25" s="7"/>
      <c r="G25" s="9" t="s">
        <v>157</v>
      </c>
      <c r="H25" s="5" t="str">
        <f>IF(F25="","",IFERROR(CONCATENATE("PEUA",VLOOKUP(ESTADO,REPORTE!AV25:AW56,2,0),CLAVE_DISTRITO,CLAVE_CADER,IFERROR(VLOOKUP(DAY(F25),$BN$3:$BO$11,2,0),DAY(F25)),IFERROR(VLOOKUP(MONTH(F25),$BN$3:$BO$11,2,0),MONTH(F25)),YEAR(F25),G25),""))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4"/>
      <c r="BF25" s="7"/>
      <c r="BG25" s="7"/>
      <c r="BH25" s="7" t="str">
        <f t="shared" ca="1" si="2"/>
        <v/>
      </c>
      <c r="BI25" s="4" t="str">
        <f t="shared" si="18"/>
        <v/>
      </c>
      <c r="BJ25" s="123" t="str">
        <f t="shared" si="3"/>
        <v/>
      </c>
      <c r="BK25" s="140" t="str">
        <f t="shared" si="11"/>
        <v/>
      </c>
      <c r="BQ25" s="4" t="str">
        <f>IF(IFERROR(VLOOKUP(C25,C26:C$1993,1,0),"")="","",COUNTIF(C:C,C25))</f>
        <v/>
      </c>
      <c r="BU25" s="5" t="str">
        <f>IF(B25="","",IF(BQ25="",1+(MAX(BU$2:BU24)),""))</f>
        <v/>
      </c>
      <c r="BV25" s="5" t="str">
        <f t="shared" si="4"/>
        <v/>
      </c>
      <c r="BW25" s="5" t="str">
        <f t="shared" si="5"/>
        <v/>
      </c>
      <c r="BX25" s="14" t="str">
        <f t="shared" si="6"/>
        <v/>
      </c>
      <c r="BY25" s="28"/>
      <c r="BZ25" s="15"/>
      <c r="CA25" s="5" t="str">
        <f t="shared" si="7"/>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8"/>
        <v/>
      </c>
    </row>
    <row r="26" spans="1:111" s="5" customFormat="1" ht="15" customHeight="1" x14ac:dyDescent="0.25">
      <c r="A26" s="4" t="str">
        <f t="shared" si="0"/>
        <v/>
      </c>
      <c r="B26" s="6"/>
      <c r="C26" s="8"/>
      <c r="D26" s="1" t="str">
        <f>IFERROR(INDEX('padron cfe'!B:B,MATCH(DATOS!C26,'padron cfe'!A:A,0),1),"")</f>
        <v/>
      </c>
      <c r="E26" s="1"/>
      <c r="F26" s="7"/>
      <c r="G26" s="9" t="s">
        <v>157</v>
      </c>
      <c r="H26" s="5" t="str">
        <f>IF(F26="","",IFERROR(CONCATENATE("PEUA",VLOOKUP(ESTADO,REPORTE!AV26:AW57,2,0),CLAVE_DISTRITO,CLAVE_CADER,IFERROR(VLOOKUP(DAY(F26),$BN$3:$BO$11,2,0),DAY(F26)),IFERROR(VLOOKUP(MONTH(F26),$BN$3:$BO$11,2,0),MONTH(F26)),YEAR(F26),G26),""))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4" t="s">
        <v>157</v>
      </c>
      <c r="BF26" s="7"/>
      <c r="BG26" s="7"/>
      <c r="BH26" s="7" t="str">
        <f t="shared" ca="1" si="2"/>
        <v/>
      </c>
      <c r="BI26" s="4" t="str">
        <f t="shared" si="18"/>
        <v/>
      </c>
      <c r="BJ26" s="123" t="str">
        <f t="shared" si="3"/>
        <v/>
      </c>
      <c r="BK26" s="140" t="str">
        <f t="shared" si="11"/>
        <v/>
      </c>
      <c r="BQ26" s="4" t="str">
        <f>IF(IFERROR(VLOOKUP(C26,C27:C$1993,1,0),"")="","",COUNTIF(C:C,C26))</f>
        <v/>
      </c>
      <c r="BU26" s="5" t="str">
        <f>IF(B26="","",IF(BQ26="",1+(MAX(BU$2:BU25)),""))</f>
        <v/>
      </c>
      <c r="BV26" s="5" t="str">
        <f t="shared" si="4"/>
        <v/>
      </c>
      <c r="BW26" s="5" t="str">
        <f t="shared" si="5"/>
        <v/>
      </c>
      <c r="BX26" s="14" t="str">
        <f t="shared" si="6"/>
        <v/>
      </c>
      <c r="BY26" s="28"/>
      <c r="BZ26" s="15"/>
      <c r="CA26" s="5" t="str">
        <f t="shared" si="7"/>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8"/>
        <v/>
      </c>
    </row>
    <row r="27" spans="1:111" s="5" customFormat="1" ht="15" customHeight="1" x14ac:dyDescent="0.25">
      <c r="A27" s="4" t="str">
        <f t="shared" si="0"/>
        <v/>
      </c>
      <c r="B27" s="6"/>
      <c r="C27" s="8"/>
      <c r="D27" s="1" t="str">
        <f>IFERROR(INDEX('padron cfe'!B:B,MATCH(DATOS!C27,'padron cfe'!A:A,0),1),"")</f>
        <v/>
      </c>
      <c r="E27" s="1"/>
      <c r="F27" s="7"/>
      <c r="G27" s="9" t="s">
        <v>157</v>
      </c>
      <c r="H27" s="5" t="str">
        <f>IF(F27="","",IFERROR(CONCATENATE("PEUA",VLOOKUP(ESTADO,REPORTE!AV27:AW58,2,0),CLAVE_DISTRITO,CLAVE_CADER,IFERROR(VLOOKUP(DAY(F27),$BN$3:$BO$11,2,0),DAY(F27)),IFERROR(VLOOKUP(MONTH(F27),$BN$3:$BO$11,2,0),MONTH(F27)),YEAR(F27),G27),""))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4"/>
      <c r="BF27" s="7"/>
      <c r="BG27" s="7"/>
      <c r="BH27" s="7" t="str">
        <f t="shared" ca="1" si="2"/>
        <v/>
      </c>
      <c r="BI27" s="4" t="str">
        <f t="shared" si="18"/>
        <v/>
      </c>
      <c r="BJ27" s="123" t="str">
        <f t="shared" si="3"/>
        <v/>
      </c>
      <c r="BK27" s="140" t="str">
        <f t="shared" si="11"/>
        <v/>
      </c>
      <c r="BQ27" s="4" t="str">
        <f>IF(IFERROR(VLOOKUP(C27,C28:C$1993,1,0),"")="","",COUNTIF(C:C,C27))</f>
        <v/>
      </c>
      <c r="BU27" s="5" t="str">
        <f>IF(B27="","",IF(BQ27="",1+(MAX(BU$2:BU26)),""))</f>
        <v/>
      </c>
      <c r="BV27" s="5" t="str">
        <f t="shared" si="4"/>
        <v/>
      </c>
      <c r="BW27" s="5" t="str">
        <f t="shared" si="5"/>
        <v/>
      </c>
      <c r="BX27" s="14" t="str">
        <f t="shared" si="6"/>
        <v/>
      </c>
      <c r="BY27" s="28"/>
      <c r="BZ27" s="15"/>
      <c r="CA27" s="5" t="str">
        <f t="shared" si="7"/>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8"/>
        <v/>
      </c>
    </row>
    <row r="28" spans="1:111" s="5" customFormat="1" ht="15" customHeight="1" x14ac:dyDescent="0.25">
      <c r="A28" s="4" t="str">
        <f t="shared" si="0"/>
        <v/>
      </c>
      <c r="B28" s="6"/>
      <c r="C28" s="8"/>
      <c r="D28" s="1" t="str">
        <f>IFERROR(INDEX('padron cfe'!B:B,MATCH(DATOS!C28,'padron cfe'!A:A,0),1),"")</f>
        <v/>
      </c>
      <c r="E28" s="1"/>
      <c r="F28" s="7"/>
      <c r="G28" s="9" t="s">
        <v>157</v>
      </c>
      <c r="H28" s="5" t="str">
        <f>IF(F28="","",IFERROR(CONCATENATE("PEUA",VLOOKUP(ESTADO,REPORTE!AV28:AW59,2,0),CLAVE_DISTRITO,CLAVE_CADER,IFERROR(VLOOKUP(DAY(F28),$BN$3:$BO$11,2,0),DAY(F28)),IFERROR(VLOOKUP(MONTH(F28),$BN$3:$BO$11,2,0),MONTH(F28)),YEAR(F28),G28),""))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4" t="s">
        <v>157</v>
      </c>
      <c r="BF28" s="7"/>
      <c r="BG28" s="7"/>
      <c r="BH28" s="7" t="str">
        <f t="shared" ca="1" si="2"/>
        <v/>
      </c>
      <c r="BI28" s="4" t="str">
        <f t="shared" si="18"/>
        <v/>
      </c>
      <c r="BJ28" s="123" t="str">
        <f t="shared" si="3"/>
        <v/>
      </c>
      <c r="BK28" s="140" t="str">
        <f t="shared" si="11"/>
        <v/>
      </c>
      <c r="BQ28" s="4" t="str">
        <f>IF(IFERROR(VLOOKUP(C28,C29:C$1993,1,0),"")="","",COUNTIF(C:C,C28))</f>
        <v/>
      </c>
      <c r="BU28" s="5" t="str">
        <f>IF(B28="","",IF(BQ28="",1+(MAX(BU$2:BU27)),""))</f>
        <v/>
      </c>
      <c r="BV28" s="5" t="str">
        <f t="shared" si="4"/>
        <v/>
      </c>
      <c r="BW28" s="5" t="str">
        <f t="shared" si="5"/>
        <v/>
      </c>
      <c r="BX28" s="14" t="str">
        <f t="shared" si="6"/>
        <v/>
      </c>
      <c r="BY28" s="28"/>
      <c r="BZ28" s="15"/>
      <c r="CA28" s="5" t="str">
        <f t="shared" si="7"/>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8"/>
        <v/>
      </c>
    </row>
    <row r="29" spans="1:111" s="5" customFormat="1" ht="15" customHeight="1" x14ac:dyDescent="0.25">
      <c r="A29" s="4" t="str">
        <f t="shared" si="0"/>
        <v/>
      </c>
      <c r="B29" s="6"/>
      <c r="C29" s="8"/>
      <c r="D29" s="1" t="str">
        <f>IFERROR(INDEX('padron cfe'!B:B,MATCH(DATOS!C29,'padron cfe'!A:A,0),1),"")</f>
        <v/>
      </c>
      <c r="E29" s="1"/>
      <c r="F29" s="7"/>
      <c r="G29" s="9" t="s">
        <v>157</v>
      </c>
      <c r="H29" s="5" t="str">
        <f>IF(F29="","",IFERROR(CONCATENATE("PEUA",VLOOKUP(ESTADO,REPORTE!AV29:AW60,2,0),CLAVE_DISTRITO,CLAVE_CADER,IFERROR(VLOOKUP(DAY(F29),$BN$3:$BO$11,2,0),DAY(F29)),IFERROR(VLOOKUP(MONTH(F29),$BN$3:$BO$11,2,0),MONTH(F29)),YEAR(F29),G29),""))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4"/>
      <c r="BF29" s="7"/>
      <c r="BG29" s="7"/>
      <c r="BH29" s="7" t="str">
        <f t="shared" ca="1" si="2"/>
        <v/>
      </c>
      <c r="BI29" s="4" t="str">
        <f t="shared" si="18"/>
        <v/>
      </c>
      <c r="BJ29" s="123" t="str">
        <f t="shared" si="3"/>
        <v/>
      </c>
      <c r="BK29" s="140" t="str">
        <f t="shared" si="11"/>
        <v/>
      </c>
      <c r="BQ29" s="4" t="str">
        <f>IF(IFERROR(VLOOKUP(C29,C30:C$1993,1,0),"")="","",COUNTIF(C:C,C29))</f>
        <v/>
      </c>
      <c r="BU29" s="5" t="str">
        <f>IF(B29="","",IF(BQ29="",1+(MAX(BU$2:BU28)),""))</f>
        <v/>
      </c>
      <c r="BV29" s="5" t="str">
        <f t="shared" si="4"/>
        <v/>
      </c>
      <c r="BW29" s="5" t="str">
        <f t="shared" si="5"/>
        <v/>
      </c>
      <c r="BX29" s="14" t="str">
        <f t="shared" si="6"/>
        <v/>
      </c>
      <c r="BY29" s="28"/>
      <c r="BZ29" s="15"/>
      <c r="CA29" s="5" t="str">
        <f t="shared" si="7"/>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8"/>
        <v/>
      </c>
    </row>
    <row r="30" spans="1:111" s="5" customFormat="1" ht="15" customHeight="1" x14ac:dyDescent="0.25">
      <c r="A30" s="4" t="str">
        <f t="shared" si="0"/>
        <v/>
      </c>
      <c r="B30" s="6"/>
      <c r="C30" s="8"/>
      <c r="D30" s="1" t="str">
        <f>IFERROR(INDEX('padron cfe'!B:B,MATCH(DATOS!C30,'padron cfe'!A:A,0),1),"")</f>
        <v/>
      </c>
      <c r="E30" s="1"/>
      <c r="F30" s="7"/>
      <c r="G30" s="9" t="s">
        <v>157</v>
      </c>
      <c r="H30" s="5" t="str">
        <f>IF(F30="","",IFERROR(CONCATENATE("PEUA",VLOOKUP(ESTADO,REPORTE!AV30:AW61,2,0),CLAVE_DISTRITO,CLAVE_CADER,IFERROR(VLOOKUP(DAY(F30),$BN$3:$BO$11,2,0),DAY(F30)),IFERROR(VLOOKUP(MONTH(F30),$BN$3:$BO$11,2,0),MONTH(F30)),YEAR(F30),G30),""))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4" t="s">
        <v>157</v>
      </c>
      <c r="BF30" s="7"/>
      <c r="BG30" s="7"/>
      <c r="BH30" s="7" t="str">
        <f t="shared" ca="1" si="2"/>
        <v/>
      </c>
      <c r="BI30" s="4" t="str">
        <f t="shared" si="18"/>
        <v/>
      </c>
      <c r="BJ30" s="123" t="str">
        <f t="shared" si="3"/>
        <v/>
      </c>
      <c r="BK30" s="140" t="str">
        <f>IFERROR(IF(AA30/Z30=0,"",AA30/Z30),"")</f>
        <v/>
      </c>
      <c r="BQ30" s="4" t="str">
        <f>IF(IFERROR(VLOOKUP(C30,C31:C$1993,1,0),"")="","",COUNTIF(C:C,C30))</f>
        <v/>
      </c>
      <c r="BU30" s="5" t="str">
        <f>IF(B30="","",IF(BQ30="",1+(MAX(BU$2:BU29)),""))</f>
        <v/>
      </c>
      <c r="BV30" s="5" t="str">
        <f t="shared" si="4"/>
        <v/>
      </c>
      <c r="BW30" s="5" t="str">
        <f t="shared" si="5"/>
        <v/>
      </c>
      <c r="BX30" s="14" t="str">
        <f t="shared" si="6"/>
        <v/>
      </c>
      <c r="BY30" s="28"/>
      <c r="BZ30" s="15"/>
      <c r="CA30" s="5" t="str">
        <f t="shared" si="7"/>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8"/>
        <v/>
      </c>
    </row>
    <row r="31" spans="1:111" s="5" customFormat="1" ht="15" customHeight="1" x14ac:dyDescent="0.25">
      <c r="A31" s="4" t="str">
        <f t="shared" si="0"/>
        <v/>
      </c>
      <c r="B31" s="6"/>
      <c r="C31" s="8"/>
      <c r="D31" s="1" t="str">
        <f>IFERROR(INDEX('padron cfe'!B:B,MATCH(DATOS!C31,'padron cfe'!A:A,0),1),"")</f>
        <v/>
      </c>
      <c r="E31" s="1"/>
      <c r="F31" s="7"/>
      <c r="G31" s="9" t="s">
        <v>157</v>
      </c>
      <c r="H31" s="5" t="str">
        <f>IF(F31="","",IFERROR(CONCATENATE("PEUA",VLOOKUP(ESTADO,REPORTE!AV31:AW62,2,0),CLAVE_DISTRITO,CLAVE_CADER,IFERROR(VLOOKUP(DAY(F31),$BN$3:$BO$11,2,0),DAY(F31)),IFERROR(VLOOKUP(MONTH(F31),$BN$3:$BO$11,2,0),MONTH(F31)),YEAR(F31),G31),""))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4"/>
      <c r="BF31" s="7"/>
      <c r="BG31" s="7"/>
      <c r="BH31" s="7" t="str">
        <f t="shared" ca="1" si="2"/>
        <v/>
      </c>
      <c r="BI31" s="4" t="str">
        <f t="shared" si="18"/>
        <v/>
      </c>
      <c r="BJ31" s="123" t="str">
        <f t="shared" si="3"/>
        <v/>
      </c>
      <c r="BK31" s="140" t="str">
        <f t="shared" si="11"/>
        <v/>
      </c>
      <c r="BQ31" s="4" t="str">
        <f>IF(IFERROR(VLOOKUP(C31,C32:C$1993,1,0),"")="","",COUNTIF(C:C,C31))</f>
        <v/>
      </c>
      <c r="BU31" s="5" t="str">
        <f>IF(B31="","",IF(BQ31="",1+(MAX(BU$2:BU30)),""))</f>
        <v/>
      </c>
      <c r="BV31" s="5" t="str">
        <f t="shared" si="4"/>
        <v/>
      </c>
      <c r="BW31" s="5" t="str">
        <f t="shared" si="5"/>
        <v/>
      </c>
      <c r="BX31" s="14" t="str">
        <f t="shared" si="6"/>
        <v/>
      </c>
      <c r="BY31" s="28"/>
      <c r="BZ31" s="15"/>
      <c r="CA31" s="5" t="str">
        <f t="shared" si="7"/>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8"/>
        <v/>
      </c>
    </row>
    <row r="32" spans="1:111" s="5" customFormat="1" ht="15" customHeight="1" x14ac:dyDescent="0.25">
      <c r="A32" s="4" t="str">
        <f t="shared" si="0"/>
        <v/>
      </c>
      <c r="B32" s="6"/>
      <c r="C32" s="8"/>
      <c r="D32" s="1" t="str">
        <f>IFERROR(INDEX('padron cfe'!B:B,MATCH(DATOS!C32,'padron cfe'!A:A,0),1),"")</f>
        <v/>
      </c>
      <c r="E32" s="1"/>
      <c r="F32" s="7"/>
      <c r="G32" s="9" t="s">
        <v>157</v>
      </c>
      <c r="H32" s="5" t="str">
        <f>IF(F32="","",IFERROR(CONCATENATE("PEUA",VLOOKUP(ESTADO,REPORTE!AV32:AW63,2,0),CLAVE_DISTRITO,CLAVE_CADER,IFERROR(VLOOKUP(DAY(F32),$BN$3:$BO$11,2,0),DAY(F32)),IFERROR(VLOOKUP(MONTH(F32),$BN$3:$BO$11,2,0),MONTH(F32)),YEAR(F32),G32),""))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4" t="s">
        <v>157</v>
      </c>
      <c r="BF32" s="7"/>
      <c r="BG32" s="7"/>
      <c r="BH32" s="7" t="str">
        <f t="shared" ca="1" si="2"/>
        <v/>
      </c>
      <c r="BI32" s="4" t="str">
        <f t="shared" si="18"/>
        <v/>
      </c>
      <c r="BJ32" s="123" t="str">
        <f t="shared" si="3"/>
        <v/>
      </c>
      <c r="BK32" s="140" t="str">
        <f t="shared" si="11"/>
        <v/>
      </c>
      <c r="BQ32" s="4" t="str">
        <f>IF(IFERROR(VLOOKUP(C32,C33:C$1993,1,0),"")="","",COUNTIF(C:C,C32))</f>
        <v/>
      </c>
      <c r="BU32" s="5" t="str">
        <f>IF(B32="","",IF(BQ32="",1+(MAX(BU$2:BU31)),""))</f>
        <v/>
      </c>
      <c r="BV32" s="5" t="str">
        <f t="shared" si="4"/>
        <v/>
      </c>
      <c r="BW32" s="5" t="str">
        <f t="shared" si="5"/>
        <v/>
      </c>
      <c r="BX32" s="14" t="str">
        <f t="shared" si="6"/>
        <v/>
      </c>
      <c r="BY32" s="28"/>
      <c r="BZ32" s="15"/>
      <c r="CA32" s="5" t="str">
        <f t="shared" si="7"/>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8"/>
        <v/>
      </c>
    </row>
    <row r="33" spans="1:111" s="5" customFormat="1" ht="15" customHeight="1" x14ac:dyDescent="0.25">
      <c r="A33" s="4" t="str">
        <f t="shared" si="0"/>
        <v/>
      </c>
      <c r="B33" s="6"/>
      <c r="C33" s="8"/>
      <c r="D33" s="1" t="str">
        <f>IFERROR(INDEX('padron cfe'!B:B,MATCH(DATOS!C33,'padron cfe'!A:A,0),1),"")</f>
        <v/>
      </c>
      <c r="E33" s="1"/>
      <c r="F33" s="7"/>
      <c r="G33" s="9" t="s">
        <v>157</v>
      </c>
      <c r="H33" s="5" t="str">
        <f>IF(F33="","",IFERROR(CONCATENATE("PEUA",VLOOKUP(ESTADO,REPORTE!AV33:AW64,2,0),CLAVE_DISTRITO,CLAVE_CADER,IFERROR(VLOOKUP(DAY(F33),$BN$3:$BO$11,2,0),DAY(F33)),IFERROR(VLOOKUP(MONTH(F33),$BN$3:$BO$11,2,0),MONTH(F33)),YEAR(F33),G33),""))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4"/>
      <c r="BF33" s="7"/>
      <c r="BG33" s="7"/>
      <c r="BH33" s="7" t="str">
        <f t="shared" ca="1" si="2"/>
        <v/>
      </c>
      <c r="BI33" s="4" t="str">
        <f t="shared" si="18"/>
        <v/>
      </c>
      <c r="BJ33" s="123" t="str">
        <f t="shared" si="3"/>
        <v/>
      </c>
      <c r="BK33" s="140" t="str">
        <f t="shared" si="11"/>
        <v/>
      </c>
      <c r="BQ33" s="4" t="str">
        <f>IF(IFERROR(VLOOKUP(C33,C34:C$1993,1,0),"")="","",COUNTIF(C:C,C33))</f>
        <v/>
      </c>
      <c r="BU33" s="5" t="str">
        <f>IF(B33="","",IF(BQ33="",1+(MAX(BU$2:BU32)),""))</f>
        <v/>
      </c>
      <c r="BV33" s="5" t="str">
        <f t="shared" si="4"/>
        <v/>
      </c>
      <c r="BW33" s="5" t="str">
        <f t="shared" si="5"/>
        <v/>
      </c>
      <c r="BX33" s="14" t="str">
        <f t="shared" si="6"/>
        <v/>
      </c>
      <c r="BY33" s="28"/>
      <c r="BZ33" s="15"/>
      <c r="CA33" s="5" t="str">
        <f t="shared" si="7"/>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8"/>
        <v/>
      </c>
    </row>
    <row r="34" spans="1:111" s="5" customFormat="1" ht="15" customHeight="1" x14ac:dyDescent="0.25">
      <c r="A34" s="4" t="str">
        <f t="shared" si="0"/>
        <v/>
      </c>
      <c r="B34" s="6"/>
      <c r="C34" s="8"/>
      <c r="D34" s="1" t="str">
        <f>IFERROR(INDEX('padron cfe'!B:B,MATCH(DATOS!C34,'padron cfe'!A:A,0),1),"")</f>
        <v/>
      </c>
      <c r="E34" s="1"/>
      <c r="F34" s="7"/>
      <c r="G34" s="9" t="s">
        <v>157</v>
      </c>
      <c r="H34" s="5" t="str">
        <f>IF(F34="","",IFERROR(CONCATENATE("PEUA",VLOOKUP(ESTADO,REPORTE!AV34:AW65,2,0),CLAVE_DISTRITO,CLAVE_CADER,IFERROR(VLOOKUP(DAY(F34),$BN$3:$BO$11,2,0),DAY(F34)),IFERROR(VLOOKUP(MONTH(F34),$BN$3:$BO$11,2,0),MONTH(F34)),YEAR(F34),G34),""))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4" t="s">
        <v>157</v>
      </c>
      <c r="BF34" s="7"/>
      <c r="BG34" s="7"/>
      <c r="BH34" s="7" t="str">
        <f t="shared" ca="1" si="2"/>
        <v/>
      </c>
      <c r="BI34" s="4" t="str">
        <f t="shared" si="18"/>
        <v/>
      </c>
      <c r="BJ34" s="123" t="str">
        <f t="shared" si="3"/>
        <v/>
      </c>
      <c r="BK34" s="140" t="str">
        <f t="shared" si="11"/>
        <v/>
      </c>
      <c r="BQ34" s="4" t="str">
        <f>IF(IFERROR(VLOOKUP(C34,C35:C$1993,1,0),"")="","",COUNTIF(C:C,C34))</f>
        <v/>
      </c>
      <c r="BU34" s="5" t="str">
        <f>IF(B34="","",IF(BQ34="",1+(MAX(BU$2:BU33)),""))</f>
        <v/>
      </c>
      <c r="BV34" s="5" t="str">
        <f t="shared" si="4"/>
        <v/>
      </c>
      <c r="BW34" s="5" t="str">
        <f t="shared" si="5"/>
        <v/>
      </c>
      <c r="BX34" s="14" t="str">
        <f t="shared" si="6"/>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x14ac:dyDescent="0.25">
      <c r="A35" s="4" t="str">
        <f t="shared" si="0"/>
        <v/>
      </c>
      <c r="B35" s="6"/>
      <c r="C35" s="8"/>
      <c r="D35" s="1" t="str">
        <f>IFERROR(INDEX('padron cfe'!B:B,MATCH(DATOS!C35,'padron cfe'!A:A,0),1),"")</f>
        <v/>
      </c>
      <c r="E35" s="1"/>
      <c r="F35" s="7"/>
      <c r="G35" s="9" t="s">
        <v>157</v>
      </c>
      <c r="H35" s="5" t="str">
        <f>IF(F35="","",IFERROR(CONCATENATE("PEUA",VLOOKUP(ESTADO,REPORTE!AV35:AW66,2,0),CLAVE_DISTRITO,CLAVE_CADER,IFERROR(VLOOKUP(DAY(F35),$BN$3:$BO$11,2,0),DAY(F35)),IFERROR(VLOOKUP(MONTH(F35),$BN$3:$BO$11,2,0),MONTH(F35)),YEAR(F35),G35),""))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4"/>
      <c r="BF35" s="7"/>
      <c r="BG35" s="7"/>
      <c r="BH35" s="7" t="str">
        <f t="shared" ca="1" si="2"/>
        <v/>
      </c>
      <c r="BI35" s="4" t="str">
        <f t="shared" si="18"/>
        <v/>
      </c>
      <c r="BJ35" s="123" t="str">
        <f t="shared" si="3"/>
        <v/>
      </c>
      <c r="BK35" s="140" t="str">
        <f t="shared" si="11"/>
        <v/>
      </c>
      <c r="BQ35" s="4" t="str">
        <f>IF(IFERROR(VLOOKUP(C35,C36:C$1993,1,0),"")="","",COUNTIF(C:C,C35))</f>
        <v/>
      </c>
      <c r="BU35" s="5" t="str">
        <f>IF(B35="","",IF(BQ35="",1+(MAX(BU$2:BU34)),""))</f>
        <v/>
      </c>
      <c r="BV35" s="5" t="str">
        <f t="shared" si="4"/>
        <v/>
      </c>
      <c r="BW35" s="5" t="str">
        <f t="shared" si="5"/>
        <v/>
      </c>
      <c r="BX35" s="14" t="str">
        <f t="shared" si="6"/>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x14ac:dyDescent="0.25">
      <c r="A36" s="4" t="str">
        <f t="shared" si="0"/>
        <v/>
      </c>
      <c r="B36" s="6"/>
      <c r="C36" s="8"/>
      <c r="D36" s="1" t="str">
        <f>IFERROR(INDEX('padron cfe'!B:B,MATCH(DATOS!C36,'padron cfe'!A:A,0),1),"")</f>
        <v/>
      </c>
      <c r="E36" s="1"/>
      <c r="F36" s="7"/>
      <c r="G36" s="9" t="s">
        <v>157</v>
      </c>
      <c r="H36" s="5" t="str">
        <f>IF(F36="","",IFERROR(CONCATENATE("PEUA",VLOOKUP(ESTADO,REPORTE!AV36:AW67,2,0),CLAVE_DISTRITO,CLAVE_CADER,IFERROR(VLOOKUP(DAY(F36),$BN$3:$BO$11,2,0),DAY(F36)),IFERROR(VLOOKUP(MONTH(F36),$BN$3:$BO$11,2,0),MONTH(F36)),YEAR(F36),G36),""))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4" t="s">
        <v>157</v>
      </c>
      <c r="BF36" s="7"/>
      <c r="BG36" s="7"/>
      <c r="BH36" s="7" t="str">
        <f t="shared" ca="1" si="2"/>
        <v/>
      </c>
      <c r="BI36" s="4" t="str">
        <f t="shared" si="18"/>
        <v/>
      </c>
      <c r="BJ36" s="123" t="str">
        <f t="shared" si="3"/>
        <v/>
      </c>
      <c r="BK36" s="140" t="str">
        <f t="shared" si="11"/>
        <v/>
      </c>
      <c r="BQ36" s="4" t="str">
        <f>IF(IFERROR(VLOOKUP(C36,C37:C$1993,1,0),"")="","",COUNTIF(C:C,C36))</f>
        <v/>
      </c>
      <c r="BU36" s="5" t="str">
        <f>IF(B36="","",IF(BQ36="",1+(MAX(BU$2:BU35)),""))</f>
        <v/>
      </c>
      <c r="BV36" s="5" t="str">
        <f t="shared" si="4"/>
        <v/>
      </c>
      <c r="BW36" s="5" t="str">
        <f t="shared" si="5"/>
        <v/>
      </c>
      <c r="BX36" s="14" t="str">
        <f t="shared" si="6"/>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x14ac:dyDescent="0.25">
      <c r="A37" s="4" t="str">
        <f t="shared" si="0"/>
        <v/>
      </c>
      <c r="B37" s="6"/>
      <c r="C37" s="8"/>
      <c r="D37" s="1" t="str">
        <f>IFERROR(INDEX('padron cfe'!B:B,MATCH(DATOS!C37,'padron cfe'!A:A,0),1),"")</f>
        <v/>
      </c>
      <c r="E37" s="1"/>
      <c r="F37" s="7"/>
      <c r="G37" s="9" t="s">
        <v>157</v>
      </c>
      <c r="H37" s="5" t="str">
        <f>IF(F37="","",IFERROR(CONCATENATE("PEUA",VLOOKUP(ESTADO,REPORTE!AV37:AW68,2,0),CLAVE_DISTRITO,CLAVE_CADER,IFERROR(VLOOKUP(DAY(F37),$BN$3:$BO$11,2,0),DAY(F37)),IFERROR(VLOOKUP(MONTH(F37),$BN$3:$BO$11,2,0),MONTH(F37)),YEAR(F37),G37),""))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4"/>
      <c r="BF37" s="7"/>
      <c r="BG37" s="7"/>
      <c r="BH37" s="7" t="str">
        <f t="shared" ca="1" si="2"/>
        <v/>
      </c>
      <c r="BI37" s="4" t="str">
        <f t="shared" si="18"/>
        <v/>
      </c>
      <c r="BJ37" s="123" t="str">
        <f t="shared" si="3"/>
        <v/>
      </c>
      <c r="BK37" s="140" t="str">
        <f t="shared" si="11"/>
        <v/>
      </c>
      <c r="BQ37" s="4" t="str">
        <f>IF(IFERROR(VLOOKUP(C37,C38:C$1993,1,0),"")="","",COUNTIF(C:C,C37))</f>
        <v/>
      </c>
      <c r="BU37" s="5" t="str">
        <f>IF(B37="","",IF(BQ37="",1+(MAX(BU$2:BU36)),""))</f>
        <v/>
      </c>
      <c r="BV37" s="5" t="str">
        <f t="shared" si="4"/>
        <v/>
      </c>
      <c r="BW37" s="5" t="str">
        <f t="shared" si="5"/>
        <v/>
      </c>
      <c r="BX37" s="14" t="str">
        <f t="shared" si="6"/>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x14ac:dyDescent="0.25">
      <c r="A38" s="4" t="str">
        <f t="shared" si="0"/>
        <v/>
      </c>
      <c r="B38" s="6"/>
      <c r="C38" s="8"/>
      <c r="D38" s="1" t="str">
        <f>IFERROR(INDEX('padron cfe'!B:B,MATCH(DATOS!C38,'padron cfe'!A:A,0),1),"")</f>
        <v/>
      </c>
      <c r="E38" s="1"/>
      <c r="F38" s="7"/>
      <c r="G38" s="9" t="s">
        <v>157</v>
      </c>
      <c r="H38" s="5" t="str">
        <f>IF(F38="","",IFERROR(CONCATENATE("PEUA",VLOOKUP(ESTADO,REPORTE!AV38:AW69,2,0),CLAVE_DISTRITO,CLAVE_CADER,IFERROR(VLOOKUP(DAY(F38),$BN$3:$BO$11,2,0),DAY(F38)),IFERROR(VLOOKUP(MONTH(F38),$BN$3:$BO$11,2,0),MONTH(F38)),YEAR(F38),G38),""))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4" t="s">
        <v>157</v>
      </c>
      <c r="BF38" s="7"/>
      <c r="BG38" s="7"/>
      <c r="BH38" s="7" t="str">
        <f t="shared" ca="1" si="2"/>
        <v/>
      </c>
      <c r="BI38" s="4" t="str">
        <f t="shared" si="18"/>
        <v/>
      </c>
      <c r="BJ38" s="123" t="str">
        <f t="shared" si="3"/>
        <v/>
      </c>
      <c r="BK38" s="140" t="str">
        <f>IFERROR(IF(AA38/Z38=0,"",AA38/Z38),"")</f>
        <v/>
      </c>
      <c r="BQ38" s="4" t="str">
        <f>IF(IFERROR(VLOOKUP(C38,C39:C$1993,1,0),"")="","",COUNTIF(C:C,C38))</f>
        <v/>
      </c>
      <c r="BU38" s="5" t="str">
        <f>IF(B38="","",IF(BQ38="",1+(MAX(BU$2:BU37)),""))</f>
        <v/>
      </c>
      <c r="BV38" s="5" t="str">
        <f t="shared" si="4"/>
        <v/>
      </c>
      <c r="BW38" s="5" t="str">
        <f t="shared" si="5"/>
        <v/>
      </c>
      <c r="BX38" s="14" t="str">
        <f t="shared" si="6"/>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x14ac:dyDescent="0.25">
      <c r="A39" s="4" t="str">
        <f t="shared" si="0"/>
        <v/>
      </c>
      <c r="B39" s="6"/>
      <c r="C39" s="8"/>
      <c r="D39" s="1" t="str">
        <f>IFERROR(INDEX('padron cfe'!B:B,MATCH(DATOS!C39,'padron cfe'!A:A,0),1),"")</f>
        <v/>
      </c>
      <c r="E39" s="1"/>
      <c r="F39" s="7"/>
      <c r="G39" s="9" t="s">
        <v>157</v>
      </c>
      <c r="H39" s="5" t="str">
        <f>IF(F39="","",IFERROR(CONCATENATE("PEUA",VLOOKUP(ESTADO,REPORTE!AV39:AW70,2,0),CLAVE_DISTRITO,CLAVE_CADER,IFERROR(VLOOKUP(DAY(F39),$BN$3:$BO$11,2,0),DAY(F39)),IFERROR(VLOOKUP(MONTH(F39),$BN$3:$BO$11,2,0),MONTH(F39)),YEAR(F39),G39),""))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4"/>
      <c r="BF39" s="7"/>
      <c r="BG39" s="7"/>
      <c r="BH39" s="7" t="str">
        <f t="shared" ca="1" si="2"/>
        <v/>
      </c>
      <c r="BI39" s="4" t="str">
        <f t="shared" si="18"/>
        <v/>
      </c>
      <c r="BJ39" s="123" t="str">
        <f t="shared" si="3"/>
        <v/>
      </c>
      <c r="BK39" s="140" t="str">
        <f t="shared" si="11"/>
        <v/>
      </c>
      <c r="BQ39" s="4" t="str">
        <f>IF(IFERROR(VLOOKUP(C39,C40:C$1993,1,0),"")="","",COUNTIF(C:C,C39))</f>
        <v/>
      </c>
      <c r="BU39" s="5" t="str">
        <f>IF(B39="","",IF(BQ39="",1+(MAX(BU$2:BU38)),""))</f>
        <v/>
      </c>
      <c r="BV39" s="5" t="str">
        <f t="shared" si="4"/>
        <v/>
      </c>
      <c r="BW39" s="5" t="str">
        <f t="shared" si="5"/>
        <v/>
      </c>
      <c r="BX39" s="14" t="str">
        <f t="shared" si="6"/>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x14ac:dyDescent="0.25">
      <c r="A40" s="4" t="str">
        <f t="shared" si="0"/>
        <v/>
      </c>
      <c r="B40" s="6"/>
      <c r="C40" s="8"/>
      <c r="D40" s="1" t="str">
        <f>IFERROR(INDEX('padron cfe'!B:B,MATCH(DATOS!C40,'padron cfe'!A:A,0),1),"")</f>
        <v/>
      </c>
      <c r="E40" s="1"/>
      <c r="F40" s="7"/>
      <c r="G40" s="9" t="s">
        <v>157</v>
      </c>
      <c r="H40" s="5" t="str">
        <f>IF(F40="","",IFERROR(CONCATENATE("PEUA",VLOOKUP(ESTADO,REPORTE!AV40:AW71,2,0),CLAVE_DISTRITO,CLAVE_CADER,IFERROR(VLOOKUP(DAY(F40),$BN$3:$BO$11,2,0),DAY(F40)),IFERROR(VLOOKUP(MONTH(F40),$BN$3:$BO$11,2,0),MONTH(F40)),YEAR(F40),G40),""))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4" t="s">
        <v>157</v>
      </c>
      <c r="BF40" s="7"/>
      <c r="BG40" s="7"/>
      <c r="BH40" s="7" t="str">
        <f t="shared" ca="1" si="2"/>
        <v/>
      </c>
      <c r="BI40" s="4" t="str">
        <f t="shared" si="18"/>
        <v/>
      </c>
      <c r="BJ40" s="123" t="str">
        <f t="shared" si="3"/>
        <v/>
      </c>
      <c r="BK40" s="140" t="str">
        <f t="shared" si="11"/>
        <v/>
      </c>
      <c r="BQ40" s="4" t="str">
        <f>IF(IFERROR(VLOOKUP(C40,C41:C$1993,1,0),"")="","",COUNTIF(C:C,C40))</f>
        <v/>
      </c>
      <c r="BU40" s="5" t="str">
        <f>IF(B40="","",IF(BQ40="",1+(MAX(BU$2:BU39)),""))</f>
        <v/>
      </c>
      <c r="BV40" s="5" t="str">
        <f t="shared" si="4"/>
        <v/>
      </c>
      <c r="BW40" s="5" t="str">
        <f t="shared" si="5"/>
        <v/>
      </c>
      <c r="BX40" s="14" t="str">
        <f t="shared" si="6"/>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x14ac:dyDescent="0.25">
      <c r="A41" s="4" t="str">
        <f t="shared" si="0"/>
        <v/>
      </c>
      <c r="B41" s="6"/>
      <c r="C41" s="8"/>
      <c r="D41" s="1" t="str">
        <f>IFERROR(INDEX('padron cfe'!B:B,MATCH(DATOS!C41,'padron cfe'!A:A,0),1),"")</f>
        <v/>
      </c>
      <c r="E41" s="1"/>
      <c r="F41" s="7"/>
      <c r="G41" s="9" t="s">
        <v>157</v>
      </c>
      <c r="H41" s="5" t="str">
        <f>IF(F41="","",IFERROR(CONCATENATE("PEUA",VLOOKUP(ESTADO,REPORTE!AV41:AW72,2,0),CLAVE_DISTRITO,CLAVE_CADER,IFERROR(VLOOKUP(DAY(F41),$BN$3:$BO$11,2,0),DAY(F41)),IFERROR(VLOOKUP(MONTH(F41),$BN$3:$BO$11,2,0),MONTH(F41)),YEAR(F41),G41),""))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4"/>
      <c r="BF41" s="7"/>
      <c r="BG41" s="7"/>
      <c r="BH41" s="7" t="str">
        <f t="shared" ca="1" si="2"/>
        <v/>
      </c>
      <c r="BI41" s="4" t="str">
        <f t="shared" si="18"/>
        <v/>
      </c>
      <c r="BJ41" s="123" t="str">
        <f t="shared" si="3"/>
        <v/>
      </c>
      <c r="BK41" s="140" t="str">
        <f t="shared" si="11"/>
        <v/>
      </c>
      <c r="BQ41" s="4" t="str">
        <f>IF(IFERROR(VLOOKUP(C41,C42:C$1993,1,0),"")="","",COUNTIF(C:C,C41))</f>
        <v/>
      </c>
      <c r="BU41" s="5" t="str">
        <f>IF(B41="","",IF(BQ41="",1+(MAX(BU$2:BU40)),""))</f>
        <v/>
      </c>
      <c r="BV41" s="5" t="str">
        <f t="shared" si="4"/>
        <v/>
      </c>
      <c r="BW41" s="5" t="str">
        <f t="shared" si="5"/>
        <v/>
      </c>
      <c r="BX41" s="14" t="str">
        <f t="shared" si="6"/>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x14ac:dyDescent="0.25">
      <c r="A42" s="4" t="str">
        <f t="shared" si="0"/>
        <v/>
      </c>
      <c r="B42" s="6"/>
      <c r="C42" s="8"/>
      <c r="D42" s="1" t="str">
        <f>IFERROR(INDEX('padron cfe'!B:B,MATCH(DATOS!C42,'padron cfe'!A:A,0),1),"")</f>
        <v/>
      </c>
      <c r="E42" s="1"/>
      <c r="F42" s="7"/>
      <c r="G42" s="9" t="s">
        <v>157</v>
      </c>
      <c r="H42" s="5" t="str">
        <f>IF(F42="","",IFERROR(CONCATENATE("PEUA",VLOOKUP(ESTADO,REPORTE!AV42:AW73,2,0),CLAVE_DISTRITO,CLAVE_CADER,IFERROR(VLOOKUP(DAY(F42),$BN$3:$BO$11,2,0),DAY(F42)),IFERROR(VLOOKUP(MONTH(F42),$BN$3:$BO$11,2,0),MONTH(F42)),YEAR(F42),G42),""))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4" t="s">
        <v>157</v>
      </c>
      <c r="BF42" s="7"/>
      <c r="BG42" s="7"/>
      <c r="BH42" s="7" t="str">
        <f t="shared" ca="1" si="2"/>
        <v/>
      </c>
      <c r="BI42" s="4" t="str">
        <f t="shared" si="18"/>
        <v/>
      </c>
      <c r="BJ42" s="123" t="str">
        <f t="shared" si="3"/>
        <v/>
      </c>
      <c r="BK42" s="140" t="str">
        <f t="shared" si="11"/>
        <v/>
      </c>
      <c r="BQ42" s="4" t="str">
        <f>IF(IFERROR(VLOOKUP(C42,C43:C$1993,1,0),"")="","",COUNTIF(C:C,C42))</f>
        <v/>
      </c>
      <c r="BU42" s="5" t="str">
        <f>IF(B42="","",IF(BQ42="",1+(MAX(BU$2:BU41)),""))</f>
        <v/>
      </c>
      <c r="BV42" s="5" t="str">
        <f t="shared" si="4"/>
        <v/>
      </c>
      <c r="BW42" s="5" t="str">
        <f t="shared" si="5"/>
        <v/>
      </c>
      <c r="BX42" s="14" t="str">
        <f t="shared" si="6"/>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x14ac:dyDescent="0.25">
      <c r="A43" s="4" t="str">
        <f t="shared" si="0"/>
        <v/>
      </c>
      <c r="B43" s="6"/>
      <c r="C43" s="8"/>
      <c r="D43" s="1" t="str">
        <f>IFERROR(INDEX('padron cfe'!B:B,MATCH(DATOS!C43,'padron cfe'!A:A,0),1),"")</f>
        <v/>
      </c>
      <c r="E43" s="1"/>
      <c r="F43" s="7"/>
      <c r="G43" s="9" t="s">
        <v>157</v>
      </c>
      <c r="H43" s="5" t="str">
        <f>IF(F43="","",IFERROR(CONCATENATE("PEUA",VLOOKUP(ESTADO,REPORTE!AV43:AW74,2,0),CLAVE_DISTRITO,CLAVE_CADER,IFERROR(VLOOKUP(DAY(F43),$BN$3:$BO$11,2,0),DAY(F43)),IFERROR(VLOOKUP(MONTH(F43),$BN$3:$BO$11,2,0),MONTH(F43)),YEAR(F43),G43),""))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4"/>
      <c r="BF43" s="7"/>
      <c r="BG43" s="7"/>
      <c r="BH43" s="7" t="str">
        <f t="shared" ca="1" si="2"/>
        <v/>
      </c>
      <c r="BI43" s="4" t="str">
        <f t="shared" si="18"/>
        <v/>
      </c>
      <c r="BJ43" s="123" t="str">
        <f t="shared" si="3"/>
        <v/>
      </c>
      <c r="BK43" s="140" t="str">
        <f>IFERROR(IF(AA43/Z43=0,"",AA43/Z43),"")</f>
        <v/>
      </c>
      <c r="BQ43" s="4" t="str">
        <f>IF(IFERROR(VLOOKUP(C43,C44:C$1993,1,0),"")="","",COUNTIF(C:C,C43))</f>
        <v/>
      </c>
      <c r="BU43" s="5" t="str">
        <f>IF(B43="","",IF(BQ43="",1+(MAX(BU$2:BU42)),""))</f>
        <v/>
      </c>
      <c r="BV43" s="5" t="str">
        <f t="shared" si="4"/>
        <v/>
      </c>
      <c r="BW43" s="5" t="str">
        <f t="shared" si="5"/>
        <v/>
      </c>
      <c r="BX43" s="14" t="str">
        <f t="shared" si="6"/>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x14ac:dyDescent="0.25">
      <c r="A44" s="4" t="str">
        <f t="shared" si="0"/>
        <v/>
      </c>
      <c r="B44" s="6"/>
      <c r="C44" s="8"/>
      <c r="D44" s="1" t="str">
        <f>IFERROR(INDEX('padron cfe'!B:B,MATCH(DATOS!C44,'padron cfe'!A:A,0),1),"")</f>
        <v/>
      </c>
      <c r="E44" s="1"/>
      <c r="F44" s="7"/>
      <c r="G44" s="9" t="s">
        <v>157</v>
      </c>
      <c r="H44" s="5" t="str">
        <f>IF(F44="","",IFERROR(CONCATENATE("PEUA",VLOOKUP(ESTADO,REPORTE!AV44:AW75,2,0),CLAVE_DISTRITO,CLAVE_CADER,IFERROR(VLOOKUP(DAY(F44),$BN$3:$BO$11,2,0),DAY(F44)),IFERROR(VLOOKUP(MONTH(F44),$BN$3:$BO$11,2,0),MONTH(F44)),YEAR(F44),G44),""))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4" t="s">
        <v>157</v>
      </c>
      <c r="BF44" s="7"/>
      <c r="BG44" s="7"/>
      <c r="BH44" s="7" t="str">
        <f t="shared" ca="1" si="2"/>
        <v/>
      </c>
      <c r="BI44" s="4" t="str">
        <f t="shared" si="18"/>
        <v/>
      </c>
      <c r="BJ44" s="123" t="str">
        <f t="shared" si="3"/>
        <v/>
      </c>
      <c r="BK44" s="140" t="str">
        <f t="shared" si="11"/>
        <v/>
      </c>
      <c r="BQ44" s="4" t="str">
        <f>IF(IFERROR(VLOOKUP(C44,C45:C$1993,1,0),"")="","",COUNTIF(C:C,C44))</f>
        <v/>
      </c>
      <c r="BU44" s="5" t="str">
        <f>IF(B44="","",IF(BQ44="",1+(MAX(BU$2:BU43)),""))</f>
        <v/>
      </c>
      <c r="BV44" s="5" t="str">
        <f t="shared" si="4"/>
        <v/>
      </c>
      <c r="BW44" s="5" t="str">
        <f t="shared" si="5"/>
        <v/>
      </c>
      <c r="BX44" s="14" t="str">
        <f t="shared" si="6"/>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x14ac:dyDescent="0.25">
      <c r="A45" s="4" t="str">
        <f t="shared" si="0"/>
        <v/>
      </c>
      <c r="B45" s="6"/>
      <c r="C45" s="8"/>
      <c r="D45" s="1" t="str">
        <f>IFERROR(INDEX('padron cfe'!B:B,MATCH(DATOS!C45,'padron cfe'!A:A,0),1),"")</f>
        <v/>
      </c>
      <c r="E45" s="1"/>
      <c r="F45" s="7"/>
      <c r="G45" s="9" t="s">
        <v>157</v>
      </c>
      <c r="H45" s="5" t="str">
        <f>IF(F45="","",IFERROR(CONCATENATE("PEUA",VLOOKUP(ESTADO,REPORTE!AV45:AW76,2,0),CLAVE_DISTRITO,CLAVE_CADER,IFERROR(VLOOKUP(DAY(F45),$BN$3:$BO$11,2,0),DAY(F45)),IFERROR(VLOOKUP(MONTH(F45),$BN$3:$BO$11,2,0),MONTH(F45)),YEAR(F45),G45),""))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4"/>
      <c r="BF45" s="7"/>
      <c r="BG45" s="7"/>
      <c r="BH45" s="7" t="str">
        <f t="shared" ca="1" si="2"/>
        <v/>
      </c>
      <c r="BI45" s="4" t="str">
        <f t="shared" si="18"/>
        <v/>
      </c>
      <c r="BJ45" s="123" t="str">
        <f t="shared" si="3"/>
        <v/>
      </c>
      <c r="BK45" s="140" t="str">
        <f t="shared" si="11"/>
        <v/>
      </c>
      <c r="BQ45" s="4" t="str">
        <f>IF(IFERROR(VLOOKUP(C45,C46:C$1993,1,0),"")="","",COUNTIF(C:C,C45))</f>
        <v/>
      </c>
      <c r="BU45" s="5" t="str">
        <f>IF(B45="","",IF(BQ45="",1+(MAX(BU$2:BU44)),""))</f>
        <v/>
      </c>
      <c r="BV45" s="5" t="str">
        <f t="shared" si="4"/>
        <v/>
      </c>
      <c r="BW45" s="5" t="str">
        <f t="shared" si="5"/>
        <v/>
      </c>
      <c r="BX45" s="14" t="str">
        <f t="shared" si="6"/>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x14ac:dyDescent="0.25">
      <c r="A46" s="4" t="str">
        <f t="shared" si="0"/>
        <v/>
      </c>
      <c r="B46" s="6"/>
      <c r="C46" s="8"/>
      <c r="D46" s="1" t="str">
        <f>IFERROR(INDEX('padron cfe'!B:B,MATCH(DATOS!C46,'padron cfe'!A:A,0),1),"")</f>
        <v/>
      </c>
      <c r="E46" s="1"/>
      <c r="F46" s="7"/>
      <c r="G46" s="9" t="s">
        <v>157</v>
      </c>
      <c r="H46" s="5" t="str">
        <f>IF(F46="","",IFERROR(CONCATENATE("PEUA",VLOOKUP(ESTADO,REPORTE!AV46:AW77,2,0),CLAVE_DISTRITO,CLAVE_CADER,IFERROR(VLOOKUP(DAY(F46),$BN$3:$BO$11,2,0),DAY(F46)),IFERROR(VLOOKUP(MONTH(F46),$BN$3:$BO$11,2,0),MONTH(F46)),YEAR(F46),G46),""))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4" t="s">
        <v>157</v>
      </c>
      <c r="BF46" s="7"/>
      <c r="BG46" s="7"/>
      <c r="BH46" s="7" t="str">
        <f t="shared" ca="1" si="2"/>
        <v/>
      </c>
      <c r="BI46" s="4" t="str">
        <f t="shared" si="18"/>
        <v/>
      </c>
      <c r="BJ46" s="123" t="str">
        <f t="shared" si="3"/>
        <v/>
      </c>
      <c r="BK46" s="140" t="str">
        <f t="shared" si="11"/>
        <v/>
      </c>
      <c r="BQ46" s="4" t="str">
        <f>IF(IFERROR(VLOOKUP(C46,C47:C$1993,1,0),"")="","",COUNTIF(C:C,C46))</f>
        <v/>
      </c>
      <c r="BU46" s="5" t="str">
        <f>IF(B46="","",IF(BQ46="",1+(MAX(BU$2:BU45)),""))</f>
        <v/>
      </c>
      <c r="BV46" s="5" t="str">
        <f t="shared" si="4"/>
        <v/>
      </c>
      <c r="BW46" s="5" t="str">
        <f t="shared" si="5"/>
        <v/>
      </c>
      <c r="BX46" s="14" t="str">
        <f t="shared" si="6"/>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x14ac:dyDescent="0.25">
      <c r="A47" s="4" t="str">
        <f t="shared" si="0"/>
        <v/>
      </c>
      <c r="B47" s="6"/>
      <c r="C47" s="8"/>
      <c r="D47" s="1" t="str">
        <f>IFERROR(INDEX('padron cfe'!B:B,MATCH(DATOS!C47,'padron cfe'!A:A,0),1),"")</f>
        <v/>
      </c>
      <c r="E47" s="1"/>
      <c r="F47" s="7"/>
      <c r="G47" s="9" t="s">
        <v>157</v>
      </c>
      <c r="H47" s="5" t="str">
        <f>IF(F47="","",IFERROR(CONCATENATE("PEUA",VLOOKUP(ESTADO,REPORTE!AV47:AW78,2,0),CLAVE_DISTRITO,CLAVE_CADER,IFERROR(VLOOKUP(DAY(F47),$BN$3:$BO$11,2,0),DAY(F47)),IFERROR(VLOOKUP(MONTH(F47),$BN$3:$BO$11,2,0),MONTH(F47)),YEAR(F47),G47),""))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4"/>
      <c r="BF47" s="7"/>
      <c r="BG47" s="7"/>
      <c r="BH47" s="7" t="str">
        <f t="shared" ca="1" si="2"/>
        <v/>
      </c>
      <c r="BI47" s="4" t="str">
        <f t="shared" si="18"/>
        <v/>
      </c>
      <c r="BJ47" s="123" t="str">
        <f t="shared" si="3"/>
        <v/>
      </c>
      <c r="BK47" s="140" t="str">
        <f t="shared" si="11"/>
        <v/>
      </c>
      <c r="BQ47" s="4" t="str">
        <f>IF(IFERROR(VLOOKUP(C47,C48:C$1993,1,0),"")="","",COUNTIF(C:C,C47))</f>
        <v/>
      </c>
      <c r="BU47" s="5" t="str">
        <f>IF(B47="","",IF(BQ47="",1+(MAX(BU$2:BU46)),""))</f>
        <v/>
      </c>
      <c r="BV47" s="5" t="str">
        <f t="shared" si="4"/>
        <v/>
      </c>
      <c r="BW47" s="5" t="str">
        <f t="shared" si="5"/>
        <v/>
      </c>
      <c r="BX47" s="14" t="str">
        <f t="shared" si="6"/>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x14ac:dyDescent="0.25">
      <c r="A48" s="4" t="str">
        <f t="shared" si="0"/>
        <v/>
      </c>
      <c r="B48" s="6"/>
      <c r="C48" s="8"/>
      <c r="D48" s="1" t="str">
        <f>IFERROR(INDEX('padron cfe'!B:B,MATCH(DATOS!C48,'padron cfe'!A:A,0),1),"")</f>
        <v/>
      </c>
      <c r="E48" s="1"/>
      <c r="F48" s="7"/>
      <c r="G48" s="9" t="s">
        <v>157</v>
      </c>
      <c r="H48" s="5" t="str">
        <f>IF(F48="","",IFERROR(CONCATENATE("PEUA",VLOOKUP(ESTADO,REPORTE!AV48:AW79,2,0),CLAVE_DISTRITO,CLAVE_CADER,IFERROR(VLOOKUP(DAY(F48),$BN$3:$BO$11,2,0),DAY(F48)),IFERROR(VLOOKUP(MONTH(F48),$BN$3:$BO$11,2,0),MONTH(F48)),YEAR(F48),G48),""))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4" t="s">
        <v>157</v>
      </c>
      <c r="BF48" s="7"/>
      <c r="BG48" s="7"/>
      <c r="BH48" s="7" t="str">
        <f t="shared" ca="1" si="2"/>
        <v/>
      </c>
      <c r="BI48" s="4" t="str">
        <f t="shared" si="18"/>
        <v/>
      </c>
      <c r="BJ48" s="123" t="str">
        <f t="shared" si="3"/>
        <v/>
      </c>
      <c r="BK48" s="140" t="str">
        <f t="shared" si="11"/>
        <v/>
      </c>
      <c r="BQ48" s="4" t="str">
        <f>IF(IFERROR(VLOOKUP(C48,C49:C$1993,1,0),"")="","",COUNTIF(C:C,C48))</f>
        <v/>
      </c>
      <c r="BU48" s="5" t="str">
        <f>IF(B48="","",IF(BQ48="",1+(MAX(BU$2:BU47)),""))</f>
        <v/>
      </c>
      <c r="BV48" s="5" t="str">
        <f t="shared" si="4"/>
        <v/>
      </c>
      <c r="BW48" s="5" t="str">
        <f t="shared" si="5"/>
        <v/>
      </c>
      <c r="BX48" s="14" t="str">
        <f t="shared" si="6"/>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x14ac:dyDescent="0.25">
      <c r="A49" s="4" t="str">
        <f t="shared" si="0"/>
        <v/>
      </c>
      <c r="B49" s="6"/>
      <c r="C49" s="8"/>
      <c r="D49" s="1" t="str">
        <f>IFERROR(INDEX('padron cfe'!B:B,MATCH(DATOS!C49,'padron cfe'!A:A,0),1),"")</f>
        <v/>
      </c>
      <c r="E49" s="1"/>
      <c r="F49" s="7"/>
      <c r="G49" s="9" t="s">
        <v>157</v>
      </c>
      <c r="H49" s="5" t="str">
        <f>IF(F49="","",IFERROR(CONCATENATE("PEUA",VLOOKUP(ESTADO,REPORTE!AV49:AW80,2,0),CLAVE_DISTRITO,CLAVE_CADER,IFERROR(VLOOKUP(DAY(F49),$BN$3:$BO$11,2,0),DAY(F49)),IFERROR(VLOOKUP(MONTH(F49),$BN$3:$BO$11,2,0),MONTH(F49)),YEAR(F49),G49),""))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4"/>
      <c r="BF49" s="7"/>
      <c r="BG49" s="7"/>
      <c r="BH49" s="7" t="str">
        <f t="shared" ca="1" si="2"/>
        <v/>
      </c>
      <c r="BI49" s="4" t="str">
        <f t="shared" si="18"/>
        <v/>
      </c>
      <c r="BJ49" s="123" t="str">
        <f t="shared" si="3"/>
        <v/>
      </c>
      <c r="BK49" s="140" t="str">
        <f>IFERROR(IF(AA49/Z49=0,"",AA49/Z49),"")</f>
        <v/>
      </c>
      <c r="BQ49" s="4" t="str">
        <f>IF(IFERROR(VLOOKUP(C49,C50:C$1993,1,0),"")="","",COUNTIF(C:C,C49))</f>
        <v/>
      </c>
      <c r="BU49" s="5" t="str">
        <f>IF(B49="","",IF(BQ49="",1+(MAX(BU$2:BU48)),""))</f>
        <v/>
      </c>
      <c r="BV49" s="5" t="str">
        <f t="shared" si="4"/>
        <v/>
      </c>
      <c r="BW49" s="5" t="str">
        <f t="shared" si="5"/>
        <v/>
      </c>
      <c r="BX49" s="14" t="str">
        <f t="shared" si="6"/>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x14ac:dyDescent="0.25">
      <c r="A50" s="4" t="str">
        <f t="shared" si="0"/>
        <v/>
      </c>
      <c r="B50" s="6"/>
      <c r="C50" s="8"/>
      <c r="D50" s="1" t="str">
        <f>IFERROR(INDEX('padron cfe'!B:B,MATCH(DATOS!C50,'padron cfe'!A:A,0),1),"")</f>
        <v/>
      </c>
      <c r="E50" s="1"/>
      <c r="F50" s="7"/>
      <c r="G50" s="9" t="s">
        <v>157</v>
      </c>
      <c r="H50" s="5" t="str">
        <f>IF(F50="","",IFERROR(CONCATENATE("PEUA",VLOOKUP(ESTADO,REPORTE!AV50:AW81,2,0),CLAVE_DISTRITO,CLAVE_CADER,IFERROR(VLOOKUP(DAY(F50),$BN$3:$BO$11,2,0),DAY(F50)),IFERROR(VLOOKUP(MONTH(F50),$BN$3:$BO$11,2,0),MONTH(F50)),YEAR(F50),G50),""))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4" t="s">
        <v>157</v>
      </c>
      <c r="BF50" s="7"/>
      <c r="BG50" s="7"/>
      <c r="BH50" s="7" t="str">
        <f t="shared" ca="1" si="2"/>
        <v/>
      </c>
      <c r="BI50" s="4" t="str">
        <f t="shared" si="18"/>
        <v/>
      </c>
      <c r="BJ50" s="123" t="str">
        <f t="shared" si="3"/>
        <v/>
      </c>
      <c r="BK50" s="140" t="str">
        <f t="shared" si="11"/>
        <v/>
      </c>
      <c r="BQ50" s="4" t="str">
        <f>IF(IFERROR(VLOOKUP(C50,C51:C$1993,1,0),"")="","",COUNTIF(C:C,C50))</f>
        <v/>
      </c>
      <c r="BU50" s="5" t="str">
        <f>IF(B50="","",IF(BQ50="",1+(MAX(BU$2:BU49)),""))</f>
        <v/>
      </c>
      <c r="BV50" s="5" t="str">
        <f t="shared" si="4"/>
        <v/>
      </c>
      <c r="BW50" s="5" t="str">
        <f t="shared" si="5"/>
        <v/>
      </c>
      <c r="BX50" s="14" t="str">
        <f t="shared" si="6"/>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x14ac:dyDescent="0.25">
      <c r="A51" s="4" t="str">
        <f t="shared" si="0"/>
        <v/>
      </c>
      <c r="B51" s="6"/>
      <c r="C51" s="8"/>
      <c r="D51" s="1" t="str">
        <f>IFERROR(INDEX('padron cfe'!B:B,MATCH(DATOS!C51,'padron cfe'!A:A,0),1),"")</f>
        <v/>
      </c>
      <c r="E51" s="1"/>
      <c r="F51" s="7"/>
      <c r="G51" s="9" t="s">
        <v>157</v>
      </c>
      <c r="H51" s="5" t="str">
        <f>IF(F51="","",IFERROR(CONCATENATE("PEUA",VLOOKUP(ESTADO,REPORTE!AV51:AW82,2,0),CLAVE_DISTRITO,CLAVE_CADER,IFERROR(VLOOKUP(DAY(F51),$BN$3:$BO$11,2,0),DAY(F51)),IFERROR(VLOOKUP(MONTH(F51),$BN$3:$BO$11,2,0),MONTH(F51)),YEAR(F51),G51),""))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4"/>
      <c r="BF51" s="7"/>
      <c r="BG51" s="7"/>
      <c r="BH51" s="7" t="str">
        <f t="shared" ca="1" si="2"/>
        <v/>
      </c>
      <c r="BI51" s="4" t="str">
        <f t="shared" si="18"/>
        <v/>
      </c>
      <c r="BJ51" s="123" t="str">
        <f t="shared" si="3"/>
        <v/>
      </c>
      <c r="BK51" s="140" t="str">
        <f t="shared" si="11"/>
        <v/>
      </c>
      <c r="BQ51" s="4" t="str">
        <f>IF(IFERROR(VLOOKUP(C51,C52:C$1993,1,0),"")="","",COUNTIF(C:C,C51))</f>
        <v/>
      </c>
      <c r="BU51" s="5" t="str">
        <f>IF(B51="","",IF(BQ51="",1+(MAX(BU$2:BU50)),""))</f>
        <v/>
      </c>
      <c r="BV51" s="5" t="str">
        <f t="shared" si="4"/>
        <v/>
      </c>
      <c r="BW51" s="5" t="str">
        <f t="shared" si="5"/>
        <v/>
      </c>
      <c r="BX51" s="14" t="str">
        <f t="shared" si="6"/>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x14ac:dyDescent="0.25">
      <c r="A52" s="4" t="str">
        <f t="shared" si="0"/>
        <v/>
      </c>
      <c r="B52" s="6"/>
      <c r="C52" s="8"/>
      <c r="D52" s="1" t="str">
        <f>IFERROR(INDEX('padron cfe'!B:B,MATCH(DATOS!C52,'padron cfe'!A:A,0),1),"")</f>
        <v/>
      </c>
      <c r="E52" s="1"/>
      <c r="F52" s="7"/>
      <c r="G52" s="9" t="s">
        <v>157</v>
      </c>
      <c r="H52" s="5" t="str">
        <f>IF(F52="","",IFERROR(CONCATENATE("PEUA",VLOOKUP(ESTADO,REPORTE!AV52:AW83,2,0),CLAVE_DISTRITO,CLAVE_CADER,IFERROR(VLOOKUP(DAY(F52),$BN$3:$BO$11,2,0),DAY(F52)),IFERROR(VLOOKUP(MONTH(F52),$BN$3:$BO$11,2,0),MONTH(F52)),YEAR(F52),G52),""))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4" t="s">
        <v>157</v>
      </c>
      <c r="BF52" s="7"/>
      <c r="BG52" s="7"/>
      <c r="BH52" s="7" t="str">
        <f t="shared" ca="1" si="2"/>
        <v/>
      </c>
      <c r="BI52" s="4" t="str">
        <f t="shared" si="18"/>
        <v/>
      </c>
      <c r="BJ52" s="123" t="str">
        <f t="shared" si="3"/>
        <v/>
      </c>
      <c r="BK52" s="140" t="str">
        <f t="shared" si="11"/>
        <v/>
      </c>
      <c r="BQ52" s="4" t="str">
        <f>IF(IFERROR(VLOOKUP(C52,C53:C$1993,1,0),"")="","",COUNTIF(C:C,C52))</f>
        <v/>
      </c>
      <c r="BU52" s="5" t="str">
        <f>IF(B52="","",IF(BQ52="",1+(MAX(BU$2:BU51)),""))</f>
        <v/>
      </c>
      <c r="BV52" s="5" t="str">
        <f t="shared" si="4"/>
        <v/>
      </c>
      <c r="BW52" s="5" t="str">
        <f t="shared" si="5"/>
        <v/>
      </c>
      <c r="BX52" s="14" t="str">
        <f t="shared" si="6"/>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x14ac:dyDescent="0.25">
      <c r="A53" s="4" t="str">
        <f t="shared" si="0"/>
        <v/>
      </c>
      <c r="B53" s="6"/>
      <c r="C53" s="8"/>
      <c r="D53" s="1" t="str">
        <f>IFERROR(INDEX('padron cfe'!B:B,MATCH(DATOS!C53,'padron cfe'!A:A,0),1),"")</f>
        <v/>
      </c>
      <c r="E53" s="1"/>
      <c r="F53" s="7"/>
      <c r="G53" s="9" t="s">
        <v>157</v>
      </c>
      <c r="H53" s="5" t="str">
        <f>IF(F53="","",IFERROR(CONCATENATE("PEUA",VLOOKUP(ESTADO,REPORTE!AV53:AW84,2,0),CLAVE_DISTRITO,CLAVE_CADER,IFERROR(VLOOKUP(DAY(F53),$BN$3:$BO$11,2,0),DAY(F53)),IFERROR(VLOOKUP(MONTH(F53),$BN$3:$BO$11,2,0),MONTH(F53)),YEAR(F53),G53),""))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4"/>
      <c r="BF53" s="7"/>
      <c r="BG53" s="7"/>
      <c r="BH53" s="7" t="str">
        <f t="shared" ca="1" si="2"/>
        <v/>
      </c>
      <c r="BI53" s="4" t="str">
        <f t="shared" si="18"/>
        <v/>
      </c>
      <c r="BJ53" s="123" t="str">
        <f t="shared" si="3"/>
        <v/>
      </c>
      <c r="BK53" s="140" t="str">
        <f t="shared" si="11"/>
        <v/>
      </c>
      <c r="BQ53" s="4" t="str">
        <f>IF(IFERROR(VLOOKUP(C53,C54:C$1993,1,0),"")="","",COUNTIF(C:C,C53))</f>
        <v/>
      </c>
      <c r="BU53" s="5" t="str">
        <f>IF(B53="","",IF(BQ53="",1+(MAX(BU$2:BU52)),""))</f>
        <v/>
      </c>
      <c r="BV53" s="5" t="str">
        <f t="shared" si="4"/>
        <v/>
      </c>
      <c r="BW53" s="5" t="str">
        <f t="shared" si="5"/>
        <v/>
      </c>
      <c r="BX53" s="14" t="str">
        <f t="shared" si="6"/>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x14ac:dyDescent="0.25">
      <c r="A54" s="4" t="str">
        <f t="shared" si="0"/>
        <v/>
      </c>
      <c r="B54" s="6"/>
      <c r="C54" s="8"/>
      <c r="D54" s="1" t="str">
        <f>IFERROR(INDEX('padron cfe'!B:B,MATCH(DATOS!C54,'padron cfe'!A:A,0),1),"")</f>
        <v/>
      </c>
      <c r="E54" s="1"/>
      <c r="F54" s="7"/>
      <c r="G54" s="9" t="s">
        <v>157</v>
      </c>
      <c r="H54" s="5" t="str">
        <f>IF(F54="","",IFERROR(CONCATENATE("PEUA",VLOOKUP(ESTADO,REPORTE!AV54:AW85,2,0),CLAVE_DISTRITO,CLAVE_CADER,IFERROR(VLOOKUP(DAY(F54),$BN$3:$BO$11,2,0),DAY(F54)),IFERROR(VLOOKUP(MONTH(F54),$BN$3:$BO$11,2,0),MONTH(F54)),YEAR(F54),G54),""))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4" t="s">
        <v>157</v>
      </c>
      <c r="BF54" s="7"/>
      <c r="BG54" s="7"/>
      <c r="BH54" s="7" t="str">
        <f t="shared" ca="1" si="2"/>
        <v/>
      </c>
      <c r="BI54" s="4" t="str">
        <f t="shared" si="18"/>
        <v/>
      </c>
      <c r="BJ54" s="123" t="str">
        <f t="shared" si="3"/>
        <v/>
      </c>
      <c r="BK54" s="140" t="str">
        <f t="shared" si="11"/>
        <v/>
      </c>
      <c r="BQ54" s="4" t="str">
        <f>IF(IFERROR(VLOOKUP(C54,C55:C$1993,1,0),"")="","",COUNTIF(C:C,C54))</f>
        <v/>
      </c>
      <c r="BU54" s="5" t="str">
        <f>IF(B54="","",IF(BQ54="",1+(MAX(BU$2:BU53)),""))</f>
        <v/>
      </c>
      <c r="BV54" s="5" t="str">
        <f t="shared" si="4"/>
        <v/>
      </c>
      <c r="BW54" s="5" t="str">
        <f t="shared" si="5"/>
        <v/>
      </c>
      <c r="BX54" s="14" t="str">
        <f t="shared" si="6"/>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x14ac:dyDescent="0.25">
      <c r="A55" s="4" t="str">
        <f t="shared" si="0"/>
        <v/>
      </c>
      <c r="B55" s="6"/>
      <c r="C55" s="8"/>
      <c r="D55" s="1" t="str">
        <f>IFERROR(INDEX('padron cfe'!B:B,MATCH(DATOS!C55,'padron cfe'!A:A,0),1),"")</f>
        <v/>
      </c>
      <c r="E55" s="1"/>
      <c r="F55" s="7"/>
      <c r="G55" s="9" t="s">
        <v>157</v>
      </c>
      <c r="H55" s="5" t="str">
        <f>IF(F55="","",IFERROR(CONCATENATE("PEUA",VLOOKUP(ESTADO,REPORTE!AV55:AW86,2,0),CLAVE_DISTRITO,CLAVE_CADER,IFERROR(VLOOKUP(DAY(F55),$BN$3:$BO$11,2,0),DAY(F55)),IFERROR(VLOOKUP(MONTH(F55),$BN$3:$BO$11,2,0),MONTH(F55)),YEAR(F55),G55),""))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4"/>
      <c r="BF55" s="7"/>
      <c r="BG55" s="7"/>
      <c r="BH55" s="7" t="str">
        <f t="shared" ca="1" si="2"/>
        <v/>
      </c>
      <c r="BI55" s="4" t="str">
        <f t="shared" si="18"/>
        <v/>
      </c>
      <c r="BJ55" s="123" t="str">
        <f t="shared" si="3"/>
        <v/>
      </c>
      <c r="BK55" s="140" t="str">
        <f t="shared" si="11"/>
        <v/>
      </c>
      <c r="BQ55" s="4" t="str">
        <f>IF(IFERROR(VLOOKUP(C55,C56:C$1993,1,0),"")="","",COUNTIF(C:C,C55))</f>
        <v/>
      </c>
      <c r="BU55" s="5" t="str">
        <f>IF(B55="","",IF(BQ55="",1+(MAX(BU$2:BU54)),""))</f>
        <v/>
      </c>
      <c r="BV55" s="5" t="str">
        <f t="shared" si="4"/>
        <v/>
      </c>
      <c r="BW55" s="5" t="str">
        <f t="shared" si="5"/>
        <v/>
      </c>
      <c r="BX55" s="14" t="str">
        <f t="shared" si="6"/>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x14ac:dyDescent="0.25">
      <c r="A56" s="4" t="str">
        <f t="shared" si="0"/>
        <v/>
      </c>
      <c r="B56" s="6"/>
      <c r="C56" s="8"/>
      <c r="D56" s="1" t="str">
        <f>IFERROR(INDEX('padron cfe'!B:B,MATCH(DATOS!C56,'padron cfe'!A:A,0),1),"")</f>
        <v/>
      </c>
      <c r="E56" s="1"/>
      <c r="F56" s="7"/>
      <c r="G56" s="9" t="s">
        <v>157</v>
      </c>
      <c r="H56" s="5" t="str">
        <f>IF(F56="","",IFERROR(CONCATENATE("PEUA",VLOOKUP(ESTADO,REPORTE!AV56:AW87,2,0),CLAVE_DISTRITO,CLAVE_CADER,IFERROR(VLOOKUP(DAY(F56),$BN$3:$BO$11,2,0),DAY(F56)),IFERROR(VLOOKUP(MONTH(F56),$BN$3:$BO$11,2,0),MONTH(F56)),YEAR(F56),G56),""))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4" t="s">
        <v>157</v>
      </c>
      <c r="BF56" s="7"/>
      <c r="BG56" s="7"/>
      <c r="BH56" s="7" t="str">
        <f t="shared" ca="1" si="2"/>
        <v/>
      </c>
      <c r="BI56" s="4" t="str">
        <f t="shared" si="18"/>
        <v/>
      </c>
      <c r="BJ56" s="123" t="str">
        <f t="shared" si="3"/>
        <v/>
      </c>
      <c r="BK56" s="140" t="str">
        <f t="shared" si="11"/>
        <v/>
      </c>
      <c r="BQ56" s="4" t="str">
        <f>IF(IFERROR(VLOOKUP(C56,C57:C$1993,1,0),"")="","",COUNTIF(C:C,C56))</f>
        <v/>
      </c>
      <c r="BU56" s="5" t="str">
        <f>IF(B56="","",IF(BQ56="",1+(MAX(BU$2:BU55)),""))</f>
        <v/>
      </c>
      <c r="BV56" s="5" t="str">
        <f t="shared" si="4"/>
        <v/>
      </c>
      <c r="BW56" s="5" t="str">
        <f t="shared" si="5"/>
        <v/>
      </c>
      <c r="BX56" s="14" t="str">
        <f t="shared" si="6"/>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x14ac:dyDescent="0.25">
      <c r="A57" s="4" t="str">
        <f t="shared" si="0"/>
        <v/>
      </c>
      <c r="B57" s="6"/>
      <c r="C57" s="8"/>
      <c r="D57" s="1" t="str">
        <f>IFERROR(INDEX('padron cfe'!B:B,MATCH(DATOS!C57,'padron cfe'!A:A,0),1),"")</f>
        <v/>
      </c>
      <c r="E57" s="1"/>
      <c r="F57" s="7"/>
      <c r="G57" s="9" t="s">
        <v>157</v>
      </c>
      <c r="H57" s="5" t="str">
        <f>IF(F57="","",IFERROR(CONCATENATE("PEUA",VLOOKUP(ESTADO,REPORTE!AV57:AW88,2,0),CLAVE_DISTRITO,CLAVE_CADER,IFERROR(VLOOKUP(DAY(F57),$BN$3:$BO$11,2,0),DAY(F57)),IFERROR(VLOOKUP(MONTH(F57),$BN$3:$BO$11,2,0),MONTH(F57)),YEAR(F57),G57),""))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4"/>
      <c r="BF57" s="7"/>
      <c r="BG57" s="7"/>
      <c r="BH57" s="7" t="str">
        <f t="shared" ca="1" si="2"/>
        <v/>
      </c>
      <c r="BI57" s="4" t="str">
        <f t="shared" si="18"/>
        <v/>
      </c>
      <c r="BJ57" s="123" t="str">
        <f t="shared" si="3"/>
        <v/>
      </c>
      <c r="BK57" s="140" t="str">
        <f t="shared" si="11"/>
        <v/>
      </c>
      <c r="BQ57" s="4" t="str">
        <f>IF(IFERROR(VLOOKUP(C57,C58:C$1993,1,0),"")="","",COUNTIF(C:C,C57))</f>
        <v/>
      </c>
      <c r="BU57" s="5" t="str">
        <f>IF(B57="","",IF(BQ57="",1+(MAX(BU$2:BU56)),""))</f>
        <v/>
      </c>
      <c r="BV57" s="5" t="str">
        <f t="shared" si="4"/>
        <v/>
      </c>
      <c r="BW57" s="5" t="str">
        <f t="shared" si="5"/>
        <v/>
      </c>
      <c r="BX57" s="14" t="str">
        <f t="shared" si="6"/>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x14ac:dyDescent="0.25">
      <c r="A58" s="4" t="str">
        <f t="shared" si="0"/>
        <v/>
      </c>
      <c r="B58" s="6"/>
      <c r="C58" s="8"/>
      <c r="D58" s="1" t="str">
        <f>IFERROR(INDEX('padron cfe'!B:B,MATCH(DATOS!C58,'padron cfe'!A:A,0),1),"")</f>
        <v/>
      </c>
      <c r="E58" s="1"/>
      <c r="F58" s="7"/>
      <c r="G58" s="9" t="s">
        <v>157</v>
      </c>
      <c r="H58" s="5" t="str">
        <f>IF(F58="","",IFERROR(CONCATENATE("PEUA",VLOOKUP(ESTADO,REPORTE!AV58:AW89,2,0),CLAVE_DISTRITO,CLAVE_CADER,IFERROR(VLOOKUP(DAY(F58),$BN$3:$BO$11,2,0),DAY(F58)),IFERROR(VLOOKUP(MONTH(F58),$BN$3:$BO$11,2,0),MONTH(F58)),YEAR(F58),G58),""))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4" t="s">
        <v>157</v>
      </c>
      <c r="BF58" s="7"/>
      <c r="BG58" s="7"/>
      <c r="BH58" s="7" t="str">
        <f t="shared" ca="1" si="2"/>
        <v/>
      </c>
      <c r="BI58" s="4" t="str">
        <f t="shared" si="18"/>
        <v/>
      </c>
      <c r="BJ58" s="123" t="str">
        <f t="shared" si="3"/>
        <v/>
      </c>
      <c r="BK58" s="140" t="str">
        <f t="shared" si="11"/>
        <v/>
      </c>
      <c r="BQ58" s="4" t="str">
        <f>IF(IFERROR(VLOOKUP(C58,C59:C$1993,1,0),"")="","",COUNTIF(C:C,C58))</f>
        <v/>
      </c>
      <c r="BU58" s="5" t="str">
        <f>IF(B58="","",IF(BQ58="",1+(MAX(BU$2:BU57)),""))</f>
        <v/>
      </c>
      <c r="BV58" s="5" t="str">
        <f t="shared" si="4"/>
        <v/>
      </c>
      <c r="BW58" s="5" t="str">
        <f t="shared" si="5"/>
        <v/>
      </c>
      <c r="BX58" s="14" t="str">
        <f t="shared" si="6"/>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x14ac:dyDescent="0.25">
      <c r="A59" s="4" t="str">
        <f t="shared" si="0"/>
        <v/>
      </c>
      <c r="B59" s="6"/>
      <c r="C59" s="8"/>
      <c r="D59" s="1" t="str">
        <f>IFERROR(INDEX('padron cfe'!B:B,MATCH(DATOS!C59,'padron cfe'!A:A,0),1),"")</f>
        <v/>
      </c>
      <c r="E59" s="1"/>
      <c r="F59" s="7"/>
      <c r="G59" s="9" t="s">
        <v>157</v>
      </c>
      <c r="H59" s="5" t="str">
        <f>IF(F59="","",IFERROR(CONCATENATE("PEUA",VLOOKUP(ESTADO,REPORTE!AV59:AW90,2,0),CLAVE_DISTRITO,CLAVE_CADER,IFERROR(VLOOKUP(DAY(F59),$BN$3:$BO$11,2,0),DAY(F59)),IFERROR(VLOOKUP(MONTH(F59),$BN$3:$BO$11,2,0),MONTH(F59)),YEAR(F59),G59),""))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4"/>
      <c r="BF59" s="7"/>
      <c r="BG59" s="7"/>
      <c r="BH59" s="7" t="str">
        <f t="shared" ca="1" si="2"/>
        <v/>
      </c>
      <c r="BI59" s="4" t="str">
        <f t="shared" si="18"/>
        <v/>
      </c>
      <c r="BJ59" s="123" t="str">
        <f t="shared" si="3"/>
        <v/>
      </c>
      <c r="BK59" s="140" t="str">
        <f t="shared" si="11"/>
        <v/>
      </c>
      <c r="BQ59" s="4" t="str">
        <f>IF(IFERROR(VLOOKUP(C59,C60:C$1993,1,0),"")="","",COUNTIF(C:C,C59))</f>
        <v/>
      </c>
      <c r="BU59" s="5" t="str">
        <f>IF(B59="","",IF(BQ59="",1+(MAX(BU$2:BU58)),""))</f>
        <v/>
      </c>
      <c r="BV59" s="5" t="str">
        <f t="shared" si="4"/>
        <v/>
      </c>
      <c r="BW59" s="5" t="str">
        <f t="shared" si="5"/>
        <v/>
      </c>
      <c r="BX59" s="14" t="str">
        <f t="shared" si="6"/>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x14ac:dyDescent="0.25">
      <c r="A60" s="4" t="str">
        <f t="shared" si="0"/>
        <v/>
      </c>
      <c r="B60" s="6"/>
      <c r="C60" s="8"/>
      <c r="D60" s="1" t="str">
        <f>IFERROR(INDEX('padron cfe'!B:B,MATCH(DATOS!C60,'padron cfe'!A:A,0),1),"")</f>
        <v/>
      </c>
      <c r="E60" s="1"/>
      <c r="F60" s="7"/>
      <c r="G60" s="9" t="s">
        <v>157</v>
      </c>
      <c r="H60" s="5" t="str">
        <f>IF(F60="","",IFERROR(CONCATENATE("PEUA",VLOOKUP(ESTADO,REPORTE!AV60:AW91,2,0),CLAVE_DISTRITO,CLAVE_CADER,IFERROR(VLOOKUP(DAY(F60),$BN$3:$BO$11,2,0),DAY(F60)),IFERROR(VLOOKUP(MONTH(F60),$BN$3:$BO$11,2,0),MONTH(F60)),YEAR(F60),G60),""))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4" t="s">
        <v>157</v>
      </c>
      <c r="BF60" s="7"/>
      <c r="BG60" s="7"/>
      <c r="BH60" s="7" t="str">
        <f t="shared" ca="1" si="2"/>
        <v/>
      </c>
      <c r="BI60" s="4" t="str">
        <f t="shared" si="18"/>
        <v/>
      </c>
      <c r="BJ60" s="123" t="str">
        <f t="shared" si="3"/>
        <v/>
      </c>
      <c r="BK60" s="140" t="str">
        <f t="shared" si="11"/>
        <v/>
      </c>
      <c r="BQ60" s="4" t="str">
        <f>IF(IFERROR(VLOOKUP(C60,C61:C$1993,1,0),"")="","",COUNTIF(C:C,C60))</f>
        <v/>
      </c>
      <c r="BU60" s="5" t="str">
        <f>IF(B60="","",IF(BQ60="",1+(MAX(BU$2:BU59)),""))</f>
        <v/>
      </c>
      <c r="BV60" s="5" t="str">
        <f t="shared" si="4"/>
        <v/>
      </c>
      <c r="BW60" s="5" t="str">
        <f t="shared" si="5"/>
        <v/>
      </c>
      <c r="BX60" s="14" t="str">
        <f t="shared" si="6"/>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x14ac:dyDescent="0.25">
      <c r="A61" s="4" t="str">
        <f t="shared" si="0"/>
        <v/>
      </c>
      <c r="B61" s="6"/>
      <c r="C61" s="8"/>
      <c r="D61" s="1" t="str">
        <f>IFERROR(INDEX('padron cfe'!B:B,MATCH(DATOS!C61,'padron cfe'!A:A,0),1),"")</f>
        <v/>
      </c>
      <c r="E61" s="1"/>
      <c r="F61" s="7"/>
      <c r="G61" s="9" t="s">
        <v>157</v>
      </c>
      <c r="H61" s="5" t="str">
        <f>IF(F61="","",IFERROR(CONCATENATE("PEUA",VLOOKUP(ESTADO,REPORTE!AV61:AW92,2,0),CLAVE_DISTRITO,CLAVE_CADER,IFERROR(VLOOKUP(DAY(F61),$BN$3:$BO$11,2,0),DAY(F61)),IFERROR(VLOOKUP(MONTH(F61),$BN$3:$BO$11,2,0),MONTH(F61)),YEAR(F61),G61),""))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4"/>
      <c r="BF61" s="7"/>
      <c r="BG61" s="7"/>
      <c r="BH61" s="7" t="str">
        <f t="shared" ca="1" si="2"/>
        <v/>
      </c>
      <c r="BI61" s="4" t="str">
        <f t="shared" si="18"/>
        <v/>
      </c>
      <c r="BJ61" s="123" t="str">
        <f t="shared" si="3"/>
        <v/>
      </c>
      <c r="BK61" s="140" t="str">
        <f t="shared" si="11"/>
        <v/>
      </c>
      <c r="BQ61" s="4" t="str">
        <f>IF(IFERROR(VLOOKUP(C61,C62:C$1993,1,0),"")="","",COUNTIF(C:C,C61))</f>
        <v/>
      </c>
      <c r="BU61" s="5" t="str">
        <f>IF(B61="","",IF(BQ61="",1+(MAX(BU$2:BU60)),""))</f>
        <v/>
      </c>
      <c r="BV61" s="5" t="str">
        <f t="shared" si="4"/>
        <v/>
      </c>
      <c r="BW61" s="5" t="str">
        <f t="shared" si="5"/>
        <v/>
      </c>
      <c r="BX61" s="14" t="str">
        <f t="shared" si="6"/>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x14ac:dyDescent="0.25">
      <c r="A62" s="4" t="str">
        <f t="shared" si="0"/>
        <v/>
      </c>
      <c r="B62" s="6"/>
      <c r="C62" s="8"/>
      <c r="D62" s="1" t="str">
        <f>IFERROR(INDEX('padron cfe'!B:B,MATCH(DATOS!C62,'padron cfe'!A:A,0),1),"")</f>
        <v/>
      </c>
      <c r="E62" s="1"/>
      <c r="F62" s="7"/>
      <c r="G62" s="9" t="s">
        <v>157</v>
      </c>
      <c r="H62" s="5" t="str">
        <f>IF(F62="","",IFERROR(CONCATENATE("PEUA",VLOOKUP(ESTADO,REPORTE!AV62:AW93,2,0),CLAVE_DISTRITO,CLAVE_CADER,IFERROR(VLOOKUP(DAY(F62),$BN$3:$BO$11,2,0),DAY(F62)),IFERROR(VLOOKUP(MONTH(F62),$BN$3:$BO$11,2,0),MONTH(F62)),YEAR(F62),G62),""))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4" t="s">
        <v>157</v>
      </c>
      <c r="BF62" s="7"/>
      <c r="BG62" s="7"/>
      <c r="BH62" s="7" t="str">
        <f t="shared" ca="1" si="2"/>
        <v/>
      </c>
      <c r="BI62" s="4" t="str">
        <f t="shared" si="18"/>
        <v/>
      </c>
      <c r="BJ62" s="123" t="str">
        <f t="shared" si="3"/>
        <v/>
      </c>
      <c r="BK62" s="140" t="str">
        <f t="shared" si="11"/>
        <v/>
      </c>
      <c r="BQ62" s="4" t="str">
        <f>IF(IFERROR(VLOOKUP(C62,C63:C$1993,1,0),"")="","",COUNTIF(C:C,C62))</f>
        <v/>
      </c>
      <c r="BU62" s="5" t="str">
        <f>IF(B62="","",IF(BQ62="",1+(MAX(BU$2:BU61)),""))</f>
        <v/>
      </c>
      <c r="BV62" s="5" t="str">
        <f t="shared" si="4"/>
        <v/>
      </c>
      <c r="BW62" s="5" t="str">
        <f t="shared" si="5"/>
        <v/>
      </c>
      <c r="BX62" s="14" t="str">
        <f t="shared" si="6"/>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x14ac:dyDescent="0.25">
      <c r="A63" s="4" t="str">
        <f t="shared" si="0"/>
        <v/>
      </c>
      <c r="B63" s="6"/>
      <c r="C63" s="8"/>
      <c r="D63" s="1" t="str">
        <f>IFERROR(INDEX('padron cfe'!B:B,MATCH(DATOS!C63,'padron cfe'!A:A,0),1),"")</f>
        <v/>
      </c>
      <c r="E63" s="1"/>
      <c r="F63" s="7"/>
      <c r="G63" s="9" t="s">
        <v>157</v>
      </c>
      <c r="H63" s="5" t="str">
        <f>IF(F63="","",IFERROR(CONCATENATE("PEUA",VLOOKUP(ESTADO,REPORTE!AV63:AW94,2,0),CLAVE_DISTRITO,CLAVE_CADER,IFERROR(VLOOKUP(DAY(F63),$BN$3:$BO$11,2,0),DAY(F63)),IFERROR(VLOOKUP(MONTH(F63),$BN$3:$BO$11,2,0),MONTH(F63)),YEAR(F63),G63),""))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4"/>
      <c r="BF63" s="7"/>
      <c r="BG63" s="7"/>
      <c r="BH63" s="7" t="str">
        <f t="shared" ca="1" si="2"/>
        <v/>
      </c>
      <c r="BI63" s="4" t="str">
        <f t="shared" si="18"/>
        <v/>
      </c>
      <c r="BJ63" s="123" t="str">
        <f t="shared" si="3"/>
        <v/>
      </c>
      <c r="BK63" s="140" t="str">
        <f t="shared" si="11"/>
        <v/>
      </c>
      <c r="BQ63" s="4" t="str">
        <f>IF(IFERROR(VLOOKUP(C63,C64:C$1993,1,0),"")="","",COUNTIF(C:C,C63))</f>
        <v/>
      </c>
      <c r="BU63" s="5" t="str">
        <f>IF(B63="","",IF(BQ63="",1+(MAX(BU$2:BU62)),""))</f>
        <v/>
      </c>
      <c r="BV63" s="5" t="str">
        <f t="shared" si="4"/>
        <v/>
      </c>
      <c r="BW63" s="5" t="str">
        <f t="shared" si="5"/>
        <v/>
      </c>
      <c r="BX63" s="14" t="str">
        <f t="shared" si="6"/>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x14ac:dyDescent="0.25">
      <c r="A64" s="4" t="str">
        <f t="shared" si="0"/>
        <v/>
      </c>
      <c r="B64" s="6"/>
      <c r="C64" s="8"/>
      <c r="D64" s="1" t="str">
        <f>IFERROR(INDEX('padron cfe'!B:B,MATCH(DATOS!C64,'padron cfe'!A:A,0),1),"")</f>
        <v/>
      </c>
      <c r="E64" s="1"/>
      <c r="F64" s="7"/>
      <c r="G64" s="9" t="s">
        <v>157</v>
      </c>
      <c r="H64" s="5" t="str">
        <f>IF(F64="","",IFERROR(CONCATENATE("PEUA",VLOOKUP(ESTADO,REPORTE!AV64:AW95,2,0),CLAVE_DISTRITO,CLAVE_CADER,IFERROR(VLOOKUP(DAY(F64),$BN$3:$BO$11,2,0),DAY(F64)),IFERROR(VLOOKUP(MONTH(F64),$BN$3:$BO$11,2,0),MONTH(F64)),YEAR(F64),G64),""))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4" t="s">
        <v>157</v>
      </c>
      <c r="BF64" s="7"/>
      <c r="BG64" s="7"/>
      <c r="BH64" s="7" t="str">
        <f t="shared" ca="1" si="2"/>
        <v/>
      </c>
      <c r="BI64" s="4" t="str">
        <f t="shared" si="18"/>
        <v/>
      </c>
      <c r="BJ64" s="123" t="str">
        <f t="shared" si="3"/>
        <v/>
      </c>
      <c r="BK64" s="140" t="str">
        <f t="shared" si="11"/>
        <v/>
      </c>
      <c r="BQ64" s="4" t="str">
        <f>IF(IFERROR(VLOOKUP(C64,C65:C$1993,1,0),"")="","",COUNTIF(C:C,C64))</f>
        <v/>
      </c>
      <c r="BU64" s="5" t="str">
        <f>IF(B64="","",IF(BQ64="",1+(MAX(BU$2:BU63)),""))</f>
        <v/>
      </c>
      <c r="BV64" s="5" t="str">
        <f t="shared" si="4"/>
        <v/>
      </c>
      <c r="BW64" s="5" t="str">
        <f t="shared" si="5"/>
        <v/>
      </c>
      <c r="BX64" s="14" t="str">
        <f t="shared" si="6"/>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x14ac:dyDescent="0.25">
      <c r="A65" s="4" t="str">
        <f t="shared" si="0"/>
        <v/>
      </c>
      <c r="B65" s="6"/>
      <c r="C65" s="8"/>
      <c r="D65" s="1" t="str">
        <f>IFERROR(INDEX('padron cfe'!B:B,MATCH(DATOS!C65,'padron cfe'!A:A,0),1),"")</f>
        <v/>
      </c>
      <c r="E65" s="1"/>
      <c r="F65" s="7"/>
      <c r="G65" s="9" t="s">
        <v>157</v>
      </c>
      <c r="H65" s="5" t="str">
        <f>IF(F65="","",IFERROR(CONCATENATE("PEUA",VLOOKUP(ESTADO,REPORTE!AV65:AW96,2,0),CLAVE_DISTRITO,CLAVE_CADER,IFERROR(VLOOKUP(DAY(F65),$BN$3:$BO$11,2,0),DAY(F65)),IFERROR(VLOOKUP(MONTH(F65),$BN$3:$BO$11,2,0),MONTH(F65)),YEAR(F65),G65),""))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4"/>
      <c r="BF65" s="7"/>
      <c r="BG65" s="7"/>
      <c r="BH65" s="7" t="str">
        <f t="shared" ca="1" si="2"/>
        <v/>
      </c>
      <c r="BI65" s="4" t="str">
        <f t="shared" si="18"/>
        <v/>
      </c>
      <c r="BJ65" s="123" t="str">
        <f t="shared" si="3"/>
        <v/>
      </c>
      <c r="BK65" s="140" t="str">
        <f t="shared" si="11"/>
        <v/>
      </c>
      <c r="BQ65" s="4" t="str">
        <f>IF(IFERROR(VLOOKUP(C65,C66:C$1993,1,0),"")="","",COUNTIF(C:C,C65))</f>
        <v/>
      </c>
      <c r="BU65" s="5" t="str">
        <f>IF(B65="","",IF(BQ65="",1+(MAX(BU$2:BU64)),""))</f>
        <v/>
      </c>
      <c r="BV65" s="5" t="str">
        <f t="shared" si="4"/>
        <v/>
      </c>
      <c r="BW65" s="5" t="str">
        <f t="shared" si="5"/>
        <v/>
      </c>
      <c r="BX65" s="14" t="str">
        <f t="shared" si="6"/>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x14ac:dyDescent="0.25">
      <c r="A66" s="4" t="str">
        <f t="shared" ref="A66:A129" si="20">IF(AS66="",IF(B66="","",IF(LEN(B66)=1,"000"&amp;B66,IF(LEN(B66)=2,"00"&amp;B66,IF(LEN(B66)=3,"0"&amp;B66,B66)))),C66)</f>
        <v/>
      </c>
      <c r="B66" s="6"/>
      <c r="C66" s="8"/>
      <c r="D66" s="1" t="str">
        <f>IFERROR(INDEX('padron cfe'!B:B,MATCH(DATOS!C66,'padron cfe'!A:A,0),1),"")</f>
        <v/>
      </c>
      <c r="E66" s="1"/>
      <c r="F66" s="7"/>
      <c r="G66" s="9" t="s">
        <v>157</v>
      </c>
      <c r="H66" s="5" t="str">
        <f>IF(F66="","",IFERROR(CONCATENATE("PEUA",VLOOKUP(ESTADO,REPORTE!AV66:AW97,2,0),CLAVE_DISTRITO,CLAVE_CADER,IFERROR(VLOOKUP(DAY(F66),$BN$3:$BO$11,2,0),DAY(F66)),IFERROR(VLOOKUP(MONTH(F66),$BN$3:$BO$11,2,0),MONTH(F66)),YEAR(F66),G66),""))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1">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4" t="s">
        <v>157</v>
      </c>
      <c r="BF66" s="7"/>
      <c r="BG66" s="7"/>
      <c r="BH66" s="7" t="str">
        <f t="shared" ref="BH66:BH129" ca="1" si="22">IFERROR(IF(BE66="","",IF(BA66=5,"",IF(BE66-TODAY()&gt;0,"VIGENTE","VENCIDO"))),"")</f>
        <v/>
      </c>
      <c r="BI66" s="4" t="str">
        <f t="shared" si="18"/>
        <v/>
      </c>
      <c r="BJ66" s="123" t="str">
        <f t="shared" ref="BJ66:BJ129" si="23">IFERROR(IF(AA66="","",AA66/V66),"")</f>
        <v/>
      </c>
      <c r="BK66" s="140" t="str">
        <f t="shared" si="11"/>
        <v/>
      </c>
      <c r="BQ66" s="4" t="str">
        <f>IF(IFERROR(VLOOKUP(C66,C67:C$1993,1,0),"")="","",COUNTIF(C:C,C66))</f>
        <v/>
      </c>
      <c r="BU66" s="5" t="str">
        <f>IF(B66="","",IF(BQ66="",1+(MAX(BU$2:BU65)),""))</f>
        <v/>
      </c>
      <c r="BV66" s="5" t="str">
        <f t="shared" ref="BV66:BV129" si="24">IF(BU66="","",Z66)</f>
        <v/>
      </c>
      <c r="BW66" s="5" t="str">
        <f t="shared" ref="BW66:BW129" si="25">IF(BU66="","",H66)</f>
        <v/>
      </c>
      <c r="BX66" s="14" t="str">
        <f t="shared" ref="BX66:BX129" si="26">IF(BU66="","",C66)</f>
        <v/>
      </c>
      <c r="BY66" s="28"/>
      <c r="BZ66" s="15"/>
      <c r="CA66" s="5" t="str">
        <f t="shared" ref="CA66:CA97" si="27">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x14ac:dyDescent="0.25">
      <c r="A67" s="4" t="str">
        <f t="shared" si="20"/>
        <v/>
      </c>
      <c r="B67" s="6"/>
      <c r="C67" s="8"/>
      <c r="D67" s="1" t="str">
        <f>IFERROR(INDEX('padron cfe'!B:B,MATCH(DATOS!C67,'padron cfe'!A:A,0),1),"")</f>
        <v/>
      </c>
      <c r="E67" s="1"/>
      <c r="F67" s="7"/>
      <c r="G67" s="9" t="s">
        <v>157</v>
      </c>
      <c r="H67" s="5" t="str">
        <f>IF(F67="","",IFERROR(CONCATENATE("PEUA",VLOOKUP(ESTADO,REPORTE!AV67:AW98,2,0),CLAVE_DISTRITO,CLAVE_CADER,IFERROR(VLOOKUP(DAY(F67),$BN$3:$BO$11,2,0),DAY(F67)),IFERROR(VLOOKUP(MONTH(F67),$BN$3:$BO$11,2,0),MONTH(F67)),YEAR(F67),G67),""))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1"/>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4"/>
      <c r="BF67" s="7"/>
      <c r="BG67" s="7"/>
      <c r="BH67" s="7" t="str">
        <f t="shared" ca="1" si="22"/>
        <v/>
      </c>
      <c r="BI67" s="4" t="str">
        <f t="shared" si="18"/>
        <v/>
      </c>
      <c r="BJ67" s="123" t="str">
        <f t="shared" si="23"/>
        <v/>
      </c>
      <c r="BK67" s="140" t="str">
        <f t="shared" ref="BK67:BK130" si="29">IFERROR(IF(AA67/Z67=0,"",AA67/Z67),"")</f>
        <v/>
      </c>
      <c r="BQ67" s="4" t="str">
        <f>IF(IFERROR(VLOOKUP(C67,C68:C$1993,1,0),"")="","",COUNTIF(C:C,C67))</f>
        <v/>
      </c>
      <c r="BU67" s="5" t="str">
        <f>IF(B67="","",IF(BQ67="",1+(MAX(BU$2:BU66)),""))</f>
        <v/>
      </c>
      <c r="BV67" s="5" t="str">
        <f t="shared" si="24"/>
        <v/>
      </c>
      <c r="BW67" s="5" t="str">
        <f t="shared" si="25"/>
        <v/>
      </c>
      <c r="BX67" s="14" t="str">
        <f t="shared" si="26"/>
        <v/>
      </c>
      <c r="BY67" s="28"/>
      <c r="BZ67" s="15"/>
      <c r="CA67" s="5" t="str">
        <f t="shared" si="27"/>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x14ac:dyDescent="0.25">
      <c r="A68" s="4" t="str">
        <f t="shared" si="20"/>
        <v/>
      </c>
      <c r="B68" s="6"/>
      <c r="C68" s="8"/>
      <c r="D68" s="1" t="str">
        <f>IFERROR(INDEX('padron cfe'!B:B,MATCH(DATOS!C68,'padron cfe'!A:A,0),1),"")</f>
        <v/>
      </c>
      <c r="E68" s="1"/>
      <c r="F68" s="7"/>
      <c r="G68" s="9" t="s">
        <v>157</v>
      </c>
      <c r="H68" s="5" t="str">
        <f>IF(F68="","",IFERROR(CONCATENATE("PEUA",VLOOKUP(ESTADO,REPORTE!AV68:AW99,2,0),CLAVE_DISTRITO,CLAVE_CADER,IFERROR(VLOOKUP(DAY(F68),$BN$3:$BO$11,2,0),DAY(F68)),IFERROR(VLOOKUP(MONTH(F68),$BN$3:$BO$11,2,0),MONTH(F68)),YEAR(F68),G68),""))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1"/>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4" t="s">
        <v>157</v>
      </c>
      <c r="BF68" s="7"/>
      <c r="BG68" s="7"/>
      <c r="BH68" s="7" t="str">
        <f t="shared" ca="1" si="22"/>
        <v/>
      </c>
      <c r="BI68" s="4" t="str">
        <f t="shared" si="18"/>
        <v/>
      </c>
      <c r="BJ68" s="123" t="str">
        <f t="shared" si="23"/>
        <v/>
      </c>
      <c r="BK68" s="140" t="str">
        <f t="shared" si="29"/>
        <v/>
      </c>
      <c r="BQ68" s="4" t="str">
        <f>IF(IFERROR(VLOOKUP(C68,C69:C$1993,1,0),"")="","",COUNTIF(C:C,C68))</f>
        <v/>
      </c>
      <c r="BU68" s="5" t="str">
        <f>IF(B68="","",IF(BQ68="",1+(MAX(BU$2:BU67)),""))</f>
        <v/>
      </c>
      <c r="BV68" s="5" t="str">
        <f t="shared" si="24"/>
        <v/>
      </c>
      <c r="BW68" s="5" t="str">
        <f t="shared" si="25"/>
        <v/>
      </c>
      <c r="BX68" s="14" t="str">
        <f t="shared" si="26"/>
        <v/>
      </c>
      <c r="BY68" s="28"/>
      <c r="BZ68" s="15"/>
      <c r="CA68" s="5" t="str">
        <f t="shared" si="27"/>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x14ac:dyDescent="0.25">
      <c r="A69" s="4" t="str">
        <f t="shared" si="20"/>
        <v/>
      </c>
      <c r="B69" s="6"/>
      <c r="C69" s="8"/>
      <c r="D69" s="1" t="str">
        <f>IFERROR(INDEX('padron cfe'!B:B,MATCH(DATOS!C69,'padron cfe'!A:A,0),1),"")</f>
        <v/>
      </c>
      <c r="E69" s="1"/>
      <c r="F69" s="7"/>
      <c r="G69" s="9" t="s">
        <v>157</v>
      </c>
      <c r="H69" s="5" t="str">
        <f>IF(F69="","",IFERROR(CONCATENATE("PEUA",VLOOKUP(ESTADO,REPORTE!AV69:AW100,2,0),CLAVE_DISTRITO,CLAVE_CADER,IFERROR(VLOOKUP(DAY(F69),$BN$3:$BO$11,2,0),DAY(F69)),IFERROR(VLOOKUP(MONTH(F69),$BN$3:$BO$11,2,0),MONTH(F69)),YEAR(F69),G69),""))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1"/>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4"/>
      <c r="BF69" s="7"/>
      <c r="BG69" s="7"/>
      <c r="BH69" s="7" t="str">
        <f t="shared" ca="1" si="22"/>
        <v/>
      </c>
      <c r="BI69" s="4" t="str">
        <f t="shared" si="18"/>
        <v/>
      </c>
      <c r="BJ69" s="123" t="str">
        <f t="shared" si="23"/>
        <v/>
      </c>
      <c r="BK69" s="140" t="str">
        <f t="shared" si="29"/>
        <v/>
      </c>
      <c r="BQ69" s="4" t="str">
        <f>IF(IFERROR(VLOOKUP(C69,C70:C$1993,1,0),"")="","",COUNTIF(C:C,C69))</f>
        <v/>
      </c>
      <c r="BU69" s="5" t="str">
        <f>IF(B69="","",IF(BQ69="",1+(MAX(BU$2:BU68)),""))</f>
        <v/>
      </c>
      <c r="BV69" s="5" t="str">
        <f t="shared" si="24"/>
        <v/>
      </c>
      <c r="BW69" s="5" t="str">
        <f t="shared" si="25"/>
        <v/>
      </c>
      <c r="BX69" s="14" t="str">
        <f t="shared" si="26"/>
        <v/>
      </c>
      <c r="BY69" s="28"/>
      <c r="BZ69" s="15"/>
      <c r="CA69" s="5" t="str">
        <f t="shared" si="27"/>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x14ac:dyDescent="0.25">
      <c r="A70" s="4" t="str">
        <f t="shared" si="20"/>
        <v/>
      </c>
      <c r="B70" s="6"/>
      <c r="C70" s="8"/>
      <c r="D70" s="1" t="str">
        <f>IFERROR(INDEX('padron cfe'!B:B,MATCH(DATOS!C70,'padron cfe'!A:A,0),1),"")</f>
        <v/>
      </c>
      <c r="E70" s="1"/>
      <c r="F70" s="7"/>
      <c r="G70" s="9" t="s">
        <v>157</v>
      </c>
      <c r="H70" s="5" t="str">
        <f>IF(F70="","",IFERROR(CONCATENATE("PEUA",VLOOKUP(ESTADO,REPORTE!AV70:AW101,2,0),CLAVE_DISTRITO,CLAVE_CADER,IFERROR(VLOOKUP(DAY(F70),$BN$3:$BO$11,2,0),DAY(F70)),IFERROR(VLOOKUP(MONTH(F70),$BN$3:$BO$11,2,0),MONTH(F70)),YEAR(F70),G70),""))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1"/>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4" t="s">
        <v>157</v>
      </c>
      <c r="BF70" s="7"/>
      <c r="BG70" s="7"/>
      <c r="BH70" s="7" t="str">
        <f t="shared" ca="1" si="22"/>
        <v/>
      </c>
      <c r="BI70" s="4" t="str">
        <f t="shared" si="18"/>
        <v/>
      </c>
      <c r="BJ70" s="123" t="str">
        <f t="shared" si="23"/>
        <v/>
      </c>
      <c r="BK70" s="140" t="str">
        <f t="shared" si="29"/>
        <v/>
      </c>
      <c r="BQ70" s="4" t="str">
        <f>IF(IFERROR(VLOOKUP(C70,C71:C$1993,1,0),"")="","",COUNTIF(C:C,C70))</f>
        <v/>
      </c>
      <c r="BU70" s="5" t="str">
        <f>IF(B70="","",IF(BQ70="",1+(MAX(BU$2:BU69)),""))</f>
        <v/>
      </c>
      <c r="BV70" s="5" t="str">
        <f t="shared" si="24"/>
        <v/>
      </c>
      <c r="BW70" s="5" t="str">
        <f t="shared" si="25"/>
        <v/>
      </c>
      <c r="BX70" s="14" t="str">
        <f t="shared" si="26"/>
        <v/>
      </c>
      <c r="BY70" s="28"/>
      <c r="BZ70" s="15"/>
      <c r="CA70" s="5" t="str">
        <f t="shared" si="27"/>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x14ac:dyDescent="0.25">
      <c r="A71" s="4" t="str">
        <f t="shared" si="20"/>
        <v/>
      </c>
      <c r="B71" s="6"/>
      <c r="C71" s="8"/>
      <c r="D71" s="1" t="str">
        <f>IFERROR(INDEX('padron cfe'!B:B,MATCH(DATOS!C71,'padron cfe'!A:A,0),1),"")</f>
        <v/>
      </c>
      <c r="E71" s="1"/>
      <c r="F71" s="7"/>
      <c r="G71" s="9" t="s">
        <v>157</v>
      </c>
      <c r="H71" s="5" t="str">
        <f>IF(F71="","",IFERROR(CONCATENATE("PEUA",VLOOKUP(ESTADO,REPORTE!AV71:AW102,2,0),CLAVE_DISTRITO,CLAVE_CADER,IFERROR(VLOOKUP(DAY(F71),$BN$3:$BO$11,2,0),DAY(F71)),IFERROR(VLOOKUP(MONTH(F71),$BN$3:$BO$11,2,0),MONTH(F71)),YEAR(F71),G71),""))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1"/>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4"/>
      <c r="BF71" s="7"/>
      <c r="BG71" s="7"/>
      <c r="BH71" s="7" t="str">
        <f t="shared" ca="1" si="22"/>
        <v/>
      </c>
      <c r="BI71" s="4" t="str">
        <f t="shared" si="18"/>
        <v/>
      </c>
      <c r="BJ71" s="123" t="str">
        <f t="shared" si="23"/>
        <v/>
      </c>
      <c r="BK71" s="140" t="str">
        <f t="shared" si="29"/>
        <v/>
      </c>
      <c r="BQ71" s="4" t="str">
        <f>IF(IFERROR(VLOOKUP(C71,C72:C$1993,1,0),"")="","",COUNTIF(C:C,C71))</f>
        <v/>
      </c>
      <c r="BU71" s="5" t="str">
        <f>IF(B71="","",IF(BQ71="",1+(MAX(BU$2:BU70)),""))</f>
        <v/>
      </c>
      <c r="BV71" s="5" t="str">
        <f t="shared" si="24"/>
        <v/>
      </c>
      <c r="BW71" s="5" t="str">
        <f t="shared" si="25"/>
        <v/>
      </c>
      <c r="BX71" s="14" t="str">
        <f t="shared" si="26"/>
        <v/>
      </c>
      <c r="BY71" s="28"/>
      <c r="BZ71" s="15"/>
      <c r="CA71" s="5" t="str">
        <f t="shared" si="27"/>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x14ac:dyDescent="0.25">
      <c r="A72" s="4" t="str">
        <f t="shared" si="20"/>
        <v/>
      </c>
      <c r="B72" s="6"/>
      <c r="C72" s="8"/>
      <c r="D72" s="1" t="str">
        <f>IFERROR(INDEX('padron cfe'!B:B,MATCH(DATOS!C72,'padron cfe'!A:A,0),1),"")</f>
        <v/>
      </c>
      <c r="E72" s="1"/>
      <c r="F72" s="7"/>
      <c r="G72" s="9" t="s">
        <v>157</v>
      </c>
      <c r="H72" s="5" t="str">
        <f>IF(F72="","",IFERROR(CONCATENATE("PEUA",VLOOKUP(ESTADO,REPORTE!AV72:AW103,2,0),CLAVE_DISTRITO,CLAVE_CADER,IFERROR(VLOOKUP(DAY(F72),$BN$3:$BO$11,2,0),DAY(F72)),IFERROR(VLOOKUP(MONTH(F72),$BN$3:$BO$11,2,0),MONTH(F72)),YEAR(F72),G72),""))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1"/>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4" t="s">
        <v>157</v>
      </c>
      <c r="BF72" s="7"/>
      <c r="BG72" s="7"/>
      <c r="BH72" s="7" t="str">
        <f t="shared" ca="1" si="22"/>
        <v/>
      </c>
      <c r="BI72" s="4" t="str">
        <f t="shared" si="18"/>
        <v/>
      </c>
      <c r="BJ72" s="123" t="str">
        <f t="shared" si="23"/>
        <v/>
      </c>
      <c r="BK72" s="140" t="str">
        <f t="shared" si="29"/>
        <v/>
      </c>
      <c r="BQ72" s="4" t="str">
        <f>IF(IFERROR(VLOOKUP(C72,C73:C$1993,1,0),"")="","",COUNTIF(C:C,C72))</f>
        <v/>
      </c>
      <c r="BU72" s="5" t="str">
        <f>IF(B72="","",IF(BQ72="",1+(MAX(BU$2:BU71)),""))</f>
        <v/>
      </c>
      <c r="BV72" s="5" t="str">
        <f t="shared" si="24"/>
        <v/>
      </c>
      <c r="BW72" s="5" t="str">
        <f t="shared" si="25"/>
        <v/>
      </c>
      <c r="BX72" s="14" t="str">
        <f t="shared" si="26"/>
        <v/>
      </c>
      <c r="BY72" s="28"/>
      <c r="BZ72" s="15"/>
      <c r="CA72" s="5" t="str">
        <f t="shared" si="27"/>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x14ac:dyDescent="0.25">
      <c r="A73" s="4" t="str">
        <f t="shared" si="20"/>
        <v/>
      </c>
      <c r="B73" s="6"/>
      <c r="C73" s="8"/>
      <c r="D73" s="1" t="str">
        <f>IFERROR(INDEX('padron cfe'!B:B,MATCH(DATOS!C73,'padron cfe'!A:A,0),1),"")</f>
        <v/>
      </c>
      <c r="E73" s="1"/>
      <c r="F73" s="7"/>
      <c r="G73" s="9" t="s">
        <v>157</v>
      </c>
      <c r="H73" s="5" t="str">
        <f>IF(F73="","",IFERROR(CONCATENATE("PEUA",VLOOKUP(ESTADO,REPORTE!AV73:AW104,2,0),CLAVE_DISTRITO,CLAVE_CADER,IFERROR(VLOOKUP(DAY(F73),$BN$3:$BO$11,2,0),DAY(F73)),IFERROR(VLOOKUP(MONTH(F73),$BN$3:$BO$11,2,0),MONTH(F73)),YEAR(F73),G73),""))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1"/>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4"/>
      <c r="BF73" s="7"/>
      <c r="BG73" s="7"/>
      <c r="BH73" s="7" t="str">
        <f t="shared" ca="1" si="22"/>
        <v/>
      </c>
      <c r="BI73" s="4" t="str">
        <f t="shared" si="18"/>
        <v/>
      </c>
      <c r="BJ73" s="123" t="str">
        <f t="shared" si="23"/>
        <v/>
      </c>
      <c r="BK73" s="140" t="str">
        <f t="shared" si="29"/>
        <v/>
      </c>
      <c r="BQ73" s="4" t="str">
        <f>IF(IFERROR(VLOOKUP(C73,C74:C$1993,1,0),"")="","",COUNTIF(C:C,C73))</f>
        <v/>
      </c>
      <c r="BU73" s="5" t="str">
        <f>IF(B73="","",IF(BQ73="",1+(MAX(BU$2:BU72)),""))</f>
        <v/>
      </c>
      <c r="BV73" s="5" t="str">
        <f t="shared" si="24"/>
        <v/>
      </c>
      <c r="BW73" s="5" t="str">
        <f t="shared" si="25"/>
        <v/>
      </c>
      <c r="BX73" s="14" t="str">
        <f t="shared" si="26"/>
        <v/>
      </c>
      <c r="BY73" s="28"/>
      <c r="BZ73" s="15"/>
      <c r="CA73" s="5" t="str">
        <f t="shared" si="27"/>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x14ac:dyDescent="0.25">
      <c r="A74" s="4" t="str">
        <f t="shared" si="20"/>
        <v/>
      </c>
      <c r="B74" s="6"/>
      <c r="C74" s="8"/>
      <c r="D74" s="1" t="str">
        <f>IFERROR(INDEX('padron cfe'!B:B,MATCH(DATOS!C74,'padron cfe'!A:A,0),1),"")</f>
        <v/>
      </c>
      <c r="E74" s="1"/>
      <c r="F74" s="7"/>
      <c r="G74" s="9" t="s">
        <v>157</v>
      </c>
      <c r="H74" s="5" t="str">
        <f>IF(F74="","",IFERROR(CONCATENATE("PEUA",VLOOKUP(ESTADO,REPORTE!AV74:AW105,2,0),CLAVE_DISTRITO,CLAVE_CADER,IFERROR(VLOOKUP(DAY(F74),$BN$3:$BO$11,2,0),DAY(F74)),IFERROR(VLOOKUP(MONTH(F74),$BN$3:$BO$11,2,0),MONTH(F74)),YEAR(F74),G74),""))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1"/>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4" t="s">
        <v>157</v>
      </c>
      <c r="BF74" s="7"/>
      <c r="BG74" s="7"/>
      <c r="BH74" s="7" t="str">
        <f t="shared" ca="1" si="22"/>
        <v/>
      </c>
      <c r="BI74" s="4" t="str">
        <f t="shared" si="18"/>
        <v/>
      </c>
      <c r="BJ74" s="123" t="str">
        <f t="shared" si="23"/>
        <v/>
      </c>
      <c r="BK74" s="140" t="str">
        <f t="shared" si="29"/>
        <v/>
      </c>
      <c r="BQ74" s="4" t="str">
        <f>IF(IFERROR(VLOOKUP(C74,C75:C$1993,1,0),"")="","",COUNTIF(C:C,C74))</f>
        <v/>
      </c>
      <c r="BU74" s="5" t="str">
        <f>IF(B74="","",IF(BQ74="",1+(MAX(BU$2:BU73)),""))</f>
        <v/>
      </c>
      <c r="BV74" s="5" t="str">
        <f t="shared" si="24"/>
        <v/>
      </c>
      <c r="BW74" s="5" t="str">
        <f t="shared" si="25"/>
        <v/>
      </c>
      <c r="BX74" s="14" t="str">
        <f t="shared" si="26"/>
        <v/>
      </c>
      <c r="BY74" s="28"/>
      <c r="BZ74" s="15"/>
      <c r="CA74" s="5" t="str">
        <f t="shared" si="27"/>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x14ac:dyDescent="0.25">
      <c r="A75" s="4" t="str">
        <f t="shared" si="20"/>
        <v/>
      </c>
      <c r="B75" s="6"/>
      <c r="C75" s="8"/>
      <c r="D75" s="1" t="str">
        <f>IFERROR(INDEX('padron cfe'!B:B,MATCH(DATOS!C75,'padron cfe'!A:A,0),1),"")</f>
        <v/>
      </c>
      <c r="E75" s="1"/>
      <c r="F75" s="7"/>
      <c r="G75" s="9" t="s">
        <v>157</v>
      </c>
      <c r="H75" s="5" t="str">
        <f>IF(F75="","",IFERROR(CONCATENATE("PEUA",VLOOKUP(ESTADO,REPORTE!AV75:AW106,2,0),CLAVE_DISTRITO,CLAVE_CADER,IFERROR(VLOOKUP(DAY(F75),$BN$3:$BO$11,2,0),DAY(F75)),IFERROR(VLOOKUP(MONTH(F75),$BN$3:$BO$11,2,0),MONTH(F75)),YEAR(F75),G75),""))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1"/>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4"/>
      <c r="BF75" s="7"/>
      <c r="BG75" s="7"/>
      <c r="BH75" s="7" t="str">
        <f t="shared" ca="1" si="22"/>
        <v/>
      </c>
      <c r="BI75" s="4" t="str">
        <f t="shared" si="18"/>
        <v/>
      </c>
      <c r="BJ75" s="123" t="str">
        <f t="shared" si="23"/>
        <v/>
      </c>
      <c r="BK75" s="140" t="str">
        <f t="shared" si="29"/>
        <v/>
      </c>
      <c r="BQ75" s="4" t="str">
        <f>IF(IFERROR(VLOOKUP(C75,C76:C$1993,1,0),"")="","",COUNTIF(C:C,C75))</f>
        <v/>
      </c>
      <c r="BU75" s="5" t="str">
        <f>IF(B75="","",IF(BQ75="",1+(MAX(BU$2:BU74)),""))</f>
        <v/>
      </c>
      <c r="BV75" s="5" t="str">
        <f t="shared" si="24"/>
        <v/>
      </c>
      <c r="BW75" s="5" t="str">
        <f t="shared" si="25"/>
        <v/>
      </c>
      <c r="BX75" s="14" t="str">
        <f t="shared" si="26"/>
        <v/>
      </c>
      <c r="BY75" s="28"/>
      <c r="BZ75" s="15"/>
      <c r="CA75" s="5" t="str">
        <f t="shared" si="27"/>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x14ac:dyDescent="0.25">
      <c r="A76" s="4" t="str">
        <f t="shared" si="20"/>
        <v/>
      </c>
      <c r="B76" s="6"/>
      <c r="C76" s="8"/>
      <c r="D76" s="1" t="str">
        <f>IFERROR(INDEX('padron cfe'!B:B,MATCH(DATOS!C76,'padron cfe'!A:A,0),1),"")</f>
        <v/>
      </c>
      <c r="E76" s="1"/>
      <c r="F76" s="7"/>
      <c r="G76" s="9" t="s">
        <v>157</v>
      </c>
      <c r="H76" s="5" t="str">
        <f>IF(F76="","",IFERROR(CONCATENATE("PEUA",VLOOKUP(ESTADO,REPORTE!AV76:AW107,2,0),CLAVE_DISTRITO,CLAVE_CADER,IFERROR(VLOOKUP(DAY(F76),$BN$3:$BO$11,2,0),DAY(F76)),IFERROR(VLOOKUP(MONTH(F76),$BN$3:$BO$11,2,0),MONTH(F76)),YEAR(F76),G76),""))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1"/>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4" t="s">
        <v>157</v>
      </c>
      <c r="BF76" s="7"/>
      <c r="BG76" s="7"/>
      <c r="BH76" s="7" t="str">
        <f t="shared" ca="1" si="22"/>
        <v/>
      </c>
      <c r="BI76" s="4" t="str">
        <f t="shared" si="18"/>
        <v/>
      </c>
      <c r="BJ76" s="123" t="str">
        <f t="shared" si="23"/>
        <v/>
      </c>
      <c r="BK76" s="140" t="str">
        <f t="shared" si="29"/>
        <v/>
      </c>
      <c r="BQ76" s="4" t="str">
        <f>IF(IFERROR(VLOOKUP(C76,C77:C$1993,1,0),"")="","",COUNTIF(C:C,C76))</f>
        <v/>
      </c>
      <c r="BU76" s="5" t="str">
        <f>IF(B76="","",IF(BQ76="",1+(MAX(BU$2:BU75)),""))</f>
        <v/>
      </c>
      <c r="BV76" s="5" t="str">
        <f t="shared" si="24"/>
        <v/>
      </c>
      <c r="BW76" s="5" t="str">
        <f t="shared" si="25"/>
        <v/>
      </c>
      <c r="BX76" s="14" t="str">
        <f t="shared" si="26"/>
        <v/>
      </c>
      <c r="BY76" s="28"/>
      <c r="BZ76" s="15"/>
      <c r="CA76" s="5" t="str">
        <f t="shared" si="27"/>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x14ac:dyDescent="0.25">
      <c r="A77" s="4" t="str">
        <f t="shared" si="20"/>
        <v/>
      </c>
      <c r="B77" s="6"/>
      <c r="C77" s="8"/>
      <c r="D77" s="1" t="str">
        <f>IFERROR(INDEX('padron cfe'!B:B,MATCH(DATOS!C77,'padron cfe'!A:A,0),1),"")</f>
        <v/>
      </c>
      <c r="E77" s="1"/>
      <c r="F77" s="7"/>
      <c r="G77" s="9" t="s">
        <v>157</v>
      </c>
      <c r="H77" s="5" t="str">
        <f>IF(F77="","",IFERROR(CONCATENATE("PEUA",VLOOKUP(ESTADO,REPORTE!AV77:AW108,2,0),CLAVE_DISTRITO,CLAVE_CADER,IFERROR(VLOOKUP(DAY(F77),$BN$3:$BO$11,2,0),DAY(F77)),IFERROR(VLOOKUP(MONTH(F77),$BN$3:$BO$11,2,0),MONTH(F77)),YEAR(F77),G77),""))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1"/>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4"/>
      <c r="BF77" s="7"/>
      <c r="BG77" s="7"/>
      <c r="BH77" s="7" t="str">
        <f t="shared" ca="1" si="22"/>
        <v/>
      </c>
      <c r="BI77" s="4" t="str">
        <f t="shared" si="18"/>
        <v/>
      </c>
      <c r="BJ77" s="123" t="str">
        <f t="shared" si="23"/>
        <v/>
      </c>
      <c r="BK77" s="140" t="str">
        <f t="shared" si="29"/>
        <v/>
      </c>
      <c r="BQ77" s="4" t="str">
        <f>IF(IFERROR(VLOOKUP(C77,C78:C$1993,1,0),"")="","",COUNTIF(C:C,C77))</f>
        <v/>
      </c>
      <c r="BU77" s="5" t="str">
        <f>IF(B77="","",IF(BQ77="",1+(MAX(BU$2:BU76)),""))</f>
        <v/>
      </c>
      <c r="BV77" s="5" t="str">
        <f t="shared" si="24"/>
        <v/>
      </c>
      <c r="BW77" s="5" t="str">
        <f t="shared" si="25"/>
        <v/>
      </c>
      <c r="BX77" s="14" t="str">
        <f t="shared" si="26"/>
        <v/>
      </c>
      <c r="BY77" s="28"/>
      <c r="BZ77" s="15"/>
      <c r="CA77" s="5" t="str">
        <f t="shared" si="27"/>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x14ac:dyDescent="0.25">
      <c r="A78" s="4" t="str">
        <f t="shared" si="20"/>
        <v/>
      </c>
      <c r="B78" s="6"/>
      <c r="C78" s="8"/>
      <c r="D78" s="1" t="str">
        <f>IFERROR(INDEX('padron cfe'!B:B,MATCH(DATOS!C78,'padron cfe'!A:A,0),1),"")</f>
        <v/>
      </c>
      <c r="E78" s="1"/>
      <c r="F78" s="7"/>
      <c r="G78" s="9" t="s">
        <v>157</v>
      </c>
      <c r="H78" s="5" t="str">
        <f>IF(F78="","",IFERROR(CONCATENATE("PEUA",VLOOKUP(ESTADO,REPORTE!AV78:AW109,2,0),CLAVE_DISTRITO,CLAVE_CADER,IFERROR(VLOOKUP(DAY(F78),$BN$3:$BO$11,2,0),DAY(F78)),IFERROR(VLOOKUP(MONTH(F78),$BN$3:$BO$11,2,0),MONTH(F78)),YEAR(F78),G78),""))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1"/>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4" t="s">
        <v>157</v>
      </c>
      <c r="BF78" s="7"/>
      <c r="BG78" s="7"/>
      <c r="BH78" s="7" t="str">
        <f t="shared" ca="1" si="22"/>
        <v/>
      </c>
      <c r="BI78" s="4" t="str">
        <f t="shared" si="18"/>
        <v/>
      </c>
      <c r="BJ78" s="123" t="str">
        <f t="shared" si="23"/>
        <v/>
      </c>
      <c r="BK78" s="140" t="str">
        <f t="shared" si="29"/>
        <v/>
      </c>
      <c r="BQ78" s="4" t="str">
        <f>IF(IFERROR(VLOOKUP(C78,C79:C$1993,1,0),"")="","",COUNTIF(C:C,C78))</f>
        <v/>
      </c>
      <c r="BU78" s="5" t="str">
        <f>IF(B78="","",IF(BQ78="",1+(MAX(BU$2:BU77)),""))</f>
        <v/>
      </c>
      <c r="BV78" s="5" t="str">
        <f t="shared" si="24"/>
        <v/>
      </c>
      <c r="BW78" s="5" t="str">
        <f t="shared" si="25"/>
        <v/>
      </c>
      <c r="BX78" s="14" t="str">
        <f t="shared" si="26"/>
        <v/>
      </c>
      <c r="BY78" s="28"/>
      <c r="BZ78" s="15"/>
      <c r="CA78" s="5" t="str">
        <f t="shared" si="27"/>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x14ac:dyDescent="0.25">
      <c r="A79" s="4" t="str">
        <f t="shared" si="20"/>
        <v/>
      </c>
      <c r="B79" s="6"/>
      <c r="C79" s="8"/>
      <c r="D79" s="1" t="str">
        <f>IFERROR(INDEX('padron cfe'!B:B,MATCH(DATOS!C79,'padron cfe'!A:A,0),1),"")</f>
        <v/>
      </c>
      <c r="E79" s="1"/>
      <c r="F79" s="7"/>
      <c r="G79" s="9" t="s">
        <v>157</v>
      </c>
      <c r="H79" s="5" t="str">
        <f>IF(F79="","",IFERROR(CONCATENATE("PEUA",VLOOKUP(ESTADO,REPORTE!AV79:AW110,2,0),CLAVE_DISTRITO,CLAVE_CADER,IFERROR(VLOOKUP(DAY(F79),$BN$3:$BO$11,2,0),DAY(F79)),IFERROR(VLOOKUP(MONTH(F79),$BN$3:$BO$11,2,0),MONTH(F79)),YEAR(F79),G79),""))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1"/>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4"/>
      <c r="BF79" s="7"/>
      <c r="BG79" s="7"/>
      <c r="BH79" s="7" t="str">
        <f t="shared" ca="1" si="22"/>
        <v/>
      </c>
      <c r="BI79" s="4" t="str">
        <f t="shared" si="18"/>
        <v/>
      </c>
      <c r="BJ79" s="123" t="str">
        <f t="shared" si="23"/>
        <v/>
      </c>
      <c r="BK79" s="140" t="str">
        <f t="shared" si="29"/>
        <v/>
      </c>
      <c r="BQ79" s="4" t="str">
        <f>IF(IFERROR(VLOOKUP(C79,C80:C$1993,1,0),"")="","",COUNTIF(C:C,C79))</f>
        <v/>
      </c>
      <c r="BU79" s="5" t="str">
        <f>IF(B79="","",IF(BQ79="",1+(MAX(BU$2:BU78)),""))</f>
        <v/>
      </c>
      <c r="BV79" s="5" t="str">
        <f t="shared" si="24"/>
        <v/>
      </c>
      <c r="BW79" s="5" t="str">
        <f t="shared" si="25"/>
        <v/>
      </c>
      <c r="BX79" s="14" t="str">
        <f t="shared" si="26"/>
        <v/>
      </c>
      <c r="BY79" s="28"/>
      <c r="BZ79" s="15"/>
      <c r="CA79" s="5" t="str">
        <f t="shared" si="27"/>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x14ac:dyDescent="0.25">
      <c r="A80" s="4" t="str">
        <f t="shared" si="20"/>
        <v/>
      </c>
      <c r="B80" s="6"/>
      <c r="C80" s="8"/>
      <c r="D80" s="1" t="str">
        <f>IFERROR(INDEX('padron cfe'!B:B,MATCH(DATOS!C80,'padron cfe'!A:A,0),1),"")</f>
        <v/>
      </c>
      <c r="E80" s="1"/>
      <c r="F80" s="7"/>
      <c r="G80" s="9" t="s">
        <v>157</v>
      </c>
      <c r="H80" s="5" t="str">
        <f>IF(F80="","",IFERROR(CONCATENATE("PEUA",VLOOKUP(ESTADO,REPORTE!AV80:AW111,2,0),CLAVE_DISTRITO,CLAVE_CADER,IFERROR(VLOOKUP(DAY(F80),$BN$3:$BO$11,2,0),DAY(F80)),IFERROR(VLOOKUP(MONTH(F80),$BN$3:$BO$11,2,0),MONTH(F80)),YEAR(F80),G80),""))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1"/>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4" t="s">
        <v>157</v>
      </c>
      <c r="BF80" s="7"/>
      <c r="BG80" s="7"/>
      <c r="BH80" s="7" t="str">
        <f t="shared" ca="1" si="22"/>
        <v/>
      </c>
      <c r="BI80" s="4" t="str">
        <f t="shared" si="18"/>
        <v/>
      </c>
      <c r="BJ80" s="123" t="str">
        <f t="shared" si="23"/>
        <v/>
      </c>
      <c r="BK80" s="140" t="str">
        <f t="shared" si="29"/>
        <v/>
      </c>
      <c r="BQ80" s="4" t="str">
        <f>IF(IFERROR(VLOOKUP(C80,C81:C$1993,1,0),"")="","",COUNTIF(C:C,C80))</f>
        <v/>
      </c>
      <c r="BU80" s="5" t="str">
        <f>IF(B80="","",IF(BQ80="",1+(MAX(BU$2:BU79)),""))</f>
        <v/>
      </c>
      <c r="BV80" s="5" t="str">
        <f t="shared" si="24"/>
        <v/>
      </c>
      <c r="BW80" s="5" t="str">
        <f t="shared" si="25"/>
        <v/>
      </c>
      <c r="BX80" s="14" t="str">
        <f t="shared" si="26"/>
        <v/>
      </c>
      <c r="BY80" s="28"/>
      <c r="BZ80" s="15"/>
      <c r="CA80" s="5" t="str">
        <f t="shared" si="27"/>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x14ac:dyDescent="0.25">
      <c r="A81" s="4" t="str">
        <f t="shared" si="20"/>
        <v/>
      </c>
      <c r="B81" s="6"/>
      <c r="C81" s="8"/>
      <c r="D81" s="1" t="str">
        <f>IFERROR(INDEX('padron cfe'!B:B,MATCH(DATOS!C81,'padron cfe'!A:A,0),1),"")</f>
        <v/>
      </c>
      <c r="E81" s="1"/>
      <c r="F81" s="7"/>
      <c r="G81" s="9" t="s">
        <v>157</v>
      </c>
      <c r="H81" s="5" t="str">
        <f>IF(F81="","",IFERROR(CONCATENATE("PEUA",VLOOKUP(ESTADO,REPORTE!AV81:AW112,2,0),CLAVE_DISTRITO,CLAVE_CADER,IFERROR(VLOOKUP(DAY(F81),$BN$3:$BO$11,2,0),DAY(F81)),IFERROR(VLOOKUP(MONTH(F81),$BN$3:$BO$11,2,0),MONTH(F81)),YEAR(F81),G81),""))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1"/>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4"/>
      <c r="BF81" s="7"/>
      <c r="BG81" s="7"/>
      <c r="BH81" s="7" t="str">
        <f t="shared" ca="1" si="22"/>
        <v/>
      </c>
      <c r="BI81" s="4" t="str">
        <f t="shared" si="18"/>
        <v/>
      </c>
      <c r="BJ81" s="123" t="str">
        <f t="shared" si="23"/>
        <v/>
      </c>
      <c r="BK81" s="140" t="str">
        <f t="shared" si="29"/>
        <v/>
      </c>
      <c r="BQ81" s="4" t="str">
        <f>IF(IFERROR(VLOOKUP(C81,C82:C$1993,1,0),"")="","",COUNTIF(C:C,C81))</f>
        <v/>
      </c>
      <c r="BU81" s="5" t="str">
        <f>IF(B81="","",IF(BQ81="",1+(MAX(BU$2:BU80)),""))</f>
        <v/>
      </c>
      <c r="BV81" s="5" t="str">
        <f t="shared" si="24"/>
        <v/>
      </c>
      <c r="BW81" s="5" t="str">
        <f t="shared" si="25"/>
        <v/>
      </c>
      <c r="BX81" s="14" t="str">
        <f t="shared" si="26"/>
        <v/>
      </c>
      <c r="BY81" s="28"/>
      <c r="BZ81" s="15"/>
      <c r="CA81" s="5" t="str">
        <f t="shared" si="27"/>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x14ac:dyDescent="0.25">
      <c r="A82" s="4" t="str">
        <f t="shared" si="20"/>
        <v/>
      </c>
      <c r="B82" s="6"/>
      <c r="C82" s="8"/>
      <c r="D82" s="1" t="str">
        <f>IFERROR(INDEX('padron cfe'!B:B,MATCH(DATOS!C82,'padron cfe'!A:A,0),1),"")</f>
        <v/>
      </c>
      <c r="E82" s="1"/>
      <c r="F82" s="7"/>
      <c r="G82" s="9" t="s">
        <v>157</v>
      </c>
      <c r="H82" s="5" t="str">
        <f>IF(F82="","",IFERROR(CONCATENATE("PEUA",VLOOKUP(ESTADO,REPORTE!AV82:AW113,2,0),CLAVE_DISTRITO,CLAVE_CADER,IFERROR(VLOOKUP(DAY(F82),$BN$3:$BO$11,2,0),DAY(F82)),IFERROR(VLOOKUP(MONTH(F82),$BN$3:$BO$11,2,0),MONTH(F82)),YEAR(F82),G82),""))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1"/>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4" t="s">
        <v>157</v>
      </c>
      <c r="BF82" s="7"/>
      <c r="BG82" s="7"/>
      <c r="BH82" s="7" t="str">
        <f t="shared" ca="1" si="22"/>
        <v/>
      </c>
      <c r="BI82" s="4" t="str">
        <f t="shared" si="18"/>
        <v/>
      </c>
      <c r="BJ82" s="123" t="str">
        <f t="shared" si="23"/>
        <v/>
      </c>
      <c r="BK82" s="140" t="str">
        <f t="shared" si="29"/>
        <v/>
      </c>
      <c r="BQ82" s="4" t="str">
        <f>IF(IFERROR(VLOOKUP(C82,C83:C$1993,1,0),"")="","",COUNTIF(C:C,C82))</f>
        <v/>
      </c>
      <c r="BU82" s="5" t="str">
        <f>IF(B82="","",IF(BQ82="",1+(MAX(BU$2:BU81)),""))</f>
        <v/>
      </c>
      <c r="BV82" s="5" t="str">
        <f t="shared" si="24"/>
        <v/>
      </c>
      <c r="BW82" s="5" t="str">
        <f t="shared" si="25"/>
        <v/>
      </c>
      <c r="BX82" s="14" t="str">
        <f t="shared" si="26"/>
        <v/>
      </c>
      <c r="BY82" s="28"/>
      <c r="BZ82" s="15"/>
      <c r="CA82" s="5" t="str">
        <f t="shared" si="27"/>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x14ac:dyDescent="0.25">
      <c r="A83" s="4" t="str">
        <f t="shared" si="20"/>
        <v/>
      </c>
      <c r="B83" s="6"/>
      <c r="C83" s="8"/>
      <c r="D83" s="1" t="str">
        <f>IFERROR(INDEX('padron cfe'!B:B,MATCH(DATOS!C83,'padron cfe'!A:A,0),1),"")</f>
        <v/>
      </c>
      <c r="E83" s="1"/>
      <c r="F83" s="7"/>
      <c r="G83" s="9" t="s">
        <v>157</v>
      </c>
      <c r="H83" s="5" t="str">
        <f>IF(F83="","",IFERROR(CONCATENATE("PEUA",VLOOKUP(ESTADO,REPORTE!AV83:AW114,2,0),CLAVE_DISTRITO,CLAVE_CADER,IFERROR(VLOOKUP(DAY(F83),$BN$3:$BO$11,2,0),DAY(F83)),IFERROR(VLOOKUP(MONTH(F83),$BN$3:$BO$11,2,0),MONTH(F83)),YEAR(F83),G83),""))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1"/>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4"/>
      <c r="BF83" s="7"/>
      <c r="BG83" s="7"/>
      <c r="BH83" s="7" t="str">
        <f t="shared" ca="1" si="22"/>
        <v/>
      </c>
      <c r="BI83" s="4" t="str">
        <f t="shared" ref="BI83:BI146" si="31">IFERROR(IF(AA83=0,"",AA83/BB83),"")</f>
        <v/>
      </c>
      <c r="BJ83" s="123" t="str">
        <f t="shared" si="23"/>
        <v/>
      </c>
      <c r="BK83" s="140" t="str">
        <f t="shared" si="29"/>
        <v/>
      </c>
      <c r="BQ83" s="4" t="str">
        <f>IF(IFERROR(VLOOKUP(C83,C84:C$1993,1,0),"")="","",COUNTIF(C:C,C83))</f>
        <v/>
      </c>
      <c r="BU83" s="5" t="str">
        <f>IF(B83="","",IF(BQ83="",1+(MAX(BU$2:BU82)),""))</f>
        <v/>
      </c>
      <c r="BV83" s="5" t="str">
        <f t="shared" si="24"/>
        <v/>
      </c>
      <c r="BW83" s="5" t="str">
        <f t="shared" si="25"/>
        <v/>
      </c>
      <c r="BX83" s="14" t="str">
        <f t="shared" si="26"/>
        <v/>
      </c>
      <c r="BY83" s="28"/>
      <c r="BZ83" s="15"/>
      <c r="CA83" s="5" t="str">
        <f t="shared" si="27"/>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x14ac:dyDescent="0.25">
      <c r="A84" s="4" t="str">
        <f t="shared" si="20"/>
        <v/>
      </c>
      <c r="B84" s="6"/>
      <c r="C84" s="8"/>
      <c r="D84" s="1" t="str">
        <f>IFERROR(INDEX('padron cfe'!B:B,MATCH(DATOS!C84,'padron cfe'!A:A,0),1),"")</f>
        <v/>
      </c>
      <c r="E84" s="1"/>
      <c r="F84" s="7"/>
      <c r="G84" s="9" t="s">
        <v>157</v>
      </c>
      <c r="H84" s="5" t="str">
        <f>IF(F84="","",IFERROR(CONCATENATE("PEUA",VLOOKUP(ESTADO,REPORTE!AV84:AW115,2,0),CLAVE_DISTRITO,CLAVE_CADER,IFERROR(VLOOKUP(DAY(F84),$BN$3:$BO$11,2,0),DAY(F84)),IFERROR(VLOOKUP(MONTH(F84),$BN$3:$BO$11,2,0),MONTH(F84)),YEAR(F84),G84),""))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1"/>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4" t="s">
        <v>157</v>
      </c>
      <c r="BF84" s="7"/>
      <c r="BG84" s="7"/>
      <c r="BH84" s="7" t="str">
        <f t="shared" ca="1" si="22"/>
        <v/>
      </c>
      <c r="BI84" s="4" t="str">
        <f t="shared" si="31"/>
        <v/>
      </c>
      <c r="BJ84" s="123" t="str">
        <f t="shared" si="23"/>
        <v/>
      </c>
      <c r="BK84" s="140" t="str">
        <f t="shared" si="29"/>
        <v/>
      </c>
      <c r="BQ84" s="4" t="str">
        <f>IF(IFERROR(VLOOKUP(C84,C85:C$1993,1,0),"")="","",COUNTIF(C:C,C84))</f>
        <v/>
      </c>
      <c r="BU84" s="5" t="str">
        <f>IF(B84="","",IF(BQ84="",1+(MAX(BU$2:BU83)),""))</f>
        <v/>
      </c>
      <c r="BV84" s="5" t="str">
        <f t="shared" si="24"/>
        <v/>
      </c>
      <c r="BW84" s="5" t="str">
        <f t="shared" si="25"/>
        <v/>
      </c>
      <c r="BX84" s="14" t="str">
        <f t="shared" si="26"/>
        <v/>
      </c>
      <c r="BY84" s="28"/>
      <c r="BZ84" s="15"/>
      <c r="CA84" s="5" t="str">
        <f t="shared" si="27"/>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x14ac:dyDescent="0.25">
      <c r="A85" s="4" t="str">
        <f t="shared" si="20"/>
        <v/>
      </c>
      <c r="B85" s="6"/>
      <c r="C85" s="8"/>
      <c r="D85" s="1" t="str">
        <f>IFERROR(INDEX('padron cfe'!B:B,MATCH(DATOS!C85,'padron cfe'!A:A,0),1),"")</f>
        <v/>
      </c>
      <c r="E85" s="1"/>
      <c r="F85" s="7"/>
      <c r="G85" s="9" t="s">
        <v>157</v>
      </c>
      <c r="H85" s="5" t="str">
        <f>IF(F85="","",IFERROR(CONCATENATE("PEUA",VLOOKUP(ESTADO,REPORTE!AV85:AW116,2,0),CLAVE_DISTRITO,CLAVE_CADER,IFERROR(VLOOKUP(DAY(F85),$BN$3:$BO$11,2,0),DAY(F85)),IFERROR(VLOOKUP(MONTH(F85),$BN$3:$BO$11,2,0),MONTH(F85)),YEAR(F85),G85),""))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1"/>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4"/>
      <c r="BF85" s="7"/>
      <c r="BG85" s="7"/>
      <c r="BH85" s="7" t="str">
        <f t="shared" ca="1" si="22"/>
        <v/>
      </c>
      <c r="BI85" s="4" t="str">
        <f t="shared" si="31"/>
        <v/>
      </c>
      <c r="BJ85" s="123" t="str">
        <f t="shared" si="23"/>
        <v/>
      </c>
      <c r="BK85" s="140" t="str">
        <f t="shared" si="29"/>
        <v/>
      </c>
      <c r="BQ85" s="4" t="str">
        <f>IF(IFERROR(VLOOKUP(C85,C86:C$1993,1,0),"")="","",COUNTIF(C:C,C85))</f>
        <v/>
      </c>
      <c r="BU85" s="5" t="str">
        <f>IF(B85="","",IF(BQ85="",1+(MAX(BU$2:BU84)),""))</f>
        <v/>
      </c>
      <c r="BV85" s="5" t="str">
        <f t="shared" si="24"/>
        <v/>
      </c>
      <c r="BW85" s="5" t="str">
        <f t="shared" si="25"/>
        <v/>
      </c>
      <c r="BX85" s="14" t="str">
        <f t="shared" si="26"/>
        <v/>
      </c>
      <c r="BY85" s="28"/>
      <c r="BZ85" s="15"/>
      <c r="CA85" s="5" t="str">
        <f t="shared" si="27"/>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x14ac:dyDescent="0.25">
      <c r="A86" s="4" t="str">
        <f t="shared" si="20"/>
        <v/>
      </c>
      <c r="B86" s="6"/>
      <c r="C86" s="8"/>
      <c r="D86" s="1" t="str">
        <f>IFERROR(INDEX('padron cfe'!B:B,MATCH(DATOS!C86,'padron cfe'!A:A,0),1),"")</f>
        <v/>
      </c>
      <c r="E86" s="1"/>
      <c r="F86" s="7"/>
      <c r="G86" s="9" t="s">
        <v>157</v>
      </c>
      <c r="H86" s="5" t="str">
        <f>IF(F86="","",IFERROR(CONCATENATE("PEUA",VLOOKUP(ESTADO,REPORTE!AV86:AW117,2,0),CLAVE_DISTRITO,CLAVE_CADER,IFERROR(VLOOKUP(DAY(F86),$BN$3:$BO$11,2,0),DAY(F86)),IFERROR(VLOOKUP(MONTH(F86),$BN$3:$BO$11,2,0),MONTH(F86)),YEAR(F86),G86),""))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1"/>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4" t="s">
        <v>157</v>
      </c>
      <c r="BF86" s="7"/>
      <c r="BG86" s="7"/>
      <c r="BH86" s="7" t="str">
        <f t="shared" ca="1" si="22"/>
        <v/>
      </c>
      <c r="BI86" s="4" t="str">
        <f t="shared" si="31"/>
        <v/>
      </c>
      <c r="BJ86" s="123" t="str">
        <f t="shared" si="23"/>
        <v/>
      </c>
      <c r="BK86" s="140" t="str">
        <f t="shared" si="29"/>
        <v/>
      </c>
      <c r="BQ86" s="4" t="str">
        <f>IF(IFERROR(VLOOKUP(C86,C87:C$1993,1,0),"")="","",COUNTIF(C:C,C86))</f>
        <v/>
      </c>
      <c r="BU86" s="5" t="str">
        <f>IF(B86="","",IF(BQ86="",1+(MAX(BU$2:BU85)),""))</f>
        <v/>
      </c>
      <c r="BV86" s="5" t="str">
        <f t="shared" si="24"/>
        <v/>
      </c>
      <c r="BW86" s="5" t="str">
        <f t="shared" si="25"/>
        <v/>
      </c>
      <c r="BX86" s="14" t="str">
        <f t="shared" si="26"/>
        <v/>
      </c>
      <c r="BY86" s="28"/>
      <c r="BZ86" s="15"/>
      <c r="CA86" s="5" t="str">
        <f t="shared" si="27"/>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x14ac:dyDescent="0.25">
      <c r="A87" s="4" t="str">
        <f t="shared" si="20"/>
        <v/>
      </c>
      <c r="B87" s="6"/>
      <c r="C87" s="8"/>
      <c r="D87" s="1" t="str">
        <f>IFERROR(INDEX('padron cfe'!B:B,MATCH(DATOS!C87,'padron cfe'!A:A,0),1),"")</f>
        <v/>
      </c>
      <c r="E87" s="1"/>
      <c r="F87" s="7"/>
      <c r="G87" s="9" t="s">
        <v>157</v>
      </c>
      <c r="H87" s="5" t="str">
        <f>IF(F87="","",IFERROR(CONCATENATE("PEUA",VLOOKUP(ESTADO,REPORTE!AV87:AW118,2,0),CLAVE_DISTRITO,CLAVE_CADER,IFERROR(VLOOKUP(DAY(F87),$BN$3:$BO$11,2,0),DAY(F87)),IFERROR(VLOOKUP(MONTH(F87),$BN$3:$BO$11,2,0),MONTH(F87)),YEAR(F87),G87),""))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1"/>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4"/>
      <c r="BF87" s="7"/>
      <c r="BG87" s="7"/>
      <c r="BH87" s="7" t="str">
        <f t="shared" ca="1" si="22"/>
        <v/>
      </c>
      <c r="BI87" s="4" t="str">
        <f t="shared" si="31"/>
        <v/>
      </c>
      <c r="BJ87" s="123" t="str">
        <f t="shared" si="23"/>
        <v/>
      </c>
      <c r="BK87" s="140" t="str">
        <f t="shared" si="29"/>
        <v/>
      </c>
      <c r="BQ87" s="4" t="str">
        <f>IF(IFERROR(VLOOKUP(C87,C88:C$1993,1,0),"")="","",COUNTIF(C:C,C87))</f>
        <v/>
      </c>
      <c r="BU87" s="5" t="str">
        <f>IF(B87="","",IF(BQ87="",1+(MAX(BU$2:BU86)),""))</f>
        <v/>
      </c>
      <c r="BV87" s="5" t="str">
        <f t="shared" si="24"/>
        <v/>
      </c>
      <c r="BW87" s="5" t="str">
        <f t="shared" si="25"/>
        <v/>
      </c>
      <c r="BX87" s="14" t="str">
        <f t="shared" si="26"/>
        <v/>
      </c>
      <c r="BY87" s="28"/>
      <c r="BZ87" s="15"/>
      <c r="CA87" s="5" t="str">
        <f t="shared" si="27"/>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x14ac:dyDescent="0.25">
      <c r="A88" s="4" t="str">
        <f t="shared" si="20"/>
        <v/>
      </c>
      <c r="B88" s="6"/>
      <c r="C88" s="8"/>
      <c r="D88" s="1" t="str">
        <f>IFERROR(INDEX('padron cfe'!B:B,MATCH(DATOS!C88,'padron cfe'!A:A,0),1),"")</f>
        <v/>
      </c>
      <c r="E88" s="1"/>
      <c r="F88" s="7"/>
      <c r="G88" s="9" t="s">
        <v>157</v>
      </c>
      <c r="H88" s="5" t="str">
        <f>IF(F88="","",IFERROR(CONCATENATE("PEUA",VLOOKUP(ESTADO,REPORTE!AV88:AW119,2,0),CLAVE_DISTRITO,CLAVE_CADER,IFERROR(VLOOKUP(DAY(F88),$BN$3:$BO$11,2,0),DAY(F88)),IFERROR(VLOOKUP(MONTH(F88),$BN$3:$BO$11,2,0),MONTH(F88)),YEAR(F88),G88),""))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1"/>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4" t="s">
        <v>157</v>
      </c>
      <c r="BF88" s="7"/>
      <c r="BG88" s="7"/>
      <c r="BH88" s="7" t="str">
        <f t="shared" ca="1" si="22"/>
        <v/>
      </c>
      <c r="BI88" s="4" t="str">
        <f t="shared" si="31"/>
        <v/>
      </c>
      <c r="BJ88" s="123" t="str">
        <f t="shared" si="23"/>
        <v/>
      </c>
      <c r="BK88" s="140" t="str">
        <f t="shared" si="29"/>
        <v/>
      </c>
      <c r="BQ88" s="4" t="str">
        <f>IF(IFERROR(VLOOKUP(C88,C89:C$1993,1,0),"")="","",COUNTIF(C:C,C88))</f>
        <v/>
      </c>
      <c r="BU88" s="5" t="str">
        <f>IF(B88="","",IF(BQ88="",1+(MAX(BU$2:BU87)),""))</f>
        <v/>
      </c>
      <c r="BV88" s="5" t="str">
        <f t="shared" si="24"/>
        <v/>
      </c>
      <c r="BW88" s="5" t="str">
        <f t="shared" si="25"/>
        <v/>
      </c>
      <c r="BX88" s="14" t="str">
        <f t="shared" si="26"/>
        <v/>
      </c>
      <c r="BY88" s="28"/>
      <c r="BZ88" s="15"/>
      <c r="CA88" s="5" t="str">
        <f t="shared" si="27"/>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x14ac:dyDescent="0.25">
      <c r="A89" s="4" t="str">
        <f t="shared" si="20"/>
        <v/>
      </c>
      <c r="B89" s="6"/>
      <c r="C89" s="8"/>
      <c r="D89" s="1" t="str">
        <f>IFERROR(INDEX('padron cfe'!B:B,MATCH(DATOS!C89,'padron cfe'!A:A,0),1),"")</f>
        <v/>
      </c>
      <c r="E89" s="1"/>
      <c r="F89" s="7"/>
      <c r="G89" s="9" t="s">
        <v>157</v>
      </c>
      <c r="H89" s="5" t="str">
        <f>IF(F89="","",IFERROR(CONCATENATE("PEUA",VLOOKUP(ESTADO,REPORTE!AV89:AW120,2,0),CLAVE_DISTRITO,CLAVE_CADER,IFERROR(VLOOKUP(DAY(F89),$BN$3:$BO$11,2,0),DAY(F89)),IFERROR(VLOOKUP(MONTH(F89),$BN$3:$BO$11,2,0),MONTH(F89)),YEAR(F89),G89),""))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1"/>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4"/>
      <c r="BF89" s="7"/>
      <c r="BG89" s="7"/>
      <c r="BH89" s="7" t="str">
        <f t="shared" ca="1" si="22"/>
        <v/>
      </c>
      <c r="BI89" s="4" t="str">
        <f t="shared" si="31"/>
        <v/>
      </c>
      <c r="BJ89" s="123" t="str">
        <f t="shared" si="23"/>
        <v/>
      </c>
      <c r="BK89" s="140" t="str">
        <f t="shared" si="29"/>
        <v/>
      </c>
      <c r="BQ89" s="4" t="str">
        <f>IF(IFERROR(VLOOKUP(C89,C90:C$1993,1,0),"")="","",COUNTIF(C:C,C89))</f>
        <v/>
      </c>
      <c r="BU89" s="5" t="str">
        <f>IF(B89="","",IF(BQ89="",1+(MAX(BU$2:BU88)),""))</f>
        <v/>
      </c>
      <c r="BV89" s="5" t="str">
        <f t="shared" si="24"/>
        <v/>
      </c>
      <c r="BW89" s="5" t="str">
        <f t="shared" si="25"/>
        <v/>
      </c>
      <c r="BX89" s="14" t="str">
        <f t="shared" si="26"/>
        <v/>
      </c>
      <c r="BY89" s="28"/>
      <c r="BZ89" s="15"/>
      <c r="CA89" s="5" t="str">
        <f t="shared" si="27"/>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x14ac:dyDescent="0.25">
      <c r="A90" s="4" t="str">
        <f t="shared" si="20"/>
        <v/>
      </c>
      <c r="B90" s="6"/>
      <c r="C90" s="8"/>
      <c r="D90" s="1" t="str">
        <f>IFERROR(INDEX('padron cfe'!B:B,MATCH(DATOS!C90,'padron cfe'!A:A,0),1),"")</f>
        <v/>
      </c>
      <c r="E90" s="1"/>
      <c r="F90" s="7"/>
      <c r="G90" s="9" t="s">
        <v>157</v>
      </c>
      <c r="H90" s="5" t="str">
        <f>IF(F90="","",IFERROR(CONCATENATE("PEUA",VLOOKUP(ESTADO,REPORTE!AV90:AW121,2,0),CLAVE_DISTRITO,CLAVE_CADER,IFERROR(VLOOKUP(DAY(F90),$BN$3:$BO$11,2,0),DAY(F90)),IFERROR(VLOOKUP(MONTH(F90),$BN$3:$BO$11,2,0),MONTH(F90)),YEAR(F90),G90),""))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1"/>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4" t="s">
        <v>157</v>
      </c>
      <c r="BF90" s="7"/>
      <c r="BG90" s="7"/>
      <c r="BH90" s="7" t="str">
        <f t="shared" ca="1" si="22"/>
        <v/>
      </c>
      <c r="BI90" s="4" t="str">
        <f t="shared" si="31"/>
        <v/>
      </c>
      <c r="BJ90" s="123" t="str">
        <f t="shared" si="23"/>
        <v/>
      </c>
      <c r="BK90" s="140" t="str">
        <f t="shared" si="29"/>
        <v/>
      </c>
      <c r="BQ90" s="4" t="str">
        <f>IF(IFERROR(VLOOKUP(C90,C91:C$1993,1,0),"")="","",COUNTIF(C:C,C90))</f>
        <v/>
      </c>
      <c r="BU90" s="5" t="str">
        <f>IF(B90="","",IF(BQ90="",1+(MAX(BU$2:BU89)),""))</f>
        <v/>
      </c>
      <c r="BV90" s="5" t="str">
        <f t="shared" si="24"/>
        <v/>
      </c>
      <c r="BW90" s="5" t="str">
        <f t="shared" si="25"/>
        <v/>
      </c>
      <c r="BX90" s="14" t="str">
        <f t="shared" si="26"/>
        <v/>
      </c>
      <c r="BY90" s="28"/>
      <c r="BZ90" s="15"/>
      <c r="CA90" s="5" t="str">
        <f t="shared" si="27"/>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x14ac:dyDescent="0.25">
      <c r="A91" s="4" t="str">
        <f t="shared" si="20"/>
        <v/>
      </c>
      <c r="B91" s="6"/>
      <c r="C91" s="8"/>
      <c r="D91" s="1" t="str">
        <f>IFERROR(INDEX('padron cfe'!B:B,MATCH(DATOS!C91,'padron cfe'!A:A,0),1),"")</f>
        <v/>
      </c>
      <c r="E91" s="1"/>
      <c r="F91" s="7"/>
      <c r="G91" s="9" t="s">
        <v>157</v>
      </c>
      <c r="H91" s="5" t="str">
        <f>IF(F91="","",IFERROR(CONCATENATE("PEUA",VLOOKUP(ESTADO,REPORTE!AV91:AW122,2,0),CLAVE_DISTRITO,CLAVE_CADER,IFERROR(VLOOKUP(DAY(F91),$BN$3:$BO$11,2,0),DAY(F91)),IFERROR(VLOOKUP(MONTH(F91),$BN$3:$BO$11,2,0),MONTH(F91)),YEAR(F91),G91),""))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1"/>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4"/>
      <c r="BF91" s="7"/>
      <c r="BG91" s="7"/>
      <c r="BH91" s="7" t="str">
        <f t="shared" ca="1" si="22"/>
        <v/>
      </c>
      <c r="BI91" s="4" t="str">
        <f t="shared" si="31"/>
        <v/>
      </c>
      <c r="BJ91" s="123" t="str">
        <f t="shared" si="23"/>
        <v/>
      </c>
      <c r="BK91" s="140" t="str">
        <f t="shared" si="29"/>
        <v/>
      </c>
      <c r="BQ91" s="4" t="str">
        <f>IF(IFERROR(VLOOKUP(C91,C92:C$1993,1,0),"")="","",COUNTIF(C:C,C91))</f>
        <v/>
      </c>
      <c r="BU91" s="5" t="str">
        <f>IF(B91="","",IF(BQ91="",1+(MAX(BU$2:BU90)),""))</f>
        <v/>
      </c>
      <c r="BV91" s="5" t="str">
        <f t="shared" si="24"/>
        <v/>
      </c>
      <c r="BW91" s="5" t="str">
        <f t="shared" si="25"/>
        <v/>
      </c>
      <c r="BX91" s="14" t="str">
        <f t="shared" si="26"/>
        <v/>
      </c>
      <c r="BY91" s="28"/>
      <c r="BZ91" s="15"/>
      <c r="CA91" s="5" t="str">
        <f t="shared" si="27"/>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x14ac:dyDescent="0.25">
      <c r="A92" s="4" t="str">
        <f t="shared" si="20"/>
        <v/>
      </c>
      <c r="B92" s="6"/>
      <c r="C92" s="8"/>
      <c r="D92" s="1" t="str">
        <f>IFERROR(INDEX('padron cfe'!B:B,MATCH(DATOS!C92,'padron cfe'!A:A,0),1),"")</f>
        <v/>
      </c>
      <c r="E92" s="1"/>
      <c r="F92" s="7"/>
      <c r="G92" s="9" t="s">
        <v>157</v>
      </c>
      <c r="H92" s="5" t="str">
        <f>IF(F92="","",IFERROR(CONCATENATE("PEUA",VLOOKUP(ESTADO,REPORTE!AV92:AW123,2,0),CLAVE_DISTRITO,CLAVE_CADER,IFERROR(VLOOKUP(DAY(F92),$BN$3:$BO$11,2,0),DAY(F92)),IFERROR(VLOOKUP(MONTH(F92),$BN$3:$BO$11,2,0),MONTH(F92)),YEAR(F92),G92),""))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1"/>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4" t="s">
        <v>157</v>
      </c>
      <c r="BF92" s="7"/>
      <c r="BG92" s="7"/>
      <c r="BH92" s="7" t="str">
        <f t="shared" ca="1" si="22"/>
        <v/>
      </c>
      <c r="BI92" s="4" t="str">
        <f t="shared" si="31"/>
        <v/>
      </c>
      <c r="BJ92" s="123" t="str">
        <f t="shared" si="23"/>
        <v/>
      </c>
      <c r="BK92" s="140" t="str">
        <f t="shared" si="29"/>
        <v/>
      </c>
      <c r="BQ92" s="4" t="str">
        <f>IF(IFERROR(VLOOKUP(C92,C93:C$1993,1,0),"")="","",COUNTIF(C:C,C92))</f>
        <v/>
      </c>
      <c r="BU92" s="5" t="str">
        <f>IF(B92="","",IF(BQ92="",1+(MAX(BU$2:BU91)),""))</f>
        <v/>
      </c>
      <c r="BV92" s="5" t="str">
        <f t="shared" si="24"/>
        <v/>
      </c>
      <c r="BW92" s="5" t="str">
        <f t="shared" si="25"/>
        <v/>
      </c>
      <c r="BX92" s="14" t="str">
        <f t="shared" si="26"/>
        <v/>
      </c>
      <c r="BY92" s="28"/>
      <c r="BZ92" s="15"/>
      <c r="CA92" s="5" t="str">
        <f t="shared" si="27"/>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x14ac:dyDescent="0.25">
      <c r="A93" s="4" t="str">
        <f t="shared" si="20"/>
        <v/>
      </c>
      <c r="B93" s="6"/>
      <c r="C93" s="8"/>
      <c r="D93" s="1" t="str">
        <f>IFERROR(INDEX('padron cfe'!B:B,MATCH(DATOS!C93,'padron cfe'!A:A,0),1),"")</f>
        <v/>
      </c>
      <c r="E93" s="1"/>
      <c r="F93" s="7"/>
      <c r="G93" s="9" t="s">
        <v>157</v>
      </c>
      <c r="H93" s="5" t="str">
        <f>IF(F93="","",IFERROR(CONCATENATE("PEUA",VLOOKUP(ESTADO,REPORTE!AV93:AW124,2,0),CLAVE_DISTRITO,CLAVE_CADER,IFERROR(VLOOKUP(DAY(F93),$BN$3:$BO$11,2,0),DAY(F93)),IFERROR(VLOOKUP(MONTH(F93),$BN$3:$BO$11,2,0),MONTH(F93)),YEAR(F93),G93),""))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1"/>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4"/>
      <c r="BF93" s="7"/>
      <c r="BG93" s="7"/>
      <c r="BH93" s="7" t="str">
        <f t="shared" ca="1" si="22"/>
        <v/>
      </c>
      <c r="BI93" s="4" t="str">
        <f t="shared" si="31"/>
        <v/>
      </c>
      <c r="BJ93" s="123" t="str">
        <f t="shared" si="23"/>
        <v/>
      </c>
      <c r="BK93" s="140" t="str">
        <f t="shared" si="29"/>
        <v/>
      </c>
      <c r="BQ93" s="4" t="str">
        <f>IF(IFERROR(VLOOKUP(C93,C94:C$1993,1,0),"")="","",COUNTIF(C:C,C93))</f>
        <v/>
      </c>
      <c r="BU93" s="5" t="str">
        <f>IF(B93="","",IF(BQ93="",1+(MAX(BU$2:BU92)),""))</f>
        <v/>
      </c>
      <c r="BV93" s="5" t="str">
        <f t="shared" si="24"/>
        <v/>
      </c>
      <c r="BW93" s="5" t="str">
        <f t="shared" si="25"/>
        <v/>
      </c>
      <c r="BX93" s="14" t="str">
        <f t="shared" si="26"/>
        <v/>
      </c>
      <c r="BY93" s="28"/>
      <c r="BZ93" s="15"/>
      <c r="CA93" s="5" t="str">
        <f t="shared" si="27"/>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x14ac:dyDescent="0.25">
      <c r="A94" s="4" t="str">
        <f t="shared" si="20"/>
        <v/>
      </c>
      <c r="B94" s="6"/>
      <c r="C94" s="8"/>
      <c r="D94" s="1" t="str">
        <f>IFERROR(INDEX('padron cfe'!B:B,MATCH(DATOS!C94,'padron cfe'!A:A,0),1),"")</f>
        <v/>
      </c>
      <c r="E94" s="1"/>
      <c r="F94" s="7"/>
      <c r="G94" s="9" t="s">
        <v>157</v>
      </c>
      <c r="H94" s="5" t="str">
        <f>IF(F94="","",IFERROR(CONCATENATE("PEUA",VLOOKUP(ESTADO,REPORTE!AV94:AW125,2,0),CLAVE_DISTRITO,CLAVE_CADER,IFERROR(VLOOKUP(DAY(F94),$BN$3:$BO$11,2,0),DAY(F94)),IFERROR(VLOOKUP(MONTH(F94),$BN$3:$BO$11,2,0),MONTH(F94)),YEAR(F94),G94),""))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1"/>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4" t="s">
        <v>157</v>
      </c>
      <c r="BF94" s="7"/>
      <c r="BG94" s="7"/>
      <c r="BH94" s="7" t="str">
        <f t="shared" ca="1" si="22"/>
        <v/>
      </c>
      <c r="BI94" s="4" t="str">
        <f t="shared" si="31"/>
        <v/>
      </c>
      <c r="BJ94" s="123" t="str">
        <f t="shared" si="23"/>
        <v/>
      </c>
      <c r="BK94" s="140" t="str">
        <f t="shared" si="29"/>
        <v/>
      </c>
      <c r="BQ94" s="4" t="str">
        <f>IF(IFERROR(VLOOKUP(C94,C95:C$1993,1,0),"")="","",COUNTIF(C:C,C94))</f>
        <v/>
      </c>
      <c r="BU94" s="5" t="str">
        <f>IF(B94="","",IF(BQ94="",1+(MAX(BU$2:BU93)),""))</f>
        <v/>
      </c>
      <c r="BV94" s="5" t="str">
        <f t="shared" si="24"/>
        <v/>
      </c>
      <c r="BW94" s="5" t="str">
        <f t="shared" si="25"/>
        <v/>
      </c>
      <c r="BX94" s="14" t="str">
        <f t="shared" si="26"/>
        <v/>
      </c>
      <c r="BY94" s="28"/>
      <c r="BZ94" s="15"/>
      <c r="CA94" s="5" t="str">
        <f t="shared" si="27"/>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x14ac:dyDescent="0.25">
      <c r="A95" s="4" t="str">
        <f t="shared" si="20"/>
        <v/>
      </c>
      <c r="B95" s="6"/>
      <c r="C95" s="8"/>
      <c r="D95" s="1" t="str">
        <f>IFERROR(INDEX('padron cfe'!B:B,MATCH(DATOS!C95,'padron cfe'!A:A,0),1),"")</f>
        <v/>
      </c>
      <c r="E95" s="1"/>
      <c r="F95" s="7"/>
      <c r="G95" s="9" t="s">
        <v>157</v>
      </c>
      <c r="H95" s="5" t="str">
        <f>IF(F95="","",IFERROR(CONCATENATE("PEUA",VLOOKUP(ESTADO,REPORTE!AV95:AW126,2,0),CLAVE_DISTRITO,CLAVE_CADER,IFERROR(VLOOKUP(DAY(F95),$BN$3:$BO$11,2,0),DAY(F95)),IFERROR(VLOOKUP(MONTH(F95),$BN$3:$BO$11,2,0),MONTH(F95)),YEAR(F95),G95),""))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1"/>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4"/>
      <c r="BF95" s="7"/>
      <c r="BG95" s="7"/>
      <c r="BH95" s="7" t="str">
        <f t="shared" ca="1" si="22"/>
        <v/>
      </c>
      <c r="BI95" s="4" t="str">
        <f t="shared" si="31"/>
        <v/>
      </c>
      <c r="BJ95" s="123" t="str">
        <f t="shared" si="23"/>
        <v/>
      </c>
      <c r="BK95" s="140" t="str">
        <f t="shared" si="29"/>
        <v/>
      </c>
      <c r="BQ95" s="4" t="str">
        <f>IF(IFERROR(VLOOKUP(C95,C96:C$1993,1,0),"")="","",COUNTIF(C:C,C95))</f>
        <v/>
      </c>
      <c r="BU95" s="5" t="str">
        <f>IF(B95="","",IF(BQ95="",1+(MAX(BU$2:BU94)),""))</f>
        <v/>
      </c>
      <c r="BV95" s="5" t="str">
        <f t="shared" si="24"/>
        <v/>
      </c>
      <c r="BW95" s="5" t="str">
        <f t="shared" si="25"/>
        <v/>
      </c>
      <c r="BX95" s="14" t="str">
        <f t="shared" si="26"/>
        <v/>
      </c>
      <c r="BY95" s="28"/>
      <c r="BZ95" s="15"/>
      <c r="CA95" s="5" t="str">
        <f t="shared" si="27"/>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x14ac:dyDescent="0.25">
      <c r="A96" s="4" t="str">
        <f t="shared" si="20"/>
        <v/>
      </c>
      <c r="B96" s="6"/>
      <c r="C96" s="8"/>
      <c r="D96" s="1" t="str">
        <f>IFERROR(INDEX('padron cfe'!B:B,MATCH(DATOS!C96,'padron cfe'!A:A,0),1),"")</f>
        <v/>
      </c>
      <c r="E96" s="1"/>
      <c r="F96" s="7"/>
      <c r="G96" s="9" t="s">
        <v>157</v>
      </c>
      <c r="H96" s="5" t="str">
        <f>IF(F96="","",IFERROR(CONCATENATE("PEUA",VLOOKUP(ESTADO,REPORTE!AV96:AW127,2,0),CLAVE_DISTRITO,CLAVE_CADER,IFERROR(VLOOKUP(DAY(F96),$BN$3:$BO$11,2,0),DAY(F96)),IFERROR(VLOOKUP(MONTH(F96),$BN$3:$BO$11,2,0),MONTH(F96)),YEAR(F96),G96),""))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1"/>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4" t="s">
        <v>157</v>
      </c>
      <c r="BF96" s="7"/>
      <c r="BG96" s="7"/>
      <c r="BH96" s="7" t="str">
        <f t="shared" ca="1" si="22"/>
        <v/>
      </c>
      <c r="BI96" s="4" t="str">
        <f t="shared" si="31"/>
        <v/>
      </c>
      <c r="BJ96" s="123" t="str">
        <f t="shared" si="23"/>
        <v/>
      </c>
      <c r="BK96" s="140" t="str">
        <f t="shared" si="29"/>
        <v/>
      </c>
      <c r="BQ96" s="4" t="str">
        <f>IF(IFERROR(VLOOKUP(C96,C97:C$1993,1,0),"")="","",COUNTIF(C:C,C96))</f>
        <v/>
      </c>
      <c r="BU96" s="5" t="str">
        <f>IF(B96="","",IF(BQ96="",1+(MAX(BU$2:BU95)),""))</f>
        <v/>
      </c>
      <c r="BV96" s="5" t="str">
        <f t="shared" si="24"/>
        <v/>
      </c>
      <c r="BW96" s="5" t="str">
        <f t="shared" si="25"/>
        <v/>
      </c>
      <c r="BX96" s="14" t="str">
        <f t="shared" si="26"/>
        <v/>
      </c>
      <c r="BY96" s="28"/>
      <c r="BZ96" s="15"/>
      <c r="CA96" s="5" t="str">
        <f t="shared" si="27"/>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x14ac:dyDescent="0.25">
      <c r="A97" s="4" t="str">
        <f t="shared" si="20"/>
        <v/>
      </c>
      <c r="B97" s="6"/>
      <c r="C97" s="8"/>
      <c r="D97" s="1" t="str">
        <f>IFERROR(INDEX('padron cfe'!B:B,MATCH(DATOS!C97,'padron cfe'!A:A,0),1),"")</f>
        <v/>
      </c>
      <c r="E97" s="1"/>
      <c r="F97" s="7"/>
      <c r="G97" s="9" t="s">
        <v>157</v>
      </c>
      <c r="H97" s="5" t="str">
        <f>IF(F97="","",IFERROR(CONCATENATE("PEUA",VLOOKUP(ESTADO,REPORTE!AV97:AW128,2,0),CLAVE_DISTRITO,CLAVE_CADER,IFERROR(VLOOKUP(DAY(F97),$BN$3:$BO$11,2,0),DAY(F97)),IFERROR(VLOOKUP(MONTH(F97),$BN$3:$BO$11,2,0),MONTH(F97)),YEAR(F97),G97),""))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1"/>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4"/>
      <c r="BF97" s="7"/>
      <c r="BG97" s="7"/>
      <c r="BH97" s="7" t="str">
        <f t="shared" ca="1" si="22"/>
        <v/>
      </c>
      <c r="BI97" s="4" t="str">
        <f t="shared" si="31"/>
        <v/>
      </c>
      <c r="BJ97" s="123" t="str">
        <f t="shared" si="23"/>
        <v/>
      </c>
      <c r="BK97" s="140" t="str">
        <f t="shared" si="29"/>
        <v/>
      </c>
      <c r="BQ97" s="4" t="str">
        <f>IF(IFERROR(VLOOKUP(C97,C98:C$1993,1,0),"")="","",COUNTIF(C:C,C97))</f>
        <v/>
      </c>
      <c r="BU97" s="5" t="str">
        <f>IF(B97="","",IF(BQ97="",1+(MAX(BU$2:BU96)),""))</f>
        <v/>
      </c>
      <c r="BV97" s="5" t="str">
        <f t="shared" si="24"/>
        <v/>
      </c>
      <c r="BW97" s="5" t="str">
        <f t="shared" si="25"/>
        <v/>
      </c>
      <c r="BX97" s="14" t="str">
        <f t="shared" si="26"/>
        <v/>
      </c>
      <c r="BY97" s="28"/>
      <c r="BZ97" s="15"/>
      <c r="CA97" s="5" t="str">
        <f t="shared" si="27"/>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x14ac:dyDescent="0.25">
      <c r="A98" s="4" t="str">
        <f t="shared" si="20"/>
        <v/>
      </c>
      <c r="B98" s="6"/>
      <c r="C98" s="8"/>
      <c r="D98" s="1" t="str">
        <f>IFERROR(INDEX('padron cfe'!B:B,MATCH(DATOS!C98,'padron cfe'!A:A,0),1),"")</f>
        <v/>
      </c>
      <c r="E98" s="1"/>
      <c r="F98" s="7"/>
      <c r="G98" s="9" t="s">
        <v>157</v>
      </c>
      <c r="H98" s="5" t="str">
        <f>IF(F98="","",IFERROR(CONCATENATE("PEUA",VLOOKUP(ESTADO,REPORTE!AV98:AW129,2,0),CLAVE_DISTRITO,CLAVE_CADER,IFERROR(VLOOKUP(DAY(F98),$BN$3:$BO$11,2,0),DAY(F98)),IFERROR(VLOOKUP(MONTH(F98),$BN$3:$BO$11,2,0),MONTH(F98)),YEAR(F98),G98),""))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1"/>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4" t="s">
        <v>157</v>
      </c>
      <c r="BF98" s="7"/>
      <c r="BG98" s="7"/>
      <c r="BH98" s="7" t="str">
        <f t="shared" ca="1" si="22"/>
        <v/>
      </c>
      <c r="BI98" s="4" t="str">
        <f t="shared" si="31"/>
        <v/>
      </c>
      <c r="BJ98" s="123" t="str">
        <f t="shared" si="23"/>
        <v/>
      </c>
      <c r="BK98" s="140" t="str">
        <f t="shared" si="29"/>
        <v/>
      </c>
      <c r="BQ98" s="4" t="str">
        <f>IF(IFERROR(VLOOKUP(C98,C99:C$1993,1,0),"")="","",COUNTIF(C:C,C98))</f>
        <v/>
      </c>
      <c r="BU98" s="5" t="str">
        <f>IF(B98="","",IF(BQ98="",1+(MAX(BU$2:BU97)),""))</f>
        <v/>
      </c>
      <c r="BV98" s="5" t="str">
        <f t="shared" si="24"/>
        <v/>
      </c>
      <c r="BW98" s="5" t="str">
        <f t="shared" si="25"/>
        <v/>
      </c>
      <c r="BX98" s="14" t="str">
        <f t="shared" si="26"/>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x14ac:dyDescent="0.25">
      <c r="A99" s="4" t="str">
        <f t="shared" si="20"/>
        <v/>
      </c>
      <c r="B99" s="6"/>
      <c r="C99" s="8"/>
      <c r="D99" s="1" t="str">
        <f>IFERROR(INDEX('padron cfe'!B:B,MATCH(DATOS!C99,'padron cfe'!A:A,0),1),"")</f>
        <v/>
      </c>
      <c r="E99" s="1"/>
      <c r="F99" s="7"/>
      <c r="G99" s="9" t="s">
        <v>157</v>
      </c>
      <c r="H99" s="5" t="str">
        <f>IF(F99="","",IFERROR(CONCATENATE("PEUA",VLOOKUP(ESTADO,REPORTE!AV99:AW130,2,0),CLAVE_DISTRITO,CLAVE_CADER,IFERROR(VLOOKUP(DAY(F99),$BN$3:$BO$11,2,0),DAY(F99)),IFERROR(VLOOKUP(MONTH(F99),$BN$3:$BO$11,2,0),MONTH(F99)),YEAR(F99),G99),""))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1"/>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4"/>
      <c r="BF99" s="7"/>
      <c r="BG99" s="7"/>
      <c r="BH99" s="7" t="str">
        <f t="shared" ca="1" si="22"/>
        <v/>
      </c>
      <c r="BI99" s="4" t="str">
        <f t="shared" si="31"/>
        <v/>
      </c>
      <c r="BJ99" s="123" t="str">
        <f t="shared" si="23"/>
        <v/>
      </c>
      <c r="BK99" s="140" t="str">
        <f t="shared" si="29"/>
        <v/>
      </c>
      <c r="BQ99" s="4" t="str">
        <f>IF(IFERROR(VLOOKUP(C99,C100:C$1993,1,0),"")="","",COUNTIF(C:C,C99))</f>
        <v/>
      </c>
      <c r="BU99" s="5" t="str">
        <f>IF(B99="","",IF(BQ99="",1+(MAX(BU$2:BU98)),""))</f>
        <v/>
      </c>
      <c r="BV99" s="5" t="str">
        <f t="shared" si="24"/>
        <v/>
      </c>
      <c r="BW99" s="5" t="str">
        <f t="shared" si="25"/>
        <v/>
      </c>
      <c r="BX99" s="14" t="str">
        <f t="shared" si="26"/>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x14ac:dyDescent="0.25">
      <c r="A100" s="4" t="str">
        <f t="shared" si="20"/>
        <v/>
      </c>
      <c r="B100" s="6"/>
      <c r="C100" s="8"/>
      <c r="D100" s="1" t="str">
        <f>IFERROR(INDEX('padron cfe'!B:B,MATCH(DATOS!C100,'padron cfe'!A:A,0),1),"")</f>
        <v/>
      </c>
      <c r="E100" s="1"/>
      <c r="F100" s="7"/>
      <c r="G100" s="9" t="s">
        <v>157</v>
      </c>
      <c r="H100" s="5" t="str">
        <f>IF(F100="","",IFERROR(CONCATENATE("PEUA",VLOOKUP(ESTADO,REPORTE!AV100:AW131,2,0),CLAVE_DISTRITO,CLAVE_CADER,IFERROR(VLOOKUP(DAY(F100),$BN$3:$BO$11,2,0),DAY(F100)),IFERROR(VLOOKUP(MONTH(F100),$BN$3:$BO$11,2,0),MONTH(F100)),YEAR(F100),G100),""))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1"/>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4" t="s">
        <v>157</v>
      </c>
      <c r="BF100" s="7"/>
      <c r="BG100" s="7"/>
      <c r="BH100" s="7" t="str">
        <f t="shared" ca="1" si="22"/>
        <v/>
      </c>
      <c r="BI100" s="4" t="str">
        <f t="shared" si="31"/>
        <v/>
      </c>
      <c r="BJ100" s="123" t="str">
        <f t="shared" si="23"/>
        <v/>
      </c>
      <c r="BK100" s="140" t="str">
        <f t="shared" si="29"/>
        <v/>
      </c>
      <c r="BQ100" s="4" t="str">
        <f>IF(IFERROR(VLOOKUP(C100,C101:C$1993,1,0),"")="","",COUNTIF(C:C,C100))</f>
        <v/>
      </c>
      <c r="BU100" s="5" t="str">
        <f>IF(B100="","",IF(BQ100="",1+(MAX(BU$2:BU99)),""))</f>
        <v/>
      </c>
      <c r="BV100" s="5" t="str">
        <f t="shared" si="24"/>
        <v/>
      </c>
      <c r="BW100" s="5" t="str">
        <f t="shared" si="25"/>
        <v/>
      </c>
      <c r="BX100" s="14" t="str">
        <f t="shared" si="26"/>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x14ac:dyDescent="0.25">
      <c r="A101" s="4" t="str">
        <f t="shared" si="20"/>
        <v/>
      </c>
      <c r="B101" s="6"/>
      <c r="C101" s="8"/>
      <c r="D101" s="1" t="str">
        <f>IFERROR(INDEX('padron cfe'!B:B,MATCH(DATOS!C101,'padron cfe'!A:A,0),1),"")</f>
        <v/>
      </c>
      <c r="E101" s="1"/>
      <c r="F101" s="7"/>
      <c r="G101" s="9" t="s">
        <v>157</v>
      </c>
      <c r="H101" s="5" t="str">
        <f>IF(F101="","",IFERROR(CONCATENATE("PEUA",VLOOKUP(ESTADO,REPORTE!AV101:AW132,2,0),CLAVE_DISTRITO,CLAVE_CADER,IFERROR(VLOOKUP(DAY(F101),$BN$3:$BO$11,2,0),DAY(F101)),IFERROR(VLOOKUP(MONTH(F101),$BN$3:$BO$11,2,0),MONTH(F101)),YEAR(F101),G101),""))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1"/>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4"/>
      <c r="BF101" s="7"/>
      <c r="BG101" s="7"/>
      <c r="BH101" s="7" t="str">
        <f t="shared" ca="1" si="22"/>
        <v/>
      </c>
      <c r="BI101" s="4" t="str">
        <f t="shared" si="31"/>
        <v/>
      </c>
      <c r="BJ101" s="123" t="str">
        <f t="shared" si="23"/>
        <v/>
      </c>
      <c r="BK101" s="140" t="str">
        <f t="shared" si="29"/>
        <v/>
      </c>
      <c r="BQ101" s="4" t="str">
        <f>IF(IFERROR(VLOOKUP(C101,C102:C$1993,1,0),"")="","",COUNTIF(C:C,C101))</f>
        <v/>
      </c>
      <c r="BU101" s="5" t="str">
        <f>IF(B101="","",IF(BQ101="",1+(MAX(BU$2:BU100)),""))</f>
        <v/>
      </c>
      <c r="BV101" s="5" t="str">
        <f t="shared" si="24"/>
        <v/>
      </c>
      <c r="BW101" s="5" t="str">
        <f t="shared" si="25"/>
        <v/>
      </c>
      <c r="BX101" s="14" t="str">
        <f t="shared" si="26"/>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x14ac:dyDescent="0.25">
      <c r="A102" s="4" t="str">
        <f t="shared" si="20"/>
        <v/>
      </c>
      <c r="B102" s="6"/>
      <c r="C102" s="8"/>
      <c r="D102" s="1" t="str">
        <f>IFERROR(INDEX('padron cfe'!B:B,MATCH(DATOS!C102,'padron cfe'!A:A,0),1),"")</f>
        <v/>
      </c>
      <c r="E102" s="1"/>
      <c r="F102" s="7"/>
      <c r="G102" s="9" t="s">
        <v>157</v>
      </c>
      <c r="H102" s="5" t="str">
        <f>IF(F102="","",IFERROR(CONCATENATE("PEUA",VLOOKUP(ESTADO,REPORTE!AV102:AW133,2,0),CLAVE_DISTRITO,CLAVE_CADER,IFERROR(VLOOKUP(DAY(F102),$BN$3:$BO$11,2,0),DAY(F102)),IFERROR(VLOOKUP(MONTH(F102),$BN$3:$BO$11,2,0),MONTH(F102)),YEAR(F102),G102),""))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1"/>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4" t="s">
        <v>157</v>
      </c>
      <c r="BF102" s="7"/>
      <c r="BG102" s="7"/>
      <c r="BH102" s="7" t="str">
        <f t="shared" ca="1" si="22"/>
        <v/>
      </c>
      <c r="BI102" s="4" t="str">
        <f t="shared" si="31"/>
        <v/>
      </c>
      <c r="BJ102" s="123" t="str">
        <f t="shared" si="23"/>
        <v/>
      </c>
      <c r="BK102" s="140" t="str">
        <f t="shared" si="29"/>
        <v/>
      </c>
      <c r="BQ102" s="4" t="str">
        <f>IF(IFERROR(VLOOKUP(C102,C103:C$1993,1,0),"")="","",COUNTIF(C:C,C102))</f>
        <v/>
      </c>
      <c r="BU102" s="5" t="str">
        <f>IF(B102="","",IF(BQ102="",1+(MAX(BU$2:BU101)),""))</f>
        <v/>
      </c>
      <c r="BV102" s="5" t="str">
        <f t="shared" si="24"/>
        <v/>
      </c>
      <c r="BW102" s="5" t="str">
        <f t="shared" si="25"/>
        <v/>
      </c>
      <c r="BX102" s="14" t="str">
        <f t="shared" si="26"/>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x14ac:dyDescent="0.25">
      <c r="A103" s="4" t="str">
        <f t="shared" si="20"/>
        <v/>
      </c>
      <c r="B103" s="6"/>
      <c r="C103" s="8"/>
      <c r="D103" s="1" t="str">
        <f>IFERROR(INDEX('padron cfe'!B:B,MATCH(DATOS!C103,'padron cfe'!A:A,0),1),"")</f>
        <v/>
      </c>
      <c r="E103" s="1"/>
      <c r="F103" s="7"/>
      <c r="G103" s="9" t="s">
        <v>157</v>
      </c>
      <c r="H103" s="5" t="str">
        <f>IF(F103="","",IFERROR(CONCATENATE("PEUA",VLOOKUP(ESTADO,REPORTE!AV103:AW134,2,0),CLAVE_DISTRITO,CLAVE_CADER,IFERROR(VLOOKUP(DAY(F103),$BN$3:$BO$11,2,0),DAY(F103)),IFERROR(VLOOKUP(MONTH(F103),$BN$3:$BO$11,2,0),MONTH(F103)),YEAR(F103),G103),""))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1"/>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4"/>
      <c r="BF103" s="7"/>
      <c r="BG103" s="7"/>
      <c r="BH103" s="7" t="str">
        <f t="shared" ca="1" si="22"/>
        <v/>
      </c>
      <c r="BI103" s="4" t="str">
        <f t="shared" si="31"/>
        <v/>
      </c>
      <c r="BJ103" s="123" t="str">
        <f t="shared" si="23"/>
        <v/>
      </c>
      <c r="BK103" s="140" t="str">
        <f t="shared" si="29"/>
        <v/>
      </c>
      <c r="BQ103" s="4" t="str">
        <f>IF(IFERROR(VLOOKUP(C103,C104:C$1993,1,0),"")="","",COUNTIF(C:C,C103))</f>
        <v/>
      </c>
      <c r="BU103" s="5" t="str">
        <f>IF(B103="","",IF(BQ103="",1+(MAX(BU$2:BU102)),""))</f>
        <v/>
      </c>
      <c r="BV103" s="5" t="str">
        <f t="shared" si="24"/>
        <v/>
      </c>
      <c r="BW103" s="5" t="str">
        <f t="shared" si="25"/>
        <v/>
      </c>
      <c r="BX103" s="14" t="str">
        <f t="shared" si="26"/>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x14ac:dyDescent="0.25">
      <c r="A104" s="4" t="str">
        <f t="shared" si="20"/>
        <v/>
      </c>
      <c r="B104" s="6"/>
      <c r="C104" s="8"/>
      <c r="D104" s="1" t="str">
        <f>IFERROR(INDEX('padron cfe'!B:B,MATCH(DATOS!C104,'padron cfe'!A:A,0),1),"")</f>
        <v/>
      </c>
      <c r="E104" s="1"/>
      <c r="F104" s="7"/>
      <c r="G104" s="9" t="s">
        <v>157</v>
      </c>
      <c r="H104" s="5" t="str">
        <f>IF(F104="","",IFERROR(CONCATENATE("PEUA",VLOOKUP(ESTADO,REPORTE!AV104:AW135,2,0),CLAVE_DISTRITO,CLAVE_CADER,IFERROR(VLOOKUP(DAY(F104),$BN$3:$BO$11,2,0),DAY(F104)),IFERROR(VLOOKUP(MONTH(F104),$BN$3:$BO$11,2,0),MONTH(F104)),YEAR(F104),G104),""))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1"/>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4" t="s">
        <v>157</v>
      </c>
      <c r="BF104" s="7"/>
      <c r="BG104" s="7"/>
      <c r="BH104" s="7" t="str">
        <f t="shared" ca="1" si="22"/>
        <v/>
      </c>
      <c r="BI104" s="4" t="str">
        <f t="shared" si="31"/>
        <v/>
      </c>
      <c r="BJ104" s="123" t="str">
        <f t="shared" si="23"/>
        <v/>
      </c>
      <c r="BK104" s="140" t="str">
        <f t="shared" si="29"/>
        <v/>
      </c>
      <c r="BQ104" s="4" t="str">
        <f>IF(IFERROR(VLOOKUP(C104,C105:C$1993,1,0),"")="","",COUNTIF(C:C,C104))</f>
        <v/>
      </c>
      <c r="BU104" s="5" t="str">
        <f>IF(B104="","",IF(BQ104="",1+(MAX(BU$2:BU103)),""))</f>
        <v/>
      </c>
      <c r="BV104" s="5" t="str">
        <f t="shared" si="24"/>
        <v/>
      </c>
      <c r="BW104" s="5" t="str">
        <f t="shared" si="25"/>
        <v/>
      </c>
      <c r="BX104" s="14" t="str">
        <f t="shared" si="26"/>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x14ac:dyDescent="0.25">
      <c r="A105" s="4" t="str">
        <f t="shared" si="20"/>
        <v/>
      </c>
      <c r="B105" s="6"/>
      <c r="C105" s="8"/>
      <c r="D105" s="1" t="str">
        <f>IFERROR(INDEX('padron cfe'!B:B,MATCH(DATOS!C105,'padron cfe'!A:A,0),1),"")</f>
        <v/>
      </c>
      <c r="E105" s="1"/>
      <c r="F105" s="7"/>
      <c r="G105" s="9" t="s">
        <v>157</v>
      </c>
      <c r="H105" s="5" t="str">
        <f>IF(F105="","",IFERROR(CONCATENATE("PEUA",VLOOKUP(ESTADO,REPORTE!AV105:AW136,2,0),CLAVE_DISTRITO,CLAVE_CADER,IFERROR(VLOOKUP(DAY(F105),$BN$3:$BO$11,2,0),DAY(F105)),IFERROR(VLOOKUP(MONTH(F105),$BN$3:$BO$11,2,0),MONTH(F105)),YEAR(F105),G105),""))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1"/>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4"/>
      <c r="BF105" s="7"/>
      <c r="BG105" s="7"/>
      <c r="BH105" s="7" t="str">
        <f t="shared" ca="1" si="22"/>
        <v/>
      </c>
      <c r="BI105" s="4" t="str">
        <f t="shared" si="31"/>
        <v/>
      </c>
      <c r="BJ105" s="123" t="str">
        <f t="shared" si="23"/>
        <v/>
      </c>
      <c r="BK105" s="140" t="str">
        <f t="shared" si="29"/>
        <v/>
      </c>
      <c r="BQ105" s="4" t="str">
        <f>IF(IFERROR(VLOOKUP(C105,C106:C$1993,1,0),"")="","",COUNTIF(C:C,C105))</f>
        <v/>
      </c>
      <c r="BU105" s="5" t="str">
        <f>IF(B105="","",IF(BQ105="",1+(MAX(BU$2:BU104)),""))</f>
        <v/>
      </c>
      <c r="BV105" s="5" t="str">
        <f t="shared" si="24"/>
        <v/>
      </c>
      <c r="BW105" s="5" t="str">
        <f t="shared" si="25"/>
        <v/>
      </c>
      <c r="BX105" s="14" t="str">
        <f t="shared" si="26"/>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x14ac:dyDescent="0.25">
      <c r="A106" s="4" t="str">
        <f t="shared" si="20"/>
        <v/>
      </c>
      <c r="B106" s="6"/>
      <c r="C106" s="8"/>
      <c r="D106" s="1" t="str">
        <f>IFERROR(INDEX('padron cfe'!B:B,MATCH(DATOS!C106,'padron cfe'!A:A,0),1),"")</f>
        <v/>
      </c>
      <c r="E106" s="1"/>
      <c r="F106" s="7"/>
      <c r="G106" s="9" t="s">
        <v>157</v>
      </c>
      <c r="H106" s="5" t="str">
        <f>IF(F106="","",IFERROR(CONCATENATE("PEUA",VLOOKUP(ESTADO,REPORTE!AV106:AW137,2,0),CLAVE_DISTRITO,CLAVE_CADER,IFERROR(VLOOKUP(DAY(F106),$BN$3:$BO$11,2,0),DAY(F106)),IFERROR(VLOOKUP(MONTH(F106),$BN$3:$BO$11,2,0),MONTH(F106)),YEAR(F106),G106),""))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1"/>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4" t="s">
        <v>157</v>
      </c>
      <c r="BF106" s="7"/>
      <c r="BG106" s="7"/>
      <c r="BH106" s="7" t="str">
        <f t="shared" ca="1" si="22"/>
        <v/>
      </c>
      <c r="BI106" s="4" t="str">
        <f t="shared" si="31"/>
        <v/>
      </c>
      <c r="BJ106" s="123" t="str">
        <f t="shared" si="23"/>
        <v/>
      </c>
      <c r="BK106" s="140" t="str">
        <f t="shared" si="29"/>
        <v/>
      </c>
      <c r="BQ106" s="4" t="str">
        <f>IF(IFERROR(VLOOKUP(C106,C107:C$1993,1,0),"")="","",COUNTIF(C:C,C106))</f>
        <v/>
      </c>
      <c r="BU106" s="5" t="str">
        <f>IF(B106="","",IF(BQ106="",1+(MAX(BU$2:BU105)),""))</f>
        <v/>
      </c>
      <c r="BV106" s="5" t="str">
        <f t="shared" si="24"/>
        <v/>
      </c>
      <c r="BW106" s="5" t="str">
        <f t="shared" si="25"/>
        <v/>
      </c>
      <c r="BX106" s="14" t="str">
        <f t="shared" si="26"/>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x14ac:dyDescent="0.25">
      <c r="A107" s="4" t="str">
        <f t="shared" si="20"/>
        <v/>
      </c>
      <c r="B107" s="6"/>
      <c r="C107" s="8"/>
      <c r="D107" s="1" t="str">
        <f>IFERROR(INDEX('padron cfe'!B:B,MATCH(DATOS!C107,'padron cfe'!A:A,0),1),"")</f>
        <v/>
      </c>
      <c r="E107" s="1"/>
      <c r="F107" s="7"/>
      <c r="G107" s="9" t="s">
        <v>157</v>
      </c>
      <c r="H107" s="5" t="str">
        <f>IF(F107="","",IFERROR(CONCATENATE("PEUA",VLOOKUP(ESTADO,REPORTE!AV107:AW138,2,0),CLAVE_DISTRITO,CLAVE_CADER,IFERROR(VLOOKUP(DAY(F107),$BN$3:$BO$11,2,0),DAY(F107)),IFERROR(VLOOKUP(MONTH(F107),$BN$3:$BO$11,2,0),MONTH(F107)),YEAR(F107),G107),""))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1"/>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4"/>
      <c r="BF107" s="7"/>
      <c r="BG107" s="7"/>
      <c r="BH107" s="7" t="str">
        <f t="shared" ca="1" si="22"/>
        <v/>
      </c>
      <c r="BI107" s="4" t="str">
        <f t="shared" si="31"/>
        <v/>
      </c>
      <c r="BJ107" s="123" t="str">
        <f t="shared" si="23"/>
        <v/>
      </c>
      <c r="BK107" s="140" t="str">
        <f t="shared" si="29"/>
        <v/>
      </c>
      <c r="BQ107" s="4" t="str">
        <f>IF(IFERROR(VLOOKUP(C107,C108:C$1993,1,0),"")="","",COUNTIF(C:C,C107))</f>
        <v/>
      </c>
      <c r="BU107" s="5" t="str">
        <f>IF(B107="","",IF(BQ107="",1+(MAX(BU$2:BU106)),""))</f>
        <v/>
      </c>
      <c r="BV107" s="5" t="str">
        <f t="shared" si="24"/>
        <v/>
      </c>
      <c r="BW107" s="5" t="str">
        <f t="shared" si="25"/>
        <v/>
      </c>
      <c r="BX107" s="14" t="str">
        <f t="shared" si="26"/>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x14ac:dyDescent="0.25">
      <c r="A108" s="4" t="str">
        <f t="shared" si="20"/>
        <v/>
      </c>
      <c r="B108" s="6"/>
      <c r="C108" s="8"/>
      <c r="D108" s="1" t="str">
        <f>IFERROR(INDEX('padron cfe'!B:B,MATCH(DATOS!C108,'padron cfe'!A:A,0),1),"")</f>
        <v/>
      </c>
      <c r="E108" s="1"/>
      <c r="F108" s="7"/>
      <c r="G108" s="9" t="s">
        <v>157</v>
      </c>
      <c r="H108" s="5" t="str">
        <f>IF(F108="","",IFERROR(CONCATENATE("PEUA",VLOOKUP(ESTADO,REPORTE!AV108:AW139,2,0),CLAVE_DISTRITO,CLAVE_CADER,IFERROR(VLOOKUP(DAY(F108),$BN$3:$BO$11,2,0),DAY(F108)),IFERROR(VLOOKUP(MONTH(F108),$BN$3:$BO$11,2,0),MONTH(F108)),YEAR(F108),G108),""))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1"/>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4" t="s">
        <v>157</v>
      </c>
      <c r="BF108" s="7"/>
      <c r="BG108" s="7"/>
      <c r="BH108" s="7" t="str">
        <f t="shared" ca="1" si="22"/>
        <v/>
      </c>
      <c r="BI108" s="4" t="str">
        <f t="shared" si="31"/>
        <v/>
      </c>
      <c r="BJ108" s="123" t="str">
        <f t="shared" si="23"/>
        <v/>
      </c>
      <c r="BK108" s="140" t="str">
        <f t="shared" si="29"/>
        <v/>
      </c>
      <c r="BQ108" s="4" t="str">
        <f>IF(IFERROR(VLOOKUP(C108,C109:C$1993,1,0),"")="","",COUNTIF(C:C,C108))</f>
        <v/>
      </c>
      <c r="BU108" s="5" t="str">
        <f>IF(B108="","",IF(BQ108="",1+(MAX(BU$2:BU107)),""))</f>
        <v/>
      </c>
      <c r="BV108" s="5" t="str">
        <f t="shared" si="24"/>
        <v/>
      </c>
      <c r="BW108" s="5" t="str">
        <f t="shared" si="25"/>
        <v/>
      </c>
      <c r="BX108" s="14" t="str">
        <f t="shared" si="26"/>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x14ac:dyDescent="0.25">
      <c r="A109" s="4" t="str">
        <f t="shared" si="20"/>
        <v/>
      </c>
      <c r="B109" s="6"/>
      <c r="C109" s="8"/>
      <c r="D109" s="1" t="str">
        <f>IFERROR(INDEX('padron cfe'!B:B,MATCH(DATOS!C109,'padron cfe'!A:A,0),1),"")</f>
        <v/>
      </c>
      <c r="E109" s="1"/>
      <c r="F109" s="7"/>
      <c r="G109" s="9" t="s">
        <v>157</v>
      </c>
      <c r="H109" s="5" t="str">
        <f>IF(F109="","",IFERROR(CONCATENATE("PEUA",VLOOKUP(ESTADO,REPORTE!AV109:AW140,2,0),CLAVE_DISTRITO,CLAVE_CADER,IFERROR(VLOOKUP(DAY(F109),$BN$3:$BO$11,2,0),DAY(F109)),IFERROR(VLOOKUP(MONTH(F109),$BN$3:$BO$11,2,0),MONTH(F109)),YEAR(F109),G109),""))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1"/>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4"/>
      <c r="BF109" s="7"/>
      <c r="BG109" s="7"/>
      <c r="BH109" s="7" t="str">
        <f t="shared" ca="1" si="22"/>
        <v/>
      </c>
      <c r="BI109" s="4" t="str">
        <f t="shared" si="31"/>
        <v/>
      </c>
      <c r="BJ109" s="123" t="str">
        <f t="shared" si="23"/>
        <v/>
      </c>
      <c r="BK109" s="140" t="str">
        <f t="shared" si="29"/>
        <v/>
      </c>
      <c r="BQ109" s="4" t="str">
        <f>IF(IFERROR(VLOOKUP(C109,C110:C$1993,1,0),"")="","",COUNTIF(C:C,C109))</f>
        <v/>
      </c>
      <c r="BU109" s="5" t="str">
        <f>IF(B109="","",IF(BQ109="",1+(MAX(BU$2:BU108)),""))</f>
        <v/>
      </c>
      <c r="BV109" s="5" t="str">
        <f t="shared" si="24"/>
        <v/>
      </c>
      <c r="BW109" s="5" t="str">
        <f t="shared" si="25"/>
        <v/>
      </c>
      <c r="BX109" s="14" t="str">
        <f t="shared" si="26"/>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x14ac:dyDescent="0.25">
      <c r="A110" s="4" t="str">
        <f t="shared" si="20"/>
        <v/>
      </c>
      <c r="B110" s="6"/>
      <c r="C110" s="8"/>
      <c r="D110" s="1" t="str">
        <f>IFERROR(INDEX('padron cfe'!B:B,MATCH(DATOS!C110,'padron cfe'!A:A,0),1),"")</f>
        <v/>
      </c>
      <c r="E110" s="1"/>
      <c r="F110" s="7"/>
      <c r="G110" s="9" t="s">
        <v>157</v>
      </c>
      <c r="H110" s="5" t="str">
        <f>IF(F110="","",IFERROR(CONCATENATE("PEUA",VLOOKUP(ESTADO,REPORTE!AV110:AW141,2,0),CLAVE_DISTRITO,CLAVE_CADER,IFERROR(VLOOKUP(DAY(F110),$BN$3:$BO$11,2,0),DAY(F110)),IFERROR(VLOOKUP(MONTH(F110),$BN$3:$BO$11,2,0),MONTH(F110)),YEAR(F110),G110),""))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1"/>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4" t="s">
        <v>157</v>
      </c>
      <c r="BF110" s="7"/>
      <c r="BG110" s="7"/>
      <c r="BH110" s="7" t="str">
        <f t="shared" ca="1" si="22"/>
        <v/>
      </c>
      <c r="BI110" s="4" t="str">
        <f t="shared" si="31"/>
        <v/>
      </c>
      <c r="BJ110" s="123" t="str">
        <f t="shared" si="23"/>
        <v/>
      </c>
      <c r="BK110" s="140" t="str">
        <f t="shared" si="29"/>
        <v/>
      </c>
      <c r="BQ110" s="4" t="str">
        <f>IF(IFERROR(VLOOKUP(C110,C111:C$1993,1,0),"")="","",COUNTIF(C:C,C110))</f>
        <v/>
      </c>
      <c r="BU110" s="5" t="str">
        <f>IF(B110="","",IF(BQ110="",1+(MAX(BU$2:BU109)),""))</f>
        <v/>
      </c>
      <c r="BV110" s="5" t="str">
        <f t="shared" si="24"/>
        <v/>
      </c>
      <c r="BW110" s="5" t="str">
        <f t="shared" si="25"/>
        <v/>
      </c>
      <c r="BX110" s="14" t="str">
        <f t="shared" si="26"/>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x14ac:dyDescent="0.25">
      <c r="A111" s="4" t="str">
        <f t="shared" si="20"/>
        <v/>
      </c>
      <c r="B111" s="6"/>
      <c r="C111" s="8"/>
      <c r="D111" s="1" t="str">
        <f>IFERROR(INDEX('padron cfe'!B:B,MATCH(DATOS!C111,'padron cfe'!A:A,0),1),"")</f>
        <v/>
      </c>
      <c r="E111" s="1"/>
      <c r="F111" s="7"/>
      <c r="G111" s="9" t="s">
        <v>157</v>
      </c>
      <c r="H111" s="5" t="str">
        <f>IF(F111="","",IFERROR(CONCATENATE("PEUA",VLOOKUP(ESTADO,REPORTE!AV111:AW142,2,0),CLAVE_DISTRITO,CLAVE_CADER,IFERROR(VLOOKUP(DAY(F111),$BN$3:$BO$11,2,0),DAY(F111)),IFERROR(VLOOKUP(MONTH(F111),$BN$3:$BO$11,2,0),MONTH(F111)),YEAR(F111),G111),""))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1"/>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4"/>
      <c r="BF111" s="7"/>
      <c r="BG111" s="7"/>
      <c r="BH111" s="7" t="str">
        <f t="shared" ca="1" si="22"/>
        <v/>
      </c>
      <c r="BI111" s="4" t="str">
        <f t="shared" si="31"/>
        <v/>
      </c>
      <c r="BJ111" s="123" t="str">
        <f t="shared" si="23"/>
        <v/>
      </c>
      <c r="BK111" s="140" t="str">
        <f t="shared" si="29"/>
        <v/>
      </c>
      <c r="BQ111" s="4" t="str">
        <f>IF(IFERROR(VLOOKUP(C111,C112:C$1993,1,0),"")="","",COUNTIF(C:C,C111))</f>
        <v/>
      </c>
      <c r="BU111" s="5" t="str">
        <f>IF(B111="","",IF(BQ111="",1+(MAX(BU$2:BU110)),""))</f>
        <v/>
      </c>
      <c r="BV111" s="5" t="str">
        <f t="shared" si="24"/>
        <v/>
      </c>
      <c r="BW111" s="5" t="str">
        <f t="shared" si="25"/>
        <v/>
      </c>
      <c r="BX111" s="14" t="str">
        <f t="shared" si="26"/>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x14ac:dyDescent="0.25">
      <c r="A112" s="4" t="str">
        <f t="shared" si="20"/>
        <v/>
      </c>
      <c r="B112" s="6"/>
      <c r="C112" s="8"/>
      <c r="D112" s="1" t="str">
        <f>IFERROR(INDEX('padron cfe'!B:B,MATCH(DATOS!C112,'padron cfe'!A:A,0),1),"")</f>
        <v/>
      </c>
      <c r="E112" s="1"/>
      <c r="F112" s="7"/>
      <c r="G112" s="9" t="s">
        <v>157</v>
      </c>
      <c r="H112" s="5" t="str">
        <f>IF(F112="","",IFERROR(CONCATENATE("PEUA",VLOOKUP(ESTADO,REPORTE!AV112:AW143,2,0),CLAVE_DISTRITO,CLAVE_CADER,IFERROR(VLOOKUP(DAY(F112),$BN$3:$BO$11,2,0),DAY(F112)),IFERROR(VLOOKUP(MONTH(F112),$BN$3:$BO$11,2,0),MONTH(F112)),YEAR(F112),G112),""))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1"/>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4" t="s">
        <v>157</v>
      </c>
      <c r="BF112" s="7"/>
      <c r="BG112" s="7"/>
      <c r="BH112" s="7" t="str">
        <f t="shared" ca="1" si="22"/>
        <v/>
      </c>
      <c r="BI112" s="4" t="str">
        <f t="shared" si="31"/>
        <v/>
      </c>
      <c r="BJ112" s="123" t="str">
        <f t="shared" si="23"/>
        <v/>
      </c>
      <c r="BK112" s="140" t="str">
        <f t="shared" si="29"/>
        <v/>
      </c>
      <c r="BQ112" s="4" t="str">
        <f>IF(IFERROR(VLOOKUP(C112,C113:C$1993,1,0),"")="","",COUNTIF(C:C,C112))</f>
        <v/>
      </c>
      <c r="BU112" s="5" t="str">
        <f>IF(B112="","",IF(BQ112="",1+(MAX(BU$2:BU111)),""))</f>
        <v/>
      </c>
      <c r="BV112" s="5" t="str">
        <f t="shared" si="24"/>
        <v/>
      </c>
      <c r="BW112" s="5" t="str">
        <f t="shared" si="25"/>
        <v/>
      </c>
      <c r="BX112" s="14" t="str">
        <f t="shared" si="26"/>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x14ac:dyDescent="0.25">
      <c r="A113" s="4" t="str">
        <f t="shared" si="20"/>
        <v/>
      </c>
      <c r="B113" s="6"/>
      <c r="C113" s="8"/>
      <c r="D113" s="1" t="str">
        <f>IFERROR(INDEX('padron cfe'!B:B,MATCH(DATOS!C113,'padron cfe'!A:A,0),1),"")</f>
        <v/>
      </c>
      <c r="E113" s="1"/>
      <c r="F113" s="7"/>
      <c r="G113" s="9" t="s">
        <v>157</v>
      </c>
      <c r="H113" s="5" t="str">
        <f>IF(F113="","",IFERROR(CONCATENATE("PEUA",VLOOKUP(ESTADO,REPORTE!AV113:AW144,2,0),CLAVE_DISTRITO,CLAVE_CADER,IFERROR(VLOOKUP(DAY(F113),$BN$3:$BO$11,2,0),DAY(F113)),IFERROR(VLOOKUP(MONTH(F113),$BN$3:$BO$11,2,0),MONTH(F113)),YEAR(F113),G113),""))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1"/>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4"/>
      <c r="BF113" s="7"/>
      <c r="BG113" s="7"/>
      <c r="BH113" s="7" t="str">
        <f t="shared" ca="1" si="22"/>
        <v/>
      </c>
      <c r="BI113" s="4" t="str">
        <f t="shared" si="31"/>
        <v/>
      </c>
      <c r="BJ113" s="123" t="str">
        <f t="shared" si="23"/>
        <v/>
      </c>
      <c r="BK113" s="140" t="str">
        <f t="shared" si="29"/>
        <v/>
      </c>
      <c r="BQ113" s="4" t="str">
        <f>IF(IFERROR(VLOOKUP(C113,C114:C$1993,1,0),"")="","",COUNTIF(C:C,C113))</f>
        <v/>
      </c>
      <c r="BU113" s="5" t="str">
        <f>IF(B113="","",IF(BQ113="",1+(MAX(BU$2:BU112)),""))</f>
        <v/>
      </c>
      <c r="BV113" s="5" t="str">
        <f t="shared" si="24"/>
        <v/>
      </c>
      <c r="BW113" s="5" t="str">
        <f t="shared" si="25"/>
        <v/>
      </c>
      <c r="BX113" s="14" t="str">
        <f t="shared" si="26"/>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x14ac:dyDescent="0.25">
      <c r="A114" s="4" t="str">
        <f t="shared" si="20"/>
        <v/>
      </c>
      <c r="B114" s="6"/>
      <c r="C114" s="8"/>
      <c r="D114" s="1" t="str">
        <f>IFERROR(INDEX('padron cfe'!B:B,MATCH(DATOS!C114,'padron cfe'!A:A,0),1),"")</f>
        <v/>
      </c>
      <c r="E114" s="1"/>
      <c r="F114" s="7"/>
      <c r="G114" s="9" t="s">
        <v>157</v>
      </c>
      <c r="H114" s="5" t="str">
        <f>IF(F114="","",IFERROR(CONCATENATE("PEUA",VLOOKUP(ESTADO,REPORTE!AV114:AW145,2,0),CLAVE_DISTRITO,CLAVE_CADER,IFERROR(VLOOKUP(DAY(F114),$BN$3:$BO$11,2,0),DAY(F114)),IFERROR(VLOOKUP(MONTH(F114),$BN$3:$BO$11,2,0),MONTH(F114)),YEAR(F114),G114),""))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1"/>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4" t="s">
        <v>157</v>
      </c>
      <c r="BF114" s="7"/>
      <c r="BG114" s="7"/>
      <c r="BH114" s="7" t="str">
        <f t="shared" ca="1" si="22"/>
        <v/>
      </c>
      <c r="BI114" s="4" t="str">
        <f t="shared" si="31"/>
        <v/>
      </c>
      <c r="BJ114" s="123" t="str">
        <f t="shared" si="23"/>
        <v/>
      </c>
      <c r="BK114" s="140" t="str">
        <f t="shared" si="29"/>
        <v/>
      </c>
      <c r="BQ114" s="4" t="str">
        <f>IF(IFERROR(VLOOKUP(C114,C115:C$1993,1,0),"")="","",COUNTIF(C:C,C114))</f>
        <v/>
      </c>
      <c r="BU114" s="5" t="str">
        <f>IF(B114="","",IF(BQ114="",1+(MAX(BU$2:BU113)),""))</f>
        <v/>
      </c>
      <c r="BV114" s="5" t="str">
        <f t="shared" si="24"/>
        <v/>
      </c>
      <c r="BW114" s="5" t="str">
        <f t="shared" si="25"/>
        <v/>
      </c>
      <c r="BX114" s="14" t="str">
        <f t="shared" si="26"/>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x14ac:dyDescent="0.25">
      <c r="A115" s="4" t="str">
        <f t="shared" si="20"/>
        <v/>
      </c>
      <c r="B115" s="6"/>
      <c r="C115" s="8"/>
      <c r="D115" s="1" t="str">
        <f>IFERROR(INDEX('padron cfe'!B:B,MATCH(DATOS!C115,'padron cfe'!A:A,0),1),"")</f>
        <v/>
      </c>
      <c r="E115" s="1"/>
      <c r="F115" s="7"/>
      <c r="G115" s="9" t="s">
        <v>157</v>
      </c>
      <c r="H115" s="5" t="str">
        <f>IF(F115="","",IFERROR(CONCATENATE("PEUA",VLOOKUP(ESTADO,REPORTE!AV115:AW146,2,0),CLAVE_DISTRITO,CLAVE_CADER,IFERROR(VLOOKUP(DAY(F115),$BN$3:$BO$11,2,0),DAY(F115)),IFERROR(VLOOKUP(MONTH(F115),$BN$3:$BO$11,2,0),MONTH(F115)),YEAR(F115),G115),""))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1"/>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4"/>
      <c r="BF115" s="7"/>
      <c r="BG115" s="7"/>
      <c r="BH115" s="7" t="str">
        <f t="shared" ca="1" si="22"/>
        <v/>
      </c>
      <c r="BI115" s="4" t="str">
        <f t="shared" si="31"/>
        <v/>
      </c>
      <c r="BJ115" s="123" t="str">
        <f t="shared" si="23"/>
        <v/>
      </c>
      <c r="BK115" s="140" t="str">
        <f t="shared" si="29"/>
        <v/>
      </c>
      <c r="BQ115" s="4" t="str">
        <f>IF(IFERROR(VLOOKUP(C115,C116:C$1993,1,0),"")="","",COUNTIF(C:C,C115))</f>
        <v/>
      </c>
      <c r="BU115" s="5" t="str">
        <f>IF(B115="","",IF(BQ115="",1+(MAX(BU$2:BU114)),""))</f>
        <v/>
      </c>
      <c r="BV115" s="5" t="str">
        <f t="shared" si="24"/>
        <v/>
      </c>
      <c r="BW115" s="5" t="str">
        <f t="shared" si="25"/>
        <v/>
      </c>
      <c r="BX115" s="14" t="str">
        <f t="shared" si="26"/>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x14ac:dyDescent="0.25">
      <c r="A116" s="4" t="str">
        <f t="shared" si="20"/>
        <v/>
      </c>
      <c r="B116" s="6"/>
      <c r="C116" s="8"/>
      <c r="D116" s="1" t="str">
        <f>IFERROR(INDEX('padron cfe'!B:B,MATCH(DATOS!C116,'padron cfe'!A:A,0),1),"")</f>
        <v/>
      </c>
      <c r="E116" s="1"/>
      <c r="F116" s="7"/>
      <c r="G116" s="9" t="s">
        <v>157</v>
      </c>
      <c r="H116" s="5" t="str">
        <f>IF(F116="","",IFERROR(CONCATENATE("PEUA",VLOOKUP(ESTADO,REPORTE!AV116:AW147,2,0),CLAVE_DISTRITO,CLAVE_CADER,IFERROR(VLOOKUP(DAY(F116),$BN$3:$BO$11,2,0),DAY(F116)),IFERROR(VLOOKUP(MONTH(F116),$BN$3:$BO$11,2,0),MONTH(F116)),YEAR(F116),G116),""))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1"/>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4" t="s">
        <v>157</v>
      </c>
      <c r="BF116" s="7"/>
      <c r="BG116" s="7"/>
      <c r="BH116" s="7" t="str">
        <f t="shared" ca="1" si="22"/>
        <v/>
      </c>
      <c r="BI116" s="4" t="str">
        <f t="shared" si="31"/>
        <v/>
      </c>
      <c r="BJ116" s="123" t="str">
        <f t="shared" si="23"/>
        <v/>
      </c>
      <c r="BK116" s="140" t="str">
        <f t="shared" si="29"/>
        <v/>
      </c>
      <c r="BQ116" s="4" t="str">
        <f>IF(IFERROR(VLOOKUP(C116,C117:C$1993,1,0),"")="","",COUNTIF(C:C,C116))</f>
        <v/>
      </c>
      <c r="BU116" s="5" t="str">
        <f>IF(B116="","",IF(BQ116="",1+(MAX(BU$2:BU115)),""))</f>
        <v/>
      </c>
      <c r="BV116" s="5" t="str">
        <f t="shared" si="24"/>
        <v/>
      </c>
      <c r="BW116" s="5" t="str">
        <f t="shared" si="25"/>
        <v/>
      </c>
      <c r="BX116" s="14" t="str">
        <f t="shared" si="26"/>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x14ac:dyDescent="0.25">
      <c r="A117" s="4" t="str">
        <f t="shared" si="20"/>
        <v/>
      </c>
      <c r="B117" s="6"/>
      <c r="C117" s="8"/>
      <c r="D117" s="1" t="str">
        <f>IFERROR(INDEX('padron cfe'!B:B,MATCH(DATOS!C117,'padron cfe'!A:A,0),1),"")</f>
        <v/>
      </c>
      <c r="E117" s="1"/>
      <c r="F117" s="7"/>
      <c r="G117" s="9" t="s">
        <v>157</v>
      </c>
      <c r="H117" s="5" t="str">
        <f>IF(F117="","",IFERROR(CONCATENATE("PEUA",VLOOKUP(ESTADO,REPORTE!AV117:AW148,2,0),CLAVE_DISTRITO,CLAVE_CADER,IFERROR(VLOOKUP(DAY(F117),$BN$3:$BO$11,2,0),DAY(F117)),IFERROR(VLOOKUP(MONTH(F117),$BN$3:$BO$11,2,0),MONTH(F117)),YEAR(F117),G117),""))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1"/>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4"/>
      <c r="BF117" s="7"/>
      <c r="BG117" s="7"/>
      <c r="BH117" s="7" t="str">
        <f t="shared" ca="1" si="22"/>
        <v/>
      </c>
      <c r="BI117" s="4" t="str">
        <f t="shared" si="31"/>
        <v/>
      </c>
      <c r="BJ117" s="123" t="str">
        <f t="shared" si="23"/>
        <v/>
      </c>
      <c r="BK117" s="140" t="str">
        <f t="shared" si="29"/>
        <v/>
      </c>
      <c r="BQ117" s="4" t="str">
        <f>IF(IFERROR(VLOOKUP(C117,C118:C$1993,1,0),"")="","",COUNTIF(C:C,C117))</f>
        <v/>
      </c>
      <c r="BU117" s="5" t="str">
        <f>IF(B117="","",IF(BQ117="",1+(MAX(BU$2:BU116)),""))</f>
        <v/>
      </c>
      <c r="BV117" s="5" t="str">
        <f t="shared" si="24"/>
        <v/>
      </c>
      <c r="BW117" s="5" t="str">
        <f t="shared" si="25"/>
        <v/>
      </c>
      <c r="BX117" s="14" t="str">
        <f t="shared" si="26"/>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x14ac:dyDescent="0.25">
      <c r="A118" s="4" t="str">
        <f t="shared" si="20"/>
        <v/>
      </c>
      <c r="B118" s="6"/>
      <c r="C118" s="8"/>
      <c r="D118" s="1" t="str">
        <f>IFERROR(INDEX('padron cfe'!B:B,MATCH(DATOS!C118,'padron cfe'!A:A,0),1),"")</f>
        <v/>
      </c>
      <c r="E118" s="1"/>
      <c r="F118" s="7"/>
      <c r="G118" s="9" t="s">
        <v>157</v>
      </c>
      <c r="H118" s="5" t="str">
        <f>IF(F118="","",IFERROR(CONCATENATE("PEUA",VLOOKUP(ESTADO,REPORTE!AV118:AW149,2,0),CLAVE_DISTRITO,CLAVE_CADER,IFERROR(VLOOKUP(DAY(F118),$BN$3:$BO$11,2,0),DAY(F118)),IFERROR(VLOOKUP(MONTH(F118),$BN$3:$BO$11,2,0),MONTH(F118)),YEAR(F118),G118),""))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1"/>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4" t="s">
        <v>157</v>
      </c>
      <c r="BF118" s="7"/>
      <c r="BG118" s="7"/>
      <c r="BH118" s="7" t="str">
        <f t="shared" ca="1" si="22"/>
        <v/>
      </c>
      <c r="BI118" s="4" t="str">
        <f t="shared" si="31"/>
        <v/>
      </c>
      <c r="BJ118" s="123" t="str">
        <f t="shared" si="23"/>
        <v/>
      </c>
      <c r="BK118" s="140" t="str">
        <f t="shared" si="29"/>
        <v/>
      </c>
      <c r="BQ118" s="4" t="str">
        <f>IF(IFERROR(VLOOKUP(C118,C119:C$1993,1,0),"")="","",COUNTIF(C:C,C118))</f>
        <v/>
      </c>
      <c r="BU118" s="5" t="str">
        <f>IF(B118="","",IF(BQ118="",1+(MAX(BU$2:BU117)),""))</f>
        <v/>
      </c>
      <c r="BV118" s="5" t="str">
        <f t="shared" si="24"/>
        <v/>
      </c>
      <c r="BW118" s="5" t="str">
        <f t="shared" si="25"/>
        <v/>
      </c>
      <c r="BX118" s="14" t="str">
        <f t="shared" si="26"/>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x14ac:dyDescent="0.25">
      <c r="A119" s="4" t="str">
        <f t="shared" si="20"/>
        <v/>
      </c>
      <c r="B119" s="6"/>
      <c r="C119" s="8"/>
      <c r="D119" s="1" t="str">
        <f>IFERROR(INDEX('padron cfe'!B:B,MATCH(DATOS!C119,'padron cfe'!A:A,0),1),"")</f>
        <v/>
      </c>
      <c r="E119" s="1"/>
      <c r="F119" s="7"/>
      <c r="G119" s="9" t="s">
        <v>157</v>
      </c>
      <c r="H119" s="5" t="str">
        <f>IF(F119="","",IFERROR(CONCATENATE("PEUA",VLOOKUP(ESTADO,REPORTE!AV119:AW150,2,0),CLAVE_DISTRITO,CLAVE_CADER,IFERROR(VLOOKUP(DAY(F119),$BN$3:$BO$11,2,0),DAY(F119)),IFERROR(VLOOKUP(MONTH(F119),$BN$3:$BO$11,2,0),MONTH(F119)),YEAR(F119),G119),""))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1"/>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4"/>
      <c r="BF119" s="7"/>
      <c r="BG119" s="7"/>
      <c r="BH119" s="7" t="str">
        <f t="shared" ca="1" si="22"/>
        <v/>
      </c>
      <c r="BI119" s="4" t="str">
        <f t="shared" si="31"/>
        <v/>
      </c>
      <c r="BJ119" s="123" t="str">
        <f t="shared" si="23"/>
        <v/>
      </c>
      <c r="BK119" s="140" t="str">
        <f t="shared" si="29"/>
        <v/>
      </c>
      <c r="BQ119" s="4" t="str">
        <f>IF(IFERROR(VLOOKUP(C119,C120:C$1993,1,0),"")="","",COUNTIF(C:C,C119))</f>
        <v/>
      </c>
      <c r="BU119" s="5" t="str">
        <f>IF(B119="","",IF(BQ119="",1+(MAX(BU$2:BU118)),""))</f>
        <v/>
      </c>
      <c r="BV119" s="5" t="str">
        <f t="shared" si="24"/>
        <v/>
      </c>
      <c r="BW119" s="5" t="str">
        <f t="shared" si="25"/>
        <v/>
      </c>
      <c r="BX119" s="14" t="str">
        <f t="shared" si="26"/>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x14ac:dyDescent="0.25">
      <c r="A120" s="4" t="str">
        <f t="shared" si="20"/>
        <v/>
      </c>
      <c r="B120" s="6"/>
      <c r="C120" s="8"/>
      <c r="D120" s="1" t="str">
        <f>IFERROR(INDEX('padron cfe'!B:B,MATCH(DATOS!C120,'padron cfe'!A:A,0),1),"")</f>
        <v/>
      </c>
      <c r="E120" s="1"/>
      <c r="F120" s="7"/>
      <c r="G120" s="9" t="s">
        <v>157</v>
      </c>
      <c r="H120" s="5" t="str">
        <f>IF(F120="","",IFERROR(CONCATENATE("PEUA",VLOOKUP(ESTADO,REPORTE!AV120:AW151,2,0),CLAVE_DISTRITO,CLAVE_CADER,IFERROR(VLOOKUP(DAY(F120),$BN$3:$BO$11,2,0),DAY(F120)),IFERROR(VLOOKUP(MONTH(F120),$BN$3:$BO$11,2,0),MONTH(F120)),YEAR(F120),G120),""))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1"/>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4" t="s">
        <v>157</v>
      </c>
      <c r="BF120" s="7"/>
      <c r="BG120" s="7"/>
      <c r="BH120" s="7" t="str">
        <f t="shared" ca="1" si="22"/>
        <v/>
      </c>
      <c r="BI120" s="4" t="str">
        <f t="shared" si="31"/>
        <v/>
      </c>
      <c r="BJ120" s="123" t="str">
        <f t="shared" si="23"/>
        <v/>
      </c>
      <c r="BK120" s="140" t="str">
        <f t="shared" si="29"/>
        <v/>
      </c>
      <c r="BQ120" s="4" t="str">
        <f>IF(IFERROR(VLOOKUP(C120,C121:C$1993,1,0),"")="","",COUNTIF(C:C,C120))</f>
        <v/>
      </c>
      <c r="BU120" s="5" t="str">
        <f>IF(B120="","",IF(BQ120="",1+(MAX(BU$2:BU119)),""))</f>
        <v/>
      </c>
      <c r="BV120" s="5" t="str">
        <f t="shared" si="24"/>
        <v/>
      </c>
      <c r="BW120" s="5" t="str">
        <f t="shared" si="25"/>
        <v/>
      </c>
      <c r="BX120" s="14" t="str">
        <f t="shared" si="26"/>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x14ac:dyDescent="0.25">
      <c r="A121" s="4" t="str">
        <f t="shared" si="20"/>
        <v/>
      </c>
      <c r="B121" s="6"/>
      <c r="C121" s="8"/>
      <c r="D121" s="1" t="str">
        <f>IFERROR(INDEX('padron cfe'!B:B,MATCH(DATOS!C121,'padron cfe'!A:A,0),1),"")</f>
        <v/>
      </c>
      <c r="E121" s="1"/>
      <c r="F121" s="7"/>
      <c r="G121" s="9" t="s">
        <v>157</v>
      </c>
      <c r="H121" s="5" t="str">
        <f>IF(F121="","",IFERROR(CONCATENATE("PEUA",VLOOKUP(ESTADO,REPORTE!AV121:AW152,2,0),CLAVE_DISTRITO,CLAVE_CADER,IFERROR(VLOOKUP(DAY(F121),$BN$3:$BO$11,2,0),DAY(F121)),IFERROR(VLOOKUP(MONTH(F121),$BN$3:$BO$11,2,0),MONTH(F121)),YEAR(F121),G121),""))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1"/>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4"/>
      <c r="BF121" s="7"/>
      <c r="BG121" s="7"/>
      <c r="BH121" s="7" t="str">
        <f t="shared" ca="1" si="22"/>
        <v/>
      </c>
      <c r="BI121" s="4" t="str">
        <f t="shared" si="31"/>
        <v/>
      </c>
      <c r="BJ121" s="123" t="str">
        <f t="shared" si="23"/>
        <v/>
      </c>
      <c r="BK121" s="140" t="str">
        <f t="shared" si="29"/>
        <v/>
      </c>
      <c r="BQ121" s="4" t="str">
        <f>IF(IFERROR(VLOOKUP(C121,C122:C$1993,1,0),"")="","",COUNTIF(C:C,C121))</f>
        <v/>
      </c>
      <c r="BU121" s="5" t="str">
        <f>IF(B121="","",IF(BQ121="",1+(MAX(BU$2:BU120)),""))</f>
        <v/>
      </c>
      <c r="BV121" s="5" t="str">
        <f t="shared" si="24"/>
        <v/>
      </c>
      <c r="BW121" s="5" t="str">
        <f t="shared" si="25"/>
        <v/>
      </c>
      <c r="BX121" s="14" t="str">
        <f t="shared" si="26"/>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x14ac:dyDescent="0.25">
      <c r="A122" s="4" t="str">
        <f t="shared" si="20"/>
        <v/>
      </c>
      <c r="B122" s="6"/>
      <c r="C122" s="8"/>
      <c r="D122" s="1" t="str">
        <f>IFERROR(INDEX('padron cfe'!B:B,MATCH(DATOS!C122,'padron cfe'!A:A,0),1),"")</f>
        <v/>
      </c>
      <c r="E122" s="1"/>
      <c r="F122" s="7"/>
      <c r="G122" s="9" t="s">
        <v>157</v>
      </c>
      <c r="H122" s="5" t="str">
        <f>IF(F122="","",IFERROR(CONCATENATE("PEUA",VLOOKUP(ESTADO,REPORTE!AV122:AW153,2,0),CLAVE_DISTRITO,CLAVE_CADER,IFERROR(VLOOKUP(DAY(F122),$BN$3:$BO$11,2,0),DAY(F122)),IFERROR(VLOOKUP(MONTH(F122),$BN$3:$BO$11,2,0),MONTH(F122)),YEAR(F122),G122),""))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1"/>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4" t="s">
        <v>157</v>
      </c>
      <c r="BF122" s="7"/>
      <c r="BG122" s="7"/>
      <c r="BH122" s="7" t="str">
        <f t="shared" ca="1" si="22"/>
        <v/>
      </c>
      <c r="BI122" s="4" t="str">
        <f t="shared" si="31"/>
        <v/>
      </c>
      <c r="BJ122" s="123" t="str">
        <f t="shared" si="23"/>
        <v/>
      </c>
      <c r="BK122" s="140" t="str">
        <f t="shared" si="29"/>
        <v/>
      </c>
      <c r="BQ122" s="4" t="str">
        <f>IF(IFERROR(VLOOKUP(C122,C123:C$1993,1,0),"")="","",COUNTIF(C:C,C122))</f>
        <v/>
      </c>
      <c r="BU122" s="5" t="str">
        <f>IF(B122="","",IF(BQ122="",1+(MAX(BU$2:BU121)),""))</f>
        <v/>
      </c>
      <c r="BV122" s="5" t="str">
        <f t="shared" si="24"/>
        <v/>
      </c>
      <c r="BW122" s="5" t="str">
        <f t="shared" si="25"/>
        <v/>
      </c>
      <c r="BX122" s="14" t="str">
        <f t="shared" si="26"/>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x14ac:dyDescent="0.25">
      <c r="A123" s="4" t="str">
        <f t="shared" si="20"/>
        <v/>
      </c>
      <c r="B123" s="6"/>
      <c r="C123" s="8"/>
      <c r="D123" s="1" t="str">
        <f>IFERROR(INDEX('padron cfe'!B:B,MATCH(DATOS!C123,'padron cfe'!A:A,0),1),"")</f>
        <v/>
      </c>
      <c r="E123" s="1"/>
      <c r="F123" s="7"/>
      <c r="G123" s="9" t="s">
        <v>157</v>
      </c>
      <c r="H123" s="5" t="str">
        <f>IF(F123="","",IFERROR(CONCATENATE("PEUA",VLOOKUP(ESTADO,REPORTE!AV123:AW154,2,0),CLAVE_DISTRITO,CLAVE_CADER,IFERROR(VLOOKUP(DAY(F123),$BN$3:$BO$11,2,0),DAY(F123)),IFERROR(VLOOKUP(MONTH(F123),$BN$3:$BO$11,2,0),MONTH(F123)),YEAR(F123),G123),""))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1"/>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4"/>
      <c r="BF123" s="7"/>
      <c r="BG123" s="7"/>
      <c r="BH123" s="7" t="str">
        <f t="shared" ca="1" si="22"/>
        <v/>
      </c>
      <c r="BI123" s="4" t="str">
        <f t="shared" si="31"/>
        <v/>
      </c>
      <c r="BJ123" s="123" t="str">
        <f t="shared" si="23"/>
        <v/>
      </c>
      <c r="BK123" s="140" t="str">
        <f t="shared" si="29"/>
        <v/>
      </c>
      <c r="BQ123" s="4" t="str">
        <f>IF(IFERROR(VLOOKUP(C123,C124:C$1993,1,0),"")="","",COUNTIF(C:C,C123))</f>
        <v/>
      </c>
      <c r="BU123" s="5" t="str">
        <f>IF(B123="","",IF(BQ123="",1+(MAX(BU$2:BU122)),""))</f>
        <v/>
      </c>
      <c r="BV123" s="5" t="str">
        <f t="shared" si="24"/>
        <v/>
      </c>
      <c r="BW123" s="5" t="str">
        <f t="shared" si="25"/>
        <v/>
      </c>
      <c r="BX123" s="14" t="str">
        <f t="shared" si="26"/>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x14ac:dyDescent="0.25">
      <c r="A124" s="4" t="str">
        <f t="shared" si="20"/>
        <v/>
      </c>
      <c r="B124" s="6"/>
      <c r="C124" s="8"/>
      <c r="D124" s="1" t="str">
        <f>IFERROR(INDEX('padron cfe'!B:B,MATCH(DATOS!C124,'padron cfe'!A:A,0),1),"")</f>
        <v/>
      </c>
      <c r="E124" s="1"/>
      <c r="F124" s="7"/>
      <c r="G124" s="9" t="s">
        <v>157</v>
      </c>
      <c r="H124" s="5" t="str">
        <f>IF(F124="","",IFERROR(CONCATENATE("PEUA",VLOOKUP(ESTADO,REPORTE!AV124:AW155,2,0),CLAVE_DISTRITO,CLAVE_CADER,IFERROR(VLOOKUP(DAY(F124),$BN$3:$BO$11,2,0),DAY(F124)),IFERROR(VLOOKUP(MONTH(F124),$BN$3:$BO$11,2,0),MONTH(F124)),YEAR(F124),G124),""))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1"/>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4" t="s">
        <v>157</v>
      </c>
      <c r="BF124" s="7"/>
      <c r="BG124" s="7"/>
      <c r="BH124" s="7" t="str">
        <f t="shared" ca="1" si="22"/>
        <v/>
      </c>
      <c r="BI124" s="4" t="str">
        <f t="shared" si="31"/>
        <v/>
      </c>
      <c r="BJ124" s="123" t="str">
        <f t="shared" si="23"/>
        <v/>
      </c>
      <c r="BK124" s="140" t="str">
        <f t="shared" si="29"/>
        <v/>
      </c>
      <c r="BQ124" s="4" t="str">
        <f>IF(IFERROR(VLOOKUP(C124,C125:C$1993,1,0),"")="","",COUNTIF(C:C,C124))</f>
        <v/>
      </c>
      <c r="BU124" s="5" t="str">
        <f>IF(B124="","",IF(BQ124="",1+(MAX(BU$2:BU123)),""))</f>
        <v/>
      </c>
      <c r="BV124" s="5" t="str">
        <f t="shared" si="24"/>
        <v/>
      </c>
      <c r="BW124" s="5" t="str">
        <f t="shared" si="25"/>
        <v/>
      </c>
      <c r="BX124" s="14" t="str">
        <f t="shared" si="26"/>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x14ac:dyDescent="0.25">
      <c r="A125" s="4" t="str">
        <f t="shared" si="20"/>
        <v/>
      </c>
      <c r="B125" s="6"/>
      <c r="C125" s="8"/>
      <c r="D125" s="1" t="str">
        <f>IFERROR(INDEX('padron cfe'!B:B,MATCH(DATOS!C125,'padron cfe'!A:A,0),1),"")</f>
        <v/>
      </c>
      <c r="E125" s="1"/>
      <c r="F125" s="7"/>
      <c r="G125" s="9" t="s">
        <v>157</v>
      </c>
      <c r="H125" s="5" t="str">
        <f>IF(F125="","",IFERROR(CONCATENATE("PEUA",VLOOKUP(ESTADO,REPORTE!AV125:AW156,2,0),CLAVE_DISTRITO,CLAVE_CADER,IFERROR(VLOOKUP(DAY(F125),$BN$3:$BO$11,2,0),DAY(F125)),IFERROR(VLOOKUP(MONTH(F125),$BN$3:$BO$11,2,0),MONTH(F125)),YEAR(F125),G125),""))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1"/>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4"/>
      <c r="BF125" s="7"/>
      <c r="BG125" s="7"/>
      <c r="BH125" s="7" t="str">
        <f t="shared" ca="1" si="22"/>
        <v/>
      </c>
      <c r="BI125" s="4" t="str">
        <f t="shared" si="31"/>
        <v/>
      </c>
      <c r="BJ125" s="123" t="str">
        <f t="shared" si="23"/>
        <v/>
      </c>
      <c r="BK125" s="140" t="str">
        <f t="shared" si="29"/>
        <v/>
      </c>
      <c r="BQ125" s="4" t="str">
        <f>IF(IFERROR(VLOOKUP(C125,C126:C$1993,1,0),"")="","",COUNTIF(C:C,C125))</f>
        <v/>
      </c>
      <c r="BU125" s="5" t="str">
        <f>IF(B125="","",IF(BQ125="",1+(MAX(BU$2:BU124)),""))</f>
        <v/>
      </c>
      <c r="BV125" s="5" t="str">
        <f t="shared" si="24"/>
        <v/>
      </c>
      <c r="BW125" s="5" t="str">
        <f t="shared" si="25"/>
        <v/>
      </c>
      <c r="BX125" s="14" t="str">
        <f t="shared" si="26"/>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x14ac:dyDescent="0.25">
      <c r="A126" s="4" t="str">
        <f t="shared" si="20"/>
        <v/>
      </c>
      <c r="B126" s="6"/>
      <c r="C126" s="8"/>
      <c r="D126" s="1" t="str">
        <f>IFERROR(INDEX('padron cfe'!B:B,MATCH(DATOS!C126,'padron cfe'!A:A,0),1),"")</f>
        <v/>
      </c>
      <c r="E126" s="1"/>
      <c r="F126" s="7"/>
      <c r="G126" s="9" t="s">
        <v>157</v>
      </c>
      <c r="H126" s="5" t="str">
        <f>IF(F126="","",IFERROR(CONCATENATE("PEUA",VLOOKUP(ESTADO,REPORTE!AV126:AW157,2,0),CLAVE_DISTRITO,CLAVE_CADER,IFERROR(VLOOKUP(DAY(F126),$BN$3:$BO$11,2,0),DAY(F126)),IFERROR(VLOOKUP(MONTH(F126),$BN$3:$BO$11,2,0),MONTH(F126)),YEAR(F126),G126),""))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1"/>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4" t="s">
        <v>157</v>
      </c>
      <c r="BF126" s="7"/>
      <c r="BG126" s="7"/>
      <c r="BH126" s="7" t="str">
        <f t="shared" ca="1" si="22"/>
        <v/>
      </c>
      <c r="BI126" s="4" t="str">
        <f t="shared" si="31"/>
        <v/>
      </c>
      <c r="BJ126" s="123" t="str">
        <f t="shared" si="23"/>
        <v/>
      </c>
      <c r="BK126" s="140" t="str">
        <f t="shared" si="29"/>
        <v/>
      </c>
      <c r="BQ126" s="4" t="str">
        <f>IF(IFERROR(VLOOKUP(C126,C127:C$1993,1,0),"")="","",COUNTIF(C:C,C126))</f>
        <v/>
      </c>
      <c r="BU126" s="5" t="str">
        <f>IF(B126="","",IF(BQ126="",1+(MAX(BU$2:BU125)),""))</f>
        <v/>
      </c>
      <c r="BV126" s="5" t="str">
        <f t="shared" si="24"/>
        <v/>
      </c>
      <c r="BW126" s="5" t="str">
        <f t="shared" si="25"/>
        <v/>
      </c>
      <c r="BX126" s="14" t="str">
        <f t="shared" si="26"/>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x14ac:dyDescent="0.25">
      <c r="A127" s="4" t="str">
        <f t="shared" si="20"/>
        <v/>
      </c>
      <c r="B127" s="6"/>
      <c r="C127" s="8"/>
      <c r="D127" s="1" t="str">
        <f>IFERROR(INDEX('padron cfe'!B:B,MATCH(DATOS!C127,'padron cfe'!A:A,0),1),"")</f>
        <v/>
      </c>
      <c r="E127" s="1"/>
      <c r="F127" s="7"/>
      <c r="G127" s="9" t="s">
        <v>157</v>
      </c>
      <c r="H127" s="5" t="str">
        <f>IF(F127="","",IFERROR(CONCATENATE("PEUA",VLOOKUP(ESTADO,REPORTE!AV127:AW158,2,0),CLAVE_DISTRITO,CLAVE_CADER,IFERROR(VLOOKUP(DAY(F127),$BN$3:$BO$11,2,0),DAY(F127)),IFERROR(VLOOKUP(MONTH(F127),$BN$3:$BO$11,2,0),MONTH(F127)),YEAR(F127),G127),""))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1"/>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4"/>
      <c r="BF127" s="7"/>
      <c r="BG127" s="7"/>
      <c r="BH127" s="7" t="str">
        <f t="shared" ca="1" si="22"/>
        <v/>
      </c>
      <c r="BI127" s="4" t="str">
        <f t="shared" si="31"/>
        <v/>
      </c>
      <c r="BJ127" s="123" t="str">
        <f t="shared" si="23"/>
        <v/>
      </c>
      <c r="BK127" s="140" t="str">
        <f t="shared" si="29"/>
        <v/>
      </c>
      <c r="BQ127" s="4" t="str">
        <f>IF(IFERROR(VLOOKUP(C127,C128:C$1993,1,0),"")="","",COUNTIF(C:C,C127))</f>
        <v/>
      </c>
      <c r="BU127" s="5" t="str">
        <f>IF(B127="","",IF(BQ127="",1+(MAX(BU$2:BU126)),""))</f>
        <v/>
      </c>
      <c r="BV127" s="5" t="str">
        <f t="shared" si="24"/>
        <v/>
      </c>
      <c r="BW127" s="5" t="str">
        <f t="shared" si="25"/>
        <v/>
      </c>
      <c r="BX127" s="14" t="str">
        <f t="shared" si="26"/>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x14ac:dyDescent="0.25">
      <c r="A128" s="4" t="str">
        <f t="shared" si="20"/>
        <v/>
      </c>
      <c r="B128" s="6"/>
      <c r="C128" s="8"/>
      <c r="D128" s="1" t="str">
        <f>IFERROR(INDEX('padron cfe'!B:B,MATCH(DATOS!C128,'padron cfe'!A:A,0),1),"")</f>
        <v/>
      </c>
      <c r="E128" s="1"/>
      <c r="F128" s="7"/>
      <c r="G128" s="9" t="s">
        <v>157</v>
      </c>
      <c r="H128" s="5" t="str">
        <f>IF(F128="","",IFERROR(CONCATENATE("PEUA",VLOOKUP(ESTADO,REPORTE!AV128:AW159,2,0),CLAVE_DISTRITO,CLAVE_CADER,IFERROR(VLOOKUP(DAY(F128),$BN$3:$BO$11,2,0),DAY(F128)),IFERROR(VLOOKUP(MONTH(F128),$BN$3:$BO$11,2,0),MONTH(F128)),YEAR(F128),G128),""))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1"/>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4" t="s">
        <v>157</v>
      </c>
      <c r="BF128" s="7"/>
      <c r="BG128" s="7"/>
      <c r="BH128" s="7" t="str">
        <f t="shared" ca="1" si="22"/>
        <v/>
      </c>
      <c r="BI128" s="4" t="str">
        <f t="shared" si="31"/>
        <v/>
      </c>
      <c r="BJ128" s="123" t="str">
        <f t="shared" si="23"/>
        <v/>
      </c>
      <c r="BK128" s="140" t="str">
        <f t="shared" si="29"/>
        <v/>
      </c>
      <c r="BQ128" s="4" t="str">
        <f>IF(IFERROR(VLOOKUP(C128,C129:C$1993,1,0),"")="","",COUNTIF(C:C,C128))</f>
        <v/>
      </c>
      <c r="BU128" s="5" t="str">
        <f>IF(B128="","",IF(BQ128="",1+(MAX(BU$2:BU127)),""))</f>
        <v/>
      </c>
      <c r="BV128" s="5" t="str">
        <f t="shared" si="24"/>
        <v/>
      </c>
      <c r="BW128" s="5" t="str">
        <f t="shared" si="25"/>
        <v/>
      </c>
      <c r="BX128" s="14" t="str">
        <f t="shared" si="26"/>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x14ac:dyDescent="0.25">
      <c r="A129" s="4" t="str">
        <f t="shared" si="20"/>
        <v/>
      </c>
      <c r="B129" s="6"/>
      <c r="C129" s="8"/>
      <c r="D129" s="1" t="str">
        <f>IFERROR(INDEX('padron cfe'!B:B,MATCH(DATOS!C129,'padron cfe'!A:A,0),1),"")</f>
        <v/>
      </c>
      <c r="E129" s="1"/>
      <c r="F129" s="7"/>
      <c r="G129" s="9" t="s">
        <v>157</v>
      </c>
      <c r="H129" s="5" t="str">
        <f>IF(F129="","",IFERROR(CONCATENATE("PEUA",VLOOKUP(ESTADO,REPORTE!AV129:AW160,2,0),CLAVE_DISTRITO,CLAVE_CADER,IFERROR(VLOOKUP(DAY(F129),$BN$3:$BO$11,2,0),DAY(F129)),IFERROR(VLOOKUP(MONTH(F129),$BN$3:$BO$11,2,0),MONTH(F129)),YEAR(F129),G129),""))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1"/>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4"/>
      <c r="BF129" s="7"/>
      <c r="BG129" s="7"/>
      <c r="BH129" s="7" t="str">
        <f t="shared" ca="1" si="22"/>
        <v/>
      </c>
      <c r="BI129" s="4" t="str">
        <f t="shared" si="31"/>
        <v/>
      </c>
      <c r="BJ129" s="123" t="str">
        <f t="shared" si="23"/>
        <v/>
      </c>
      <c r="BK129" s="140" t="str">
        <f t="shared" si="29"/>
        <v/>
      </c>
      <c r="BQ129" s="4" t="str">
        <f>IF(IFERROR(VLOOKUP(C129,C130:C$1993,1,0),"")="","",COUNTIF(C:C,C129))</f>
        <v/>
      </c>
      <c r="BU129" s="5" t="str">
        <f>IF(B129="","",IF(BQ129="",1+(MAX(BU$2:BU128)),""))</f>
        <v/>
      </c>
      <c r="BV129" s="5" t="str">
        <f t="shared" si="24"/>
        <v/>
      </c>
      <c r="BW129" s="5" t="str">
        <f t="shared" si="25"/>
        <v/>
      </c>
      <c r="BX129" s="14" t="str">
        <f t="shared" si="26"/>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x14ac:dyDescent="0.25">
      <c r="A130" s="4" t="str">
        <f t="shared" ref="A130:A193" si="34">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IF(F130="","",IFERROR(CONCATENATE("PEUA",VLOOKUP(ESTADO,REPORTE!AV130:AW161,2,0),CLAVE_DISTRITO,CLAVE_CADER,IFERROR(VLOOKUP(DAY(F130),$BN$3:$BO$11,2,0),DAY(F130)),IFERROR(VLOOKUP(MONTH(F130),$BN$3:$BO$11,2,0),MONTH(F130)),YEAR(F130),G130),""))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5">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4" t="s">
        <v>157</v>
      </c>
      <c r="BF130" s="7"/>
      <c r="BG130" s="7"/>
      <c r="BH130" s="7" t="str">
        <f t="shared" ref="BH130:BH193" ca="1" si="36">IFERROR(IF(BE130="","",IF(BA130=5,"",IF(BE130-TODAY()&gt;0,"VIGENTE","VENCIDO"))),"")</f>
        <v/>
      </c>
      <c r="BI130" s="4" t="str">
        <f t="shared" si="31"/>
        <v/>
      </c>
      <c r="BJ130" s="123" t="str">
        <f t="shared" ref="BJ130:BJ193" si="37">IFERROR(IF(AA130="","",AA130/V130),"")</f>
        <v/>
      </c>
      <c r="BK130" s="140" t="str">
        <f t="shared" si="29"/>
        <v/>
      </c>
      <c r="BQ130" s="4" t="str">
        <f>IF(IFERROR(VLOOKUP(C130,C131:C$1993,1,0),"")="","",COUNTIF(C:C,C130))</f>
        <v/>
      </c>
      <c r="BU130" s="5" t="str">
        <f>IF(B130="","",IF(BQ130="",1+(MAX(BU$2:BU129)),""))</f>
        <v/>
      </c>
      <c r="BV130" s="5" t="str">
        <f t="shared" ref="BV130:BV193" si="38">IF(BU130="","",Z130)</f>
        <v/>
      </c>
      <c r="BW130" s="5" t="str">
        <f t="shared" ref="BW130:BW193" si="39">IF(BU130="","",H130)</f>
        <v/>
      </c>
      <c r="BX130" s="14" t="str">
        <f t="shared" ref="BX130:BX193" si="40">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x14ac:dyDescent="0.25">
      <c r="A131" s="4" t="str">
        <f t="shared" si="34"/>
        <v/>
      </c>
      <c r="B131" s="6"/>
      <c r="C131" s="8"/>
      <c r="D131" s="1" t="str">
        <f>IFERROR(INDEX('padron cfe'!B:B,MATCH(DATOS!C131,'padron cfe'!A:A,0),1),"")</f>
        <v/>
      </c>
      <c r="E131" s="1"/>
      <c r="F131" s="7"/>
      <c r="G131" s="9" t="s">
        <v>157</v>
      </c>
      <c r="H131" s="5" t="str">
        <f>IF(F131="","",IFERROR(CONCATENATE("PEUA",VLOOKUP(ESTADO,REPORTE!AV131:AW162,2,0),CLAVE_DISTRITO,CLAVE_CADER,IFERROR(VLOOKUP(DAY(F131),$BN$3:$BO$11,2,0),DAY(F131)),IFERROR(VLOOKUP(MONTH(F131),$BN$3:$BO$11,2,0),MONTH(F131)),YEAR(F131),G131),""))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5"/>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4"/>
      <c r="BF131" s="7"/>
      <c r="BG131" s="7"/>
      <c r="BH131" s="7" t="str">
        <f t="shared" ca="1" si="36"/>
        <v/>
      </c>
      <c r="BI131" s="4" t="str">
        <f t="shared" si="31"/>
        <v/>
      </c>
      <c r="BJ131" s="123" t="str">
        <f t="shared" si="37"/>
        <v/>
      </c>
      <c r="BK131" s="140" t="str">
        <f t="shared" ref="BK131:BK194" si="42">IFERROR(IF(AA131/Z131=0,"",AA131/Z131),"")</f>
        <v/>
      </c>
      <c r="BQ131" s="4" t="str">
        <f>IF(IFERROR(VLOOKUP(C131,C132:C$1993,1,0),"")="","",COUNTIF(C:C,C131))</f>
        <v/>
      </c>
      <c r="BU131" s="5" t="str">
        <f>IF(B131="","",IF(BQ131="",1+(MAX(BU$2:BU130)),""))</f>
        <v/>
      </c>
      <c r="BV131" s="5" t="str">
        <f t="shared" si="38"/>
        <v/>
      </c>
      <c r="BW131" s="5" t="str">
        <f t="shared" si="39"/>
        <v/>
      </c>
      <c r="BX131" s="14" t="str">
        <f t="shared" si="40"/>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x14ac:dyDescent="0.25">
      <c r="A132" s="4" t="str">
        <f t="shared" si="34"/>
        <v/>
      </c>
      <c r="B132" s="6"/>
      <c r="C132" s="8"/>
      <c r="D132" s="1" t="str">
        <f>IFERROR(INDEX('padron cfe'!B:B,MATCH(DATOS!C132,'padron cfe'!A:A,0),1),"")</f>
        <v/>
      </c>
      <c r="E132" s="1"/>
      <c r="F132" s="7"/>
      <c r="G132" s="9" t="s">
        <v>157</v>
      </c>
      <c r="H132" s="5" t="str">
        <f>IF(F132="","",IFERROR(CONCATENATE("PEUA",VLOOKUP(ESTADO,REPORTE!AV132:AW163,2,0),CLAVE_DISTRITO,CLAVE_CADER,IFERROR(VLOOKUP(DAY(F132),$BN$3:$BO$11,2,0),DAY(F132)),IFERROR(VLOOKUP(MONTH(F132),$BN$3:$BO$11,2,0),MONTH(F132)),YEAR(F132),G132),""))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5"/>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4" t="s">
        <v>157</v>
      </c>
      <c r="BF132" s="7"/>
      <c r="BG132" s="7"/>
      <c r="BH132" s="7" t="str">
        <f t="shared" ca="1" si="36"/>
        <v/>
      </c>
      <c r="BI132" s="4" t="str">
        <f t="shared" si="31"/>
        <v/>
      </c>
      <c r="BJ132" s="123" t="str">
        <f t="shared" si="37"/>
        <v/>
      </c>
      <c r="BK132" s="140" t="str">
        <f t="shared" si="42"/>
        <v/>
      </c>
      <c r="BQ132" s="4" t="str">
        <f>IF(IFERROR(VLOOKUP(C132,C133:C$1993,1,0),"")="","",COUNTIF(C:C,C132))</f>
        <v/>
      </c>
      <c r="BU132" s="5" t="str">
        <f>IF(B132="","",IF(BQ132="",1+(MAX(BU$2:BU131)),""))</f>
        <v/>
      </c>
      <c r="BV132" s="5" t="str">
        <f t="shared" si="38"/>
        <v/>
      </c>
      <c r="BW132" s="5" t="str">
        <f t="shared" si="39"/>
        <v/>
      </c>
      <c r="BX132" s="14" t="str">
        <f t="shared" si="40"/>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x14ac:dyDescent="0.25">
      <c r="A133" s="4" t="str">
        <f t="shared" si="34"/>
        <v/>
      </c>
      <c r="B133" s="6"/>
      <c r="C133" s="8"/>
      <c r="D133" s="1" t="str">
        <f>IFERROR(INDEX('padron cfe'!B:B,MATCH(DATOS!C133,'padron cfe'!A:A,0),1),"")</f>
        <v/>
      </c>
      <c r="E133" s="1"/>
      <c r="F133" s="7"/>
      <c r="G133" s="9" t="s">
        <v>157</v>
      </c>
      <c r="H133" s="5" t="str">
        <f>IF(F133="","",IFERROR(CONCATENATE("PEUA",VLOOKUP(ESTADO,REPORTE!AV133:AW164,2,0),CLAVE_DISTRITO,CLAVE_CADER,IFERROR(VLOOKUP(DAY(F133),$BN$3:$BO$11,2,0),DAY(F133)),IFERROR(VLOOKUP(MONTH(F133),$BN$3:$BO$11,2,0),MONTH(F133)),YEAR(F133),G133),""))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5"/>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4"/>
      <c r="BF133" s="7"/>
      <c r="BG133" s="7"/>
      <c r="BH133" s="7" t="str">
        <f t="shared" ca="1" si="36"/>
        <v/>
      </c>
      <c r="BI133" s="4" t="str">
        <f t="shared" si="31"/>
        <v/>
      </c>
      <c r="BJ133" s="123" t="str">
        <f t="shared" si="37"/>
        <v/>
      </c>
      <c r="BK133" s="140" t="str">
        <f t="shared" si="42"/>
        <v/>
      </c>
      <c r="BQ133" s="4" t="str">
        <f>IF(IFERROR(VLOOKUP(C133,C134:C$1993,1,0),"")="","",COUNTIF(C:C,C133))</f>
        <v/>
      </c>
      <c r="BU133" s="5" t="str">
        <f>IF(B133="","",IF(BQ133="",1+(MAX(BU$2:BU132)),""))</f>
        <v/>
      </c>
      <c r="BV133" s="5" t="str">
        <f t="shared" si="38"/>
        <v/>
      </c>
      <c r="BW133" s="5" t="str">
        <f t="shared" si="39"/>
        <v/>
      </c>
      <c r="BX133" s="14" t="str">
        <f t="shared" si="40"/>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x14ac:dyDescent="0.25">
      <c r="A134" s="4" t="str">
        <f t="shared" si="34"/>
        <v/>
      </c>
      <c r="B134" s="6"/>
      <c r="C134" s="8"/>
      <c r="D134" s="1" t="str">
        <f>IFERROR(INDEX('padron cfe'!B:B,MATCH(DATOS!C134,'padron cfe'!A:A,0),1),"")</f>
        <v/>
      </c>
      <c r="E134" s="1"/>
      <c r="F134" s="7"/>
      <c r="G134" s="9" t="s">
        <v>157</v>
      </c>
      <c r="H134" s="5" t="str">
        <f>IF(F134="","",IFERROR(CONCATENATE("PEUA",VLOOKUP(ESTADO,REPORTE!AV134:AW165,2,0),CLAVE_DISTRITO,CLAVE_CADER,IFERROR(VLOOKUP(DAY(F134),$BN$3:$BO$11,2,0),DAY(F134)),IFERROR(VLOOKUP(MONTH(F134),$BN$3:$BO$11,2,0),MONTH(F134)),YEAR(F134),G134),""))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5"/>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4" t="s">
        <v>157</v>
      </c>
      <c r="BF134" s="7"/>
      <c r="BG134" s="7"/>
      <c r="BH134" s="7" t="str">
        <f t="shared" ca="1" si="36"/>
        <v/>
      </c>
      <c r="BI134" s="4" t="str">
        <f t="shared" si="31"/>
        <v/>
      </c>
      <c r="BJ134" s="123" t="str">
        <f t="shared" si="37"/>
        <v/>
      </c>
      <c r="BK134" s="140" t="str">
        <f t="shared" si="42"/>
        <v/>
      </c>
      <c r="BQ134" s="4" t="str">
        <f>IF(IFERROR(VLOOKUP(C134,C135:C$1993,1,0),"")="","",COUNTIF(C:C,C134))</f>
        <v/>
      </c>
      <c r="BU134" s="5" t="str">
        <f>IF(B134="","",IF(BQ134="",1+(MAX(BU$2:BU133)),""))</f>
        <v/>
      </c>
      <c r="BV134" s="5" t="str">
        <f t="shared" si="38"/>
        <v/>
      </c>
      <c r="BW134" s="5" t="str">
        <f t="shared" si="39"/>
        <v/>
      </c>
      <c r="BX134" s="14" t="str">
        <f t="shared" si="40"/>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x14ac:dyDescent="0.25">
      <c r="A135" s="4" t="str">
        <f t="shared" si="34"/>
        <v/>
      </c>
      <c r="B135" s="6"/>
      <c r="C135" s="8"/>
      <c r="D135" s="1" t="str">
        <f>IFERROR(INDEX('padron cfe'!B:B,MATCH(DATOS!C135,'padron cfe'!A:A,0),1),"")</f>
        <v/>
      </c>
      <c r="E135" s="1"/>
      <c r="F135" s="7"/>
      <c r="G135" s="9" t="s">
        <v>157</v>
      </c>
      <c r="H135" s="5" t="str">
        <f>IF(F135="","",IFERROR(CONCATENATE("PEUA",VLOOKUP(ESTADO,REPORTE!AV135:AW166,2,0),CLAVE_DISTRITO,CLAVE_CADER,IFERROR(VLOOKUP(DAY(F135),$BN$3:$BO$11,2,0),DAY(F135)),IFERROR(VLOOKUP(MONTH(F135),$BN$3:$BO$11,2,0),MONTH(F135)),YEAR(F135),G135),""))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5"/>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4"/>
      <c r="BF135" s="7"/>
      <c r="BG135" s="7"/>
      <c r="BH135" s="7" t="str">
        <f t="shared" ca="1" si="36"/>
        <v/>
      </c>
      <c r="BI135" s="4" t="str">
        <f t="shared" si="31"/>
        <v/>
      </c>
      <c r="BJ135" s="123" t="str">
        <f t="shared" si="37"/>
        <v/>
      </c>
      <c r="BK135" s="140" t="str">
        <f t="shared" si="42"/>
        <v/>
      </c>
      <c r="BQ135" s="4" t="str">
        <f>IF(IFERROR(VLOOKUP(C135,C136:C$1993,1,0),"")="","",COUNTIF(C:C,C135))</f>
        <v/>
      </c>
      <c r="BU135" s="5" t="str">
        <f>IF(B135="","",IF(BQ135="",1+(MAX(BU$2:BU134)),""))</f>
        <v/>
      </c>
      <c r="BV135" s="5" t="str">
        <f t="shared" si="38"/>
        <v/>
      </c>
      <c r="BW135" s="5" t="str">
        <f t="shared" si="39"/>
        <v/>
      </c>
      <c r="BX135" s="14" t="str">
        <f t="shared" si="40"/>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x14ac:dyDescent="0.25">
      <c r="A136" s="4" t="str">
        <f t="shared" si="34"/>
        <v/>
      </c>
      <c r="B136" s="6"/>
      <c r="C136" s="8"/>
      <c r="D136" s="1" t="str">
        <f>IFERROR(INDEX('padron cfe'!B:B,MATCH(DATOS!C136,'padron cfe'!A:A,0),1),"")</f>
        <v/>
      </c>
      <c r="E136" s="1"/>
      <c r="F136" s="7"/>
      <c r="G136" s="9" t="s">
        <v>157</v>
      </c>
      <c r="H136" s="5" t="str">
        <f>IF(F136="","",IFERROR(CONCATENATE("PEUA",VLOOKUP(ESTADO,REPORTE!AV136:AW167,2,0),CLAVE_DISTRITO,CLAVE_CADER,IFERROR(VLOOKUP(DAY(F136),$BN$3:$BO$11,2,0),DAY(F136)),IFERROR(VLOOKUP(MONTH(F136),$BN$3:$BO$11,2,0),MONTH(F136)),YEAR(F136),G136),""))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5"/>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4" t="s">
        <v>157</v>
      </c>
      <c r="BF136" s="7"/>
      <c r="BG136" s="7"/>
      <c r="BH136" s="7" t="str">
        <f t="shared" ca="1" si="36"/>
        <v/>
      </c>
      <c r="BI136" s="4" t="str">
        <f t="shared" si="31"/>
        <v/>
      </c>
      <c r="BJ136" s="123" t="str">
        <f t="shared" si="37"/>
        <v/>
      </c>
      <c r="BK136" s="140" t="str">
        <f t="shared" si="42"/>
        <v/>
      </c>
      <c r="BQ136" s="4" t="str">
        <f>IF(IFERROR(VLOOKUP(C136,C137:C$1993,1,0),"")="","",COUNTIF(C:C,C136))</f>
        <v/>
      </c>
      <c r="BU136" s="5" t="str">
        <f>IF(B136="","",IF(BQ136="",1+(MAX(BU$2:BU135)),""))</f>
        <v/>
      </c>
      <c r="BV136" s="5" t="str">
        <f t="shared" si="38"/>
        <v/>
      </c>
      <c r="BW136" s="5" t="str">
        <f t="shared" si="39"/>
        <v/>
      </c>
      <c r="BX136" s="14" t="str">
        <f t="shared" si="40"/>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x14ac:dyDescent="0.25">
      <c r="A137" s="4" t="str">
        <f t="shared" si="34"/>
        <v/>
      </c>
      <c r="B137" s="6"/>
      <c r="C137" s="8"/>
      <c r="D137" s="1" t="str">
        <f>IFERROR(INDEX('padron cfe'!B:B,MATCH(DATOS!C137,'padron cfe'!A:A,0),1),"")</f>
        <v/>
      </c>
      <c r="E137" s="1"/>
      <c r="F137" s="7"/>
      <c r="G137" s="9" t="s">
        <v>157</v>
      </c>
      <c r="H137" s="5" t="str">
        <f>IF(F137="","",IFERROR(CONCATENATE("PEUA",VLOOKUP(ESTADO,REPORTE!AV137:AW168,2,0),CLAVE_DISTRITO,CLAVE_CADER,IFERROR(VLOOKUP(DAY(F137),$BN$3:$BO$11,2,0),DAY(F137)),IFERROR(VLOOKUP(MONTH(F137),$BN$3:$BO$11,2,0),MONTH(F137)),YEAR(F137),G137),""))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5"/>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4"/>
      <c r="BF137" s="7"/>
      <c r="BG137" s="7"/>
      <c r="BH137" s="7" t="str">
        <f t="shared" ca="1" si="36"/>
        <v/>
      </c>
      <c r="BI137" s="4" t="str">
        <f t="shared" si="31"/>
        <v/>
      </c>
      <c r="BJ137" s="123" t="str">
        <f t="shared" si="37"/>
        <v/>
      </c>
      <c r="BK137" s="140" t="str">
        <f t="shared" si="42"/>
        <v/>
      </c>
      <c r="BQ137" s="4" t="str">
        <f>IF(IFERROR(VLOOKUP(C137,C138:C$1993,1,0),"")="","",COUNTIF(C:C,C137))</f>
        <v/>
      </c>
      <c r="BU137" s="5" t="str">
        <f>IF(B137="","",IF(BQ137="",1+(MAX(BU$2:BU136)),""))</f>
        <v/>
      </c>
      <c r="BV137" s="5" t="str">
        <f t="shared" si="38"/>
        <v/>
      </c>
      <c r="BW137" s="5" t="str">
        <f t="shared" si="39"/>
        <v/>
      </c>
      <c r="BX137" s="14" t="str">
        <f t="shared" si="40"/>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x14ac:dyDescent="0.25">
      <c r="A138" s="4" t="str">
        <f t="shared" si="34"/>
        <v/>
      </c>
      <c r="B138" s="6"/>
      <c r="C138" s="8"/>
      <c r="D138" s="1" t="str">
        <f>IFERROR(INDEX('padron cfe'!B:B,MATCH(DATOS!C138,'padron cfe'!A:A,0),1),"")</f>
        <v/>
      </c>
      <c r="E138" s="1"/>
      <c r="F138" s="7"/>
      <c r="G138" s="9" t="s">
        <v>157</v>
      </c>
      <c r="H138" s="5" t="str">
        <f>IF(F138="","",IFERROR(CONCATENATE("PEUA",VLOOKUP(ESTADO,REPORTE!AV138:AW169,2,0),CLAVE_DISTRITO,CLAVE_CADER,IFERROR(VLOOKUP(DAY(F138),$BN$3:$BO$11,2,0),DAY(F138)),IFERROR(VLOOKUP(MONTH(F138),$BN$3:$BO$11,2,0),MONTH(F138)),YEAR(F138),G138),""))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5"/>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4" t="s">
        <v>157</v>
      </c>
      <c r="BF138" s="7"/>
      <c r="BG138" s="7"/>
      <c r="BH138" s="7" t="str">
        <f t="shared" ca="1" si="36"/>
        <v/>
      </c>
      <c r="BI138" s="4" t="str">
        <f t="shared" si="31"/>
        <v/>
      </c>
      <c r="BJ138" s="123" t="str">
        <f t="shared" si="37"/>
        <v/>
      </c>
      <c r="BK138" s="140" t="str">
        <f t="shared" si="42"/>
        <v/>
      </c>
      <c r="BQ138" s="4" t="str">
        <f>IF(IFERROR(VLOOKUP(C138,C139:C$1993,1,0),"")="","",COUNTIF(C:C,C138))</f>
        <v/>
      </c>
      <c r="BU138" s="5" t="str">
        <f>IF(B138="","",IF(BQ138="",1+(MAX(BU$2:BU137)),""))</f>
        <v/>
      </c>
      <c r="BV138" s="5" t="str">
        <f t="shared" si="38"/>
        <v/>
      </c>
      <c r="BW138" s="5" t="str">
        <f t="shared" si="39"/>
        <v/>
      </c>
      <c r="BX138" s="14" t="str">
        <f t="shared" si="40"/>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x14ac:dyDescent="0.25">
      <c r="A139" s="4" t="str">
        <f t="shared" si="34"/>
        <v/>
      </c>
      <c r="B139" s="6"/>
      <c r="C139" s="8"/>
      <c r="D139" s="1" t="str">
        <f>IFERROR(INDEX('padron cfe'!B:B,MATCH(DATOS!C139,'padron cfe'!A:A,0),1),"")</f>
        <v/>
      </c>
      <c r="E139" s="1"/>
      <c r="F139" s="7"/>
      <c r="G139" s="9" t="s">
        <v>157</v>
      </c>
      <c r="H139" s="5" t="str">
        <f>IF(F139="","",IFERROR(CONCATENATE("PEUA",VLOOKUP(ESTADO,REPORTE!AV139:AW170,2,0),CLAVE_DISTRITO,CLAVE_CADER,IFERROR(VLOOKUP(DAY(F139),$BN$3:$BO$11,2,0),DAY(F139)),IFERROR(VLOOKUP(MONTH(F139),$BN$3:$BO$11,2,0),MONTH(F139)),YEAR(F139),G139),""))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5"/>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4"/>
      <c r="BF139" s="7"/>
      <c r="BG139" s="7"/>
      <c r="BH139" s="7" t="str">
        <f t="shared" ca="1" si="36"/>
        <v/>
      </c>
      <c r="BI139" s="4" t="str">
        <f t="shared" si="31"/>
        <v/>
      </c>
      <c r="BJ139" s="123" t="str">
        <f t="shared" si="37"/>
        <v/>
      </c>
      <c r="BK139" s="140" t="str">
        <f t="shared" si="42"/>
        <v/>
      </c>
      <c r="BQ139" s="4" t="str">
        <f>IF(IFERROR(VLOOKUP(C139,C140:C$1993,1,0),"")="","",COUNTIF(C:C,C139))</f>
        <v/>
      </c>
      <c r="BU139" s="5" t="str">
        <f>IF(B139="","",IF(BQ139="",1+(MAX(BU$2:BU138)),""))</f>
        <v/>
      </c>
      <c r="BV139" s="5" t="str">
        <f t="shared" si="38"/>
        <v/>
      </c>
      <c r="BW139" s="5" t="str">
        <f t="shared" si="39"/>
        <v/>
      </c>
      <c r="BX139" s="14" t="str">
        <f t="shared" si="40"/>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x14ac:dyDescent="0.25">
      <c r="A140" s="4" t="str">
        <f t="shared" si="34"/>
        <v/>
      </c>
      <c r="B140" s="6"/>
      <c r="C140" s="8"/>
      <c r="D140" s="1" t="str">
        <f>IFERROR(INDEX('padron cfe'!B:B,MATCH(DATOS!C140,'padron cfe'!A:A,0),1),"")</f>
        <v/>
      </c>
      <c r="E140" s="1"/>
      <c r="F140" s="7"/>
      <c r="G140" s="9" t="s">
        <v>157</v>
      </c>
      <c r="H140" s="5" t="str">
        <f>IF(F140="","",IFERROR(CONCATENATE("PEUA",VLOOKUP(ESTADO,REPORTE!AV140:AW171,2,0),CLAVE_DISTRITO,CLAVE_CADER,IFERROR(VLOOKUP(DAY(F140),$BN$3:$BO$11,2,0),DAY(F140)),IFERROR(VLOOKUP(MONTH(F140),$BN$3:$BO$11,2,0),MONTH(F140)),YEAR(F140),G140),""))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5"/>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4" t="s">
        <v>157</v>
      </c>
      <c r="BF140" s="7"/>
      <c r="BG140" s="7"/>
      <c r="BH140" s="7" t="str">
        <f t="shared" ca="1" si="36"/>
        <v/>
      </c>
      <c r="BI140" s="4" t="str">
        <f t="shared" si="31"/>
        <v/>
      </c>
      <c r="BJ140" s="123" t="str">
        <f t="shared" si="37"/>
        <v/>
      </c>
      <c r="BK140" s="140" t="str">
        <f t="shared" si="42"/>
        <v/>
      </c>
      <c r="BQ140" s="4" t="str">
        <f>IF(IFERROR(VLOOKUP(C140,C141:C$1993,1,0),"")="","",COUNTIF(C:C,C140))</f>
        <v/>
      </c>
      <c r="BU140" s="5" t="str">
        <f>IF(B140="","",IF(BQ140="",1+(MAX(BU$2:BU139)),""))</f>
        <v/>
      </c>
      <c r="BV140" s="5" t="str">
        <f t="shared" si="38"/>
        <v/>
      </c>
      <c r="BW140" s="5" t="str">
        <f t="shared" si="39"/>
        <v/>
      </c>
      <c r="BX140" s="14" t="str">
        <f t="shared" si="40"/>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x14ac:dyDescent="0.25">
      <c r="A141" s="4" t="str">
        <f t="shared" si="34"/>
        <v/>
      </c>
      <c r="B141" s="6"/>
      <c r="C141" s="8"/>
      <c r="D141" s="1" t="str">
        <f>IFERROR(INDEX('padron cfe'!B:B,MATCH(DATOS!C141,'padron cfe'!A:A,0),1),"")</f>
        <v/>
      </c>
      <c r="E141" s="1"/>
      <c r="F141" s="7"/>
      <c r="G141" s="9" t="s">
        <v>157</v>
      </c>
      <c r="H141" s="5" t="str">
        <f>IF(F141="","",IFERROR(CONCATENATE("PEUA",VLOOKUP(ESTADO,REPORTE!AV141:AW172,2,0),CLAVE_DISTRITO,CLAVE_CADER,IFERROR(VLOOKUP(DAY(F141),$BN$3:$BO$11,2,0),DAY(F141)),IFERROR(VLOOKUP(MONTH(F141),$BN$3:$BO$11,2,0),MONTH(F141)),YEAR(F141),G141),""))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5"/>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4"/>
      <c r="BF141" s="7"/>
      <c r="BG141" s="7"/>
      <c r="BH141" s="7" t="str">
        <f t="shared" ca="1" si="36"/>
        <v/>
      </c>
      <c r="BI141" s="4" t="str">
        <f t="shared" si="31"/>
        <v/>
      </c>
      <c r="BJ141" s="123" t="str">
        <f t="shared" si="37"/>
        <v/>
      </c>
      <c r="BK141" s="140" t="str">
        <f t="shared" si="42"/>
        <v/>
      </c>
      <c r="BQ141" s="4" t="str">
        <f>IF(IFERROR(VLOOKUP(C141,C142:C$1993,1,0),"")="","",COUNTIF(C:C,C141))</f>
        <v/>
      </c>
      <c r="BU141" s="5" t="str">
        <f>IF(B141="","",IF(BQ141="",1+(MAX(BU$2:BU140)),""))</f>
        <v/>
      </c>
      <c r="BV141" s="5" t="str">
        <f t="shared" si="38"/>
        <v/>
      </c>
      <c r="BW141" s="5" t="str">
        <f t="shared" si="39"/>
        <v/>
      </c>
      <c r="BX141" s="14" t="str">
        <f t="shared" si="40"/>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x14ac:dyDescent="0.25">
      <c r="A142" s="4" t="str">
        <f t="shared" si="34"/>
        <v/>
      </c>
      <c r="B142" s="6"/>
      <c r="C142" s="8"/>
      <c r="D142" s="1" t="str">
        <f>IFERROR(INDEX('padron cfe'!B:B,MATCH(DATOS!C142,'padron cfe'!A:A,0),1),"")</f>
        <v/>
      </c>
      <c r="E142" s="1"/>
      <c r="F142" s="7"/>
      <c r="G142" s="9" t="s">
        <v>157</v>
      </c>
      <c r="H142" s="5" t="str">
        <f>IF(F142="","",IFERROR(CONCATENATE("PEUA",VLOOKUP(ESTADO,REPORTE!AV142:AW173,2,0),CLAVE_DISTRITO,CLAVE_CADER,IFERROR(VLOOKUP(DAY(F142),$BN$3:$BO$11,2,0),DAY(F142)),IFERROR(VLOOKUP(MONTH(F142),$BN$3:$BO$11,2,0),MONTH(F142)),YEAR(F142),G142),""))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5"/>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4" t="s">
        <v>157</v>
      </c>
      <c r="BF142" s="7"/>
      <c r="BG142" s="7"/>
      <c r="BH142" s="7" t="str">
        <f t="shared" ca="1" si="36"/>
        <v/>
      </c>
      <c r="BI142" s="4" t="str">
        <f t="shared" si="31"/>
        <v/>
      </c>
      <c r="BJ142" s="123" t="str">
        <f t="shared" si="37"/>
        <v/>
      </c>
      <c r="BK142" s="140" t="str">
        <f t="shared" si="42"/>
        <v/>
      </c>
      <c r="BQ142" s="4" t="str">
        <f>IF(IFERROR(VLOOKUP(C142,C143:C$1993,1,0),"")="","",COUNTIF(C:C,C142))</f>
        <v/>
      </c>
      <c r="BU142" s="5" t="str">
        <f>IF(B142="","",IF(BQ142="",1+(MAX(BU$2:BU141)),""))</f>
        <v/>
      </c>
      <c r="BV142" s="5" t="str">
        <f t="shared" si="38"/>
        <v/>
      </c>
      <c r="BW142" s="5" t="str">
        <f t="shared" si="39"/>
        <v/>
      </c>
      <c r="BX142" s="14" t="str">
        <f t="shared" si="40"/>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x14ac:dyDescent="0.25">
      <c r="A143" s="4" t="str">
        <f t="shared" si="34"/>
        <v/>
      </c>
      <c r="B143" s="6"/>
      <c r="C143" s="8"/>
      <c r="D143" s="1" t="str">
        <f>IFERROR(INDEX('padron cfe'!B:B,MATCH(DATOS!C143,'padron cfe'!A:A,0),1),"")</f>
        <v/>
      </c>
      <c r="E143" s="1"/>
      <c r="F143" s="7"/>
      <c r="G143" s="9" t="s">
        <v>157</v>
      </c>
      <c r="H143" s="5" t="str">
        <f>IF(F143="","",IFERROR(CONCATENATE("PEUA",VLOOKUP(ESTADO,REPORTE!AV143:AW174,2,0),CLAVE_DISTRITO,CLAVE_CADER,IFERROR(VLOOKUP(DAY(F143),$BN$3:$BO$11,2,0),DAY(F143)),IFERROR(VLOOKUP(MONTH(F143),$BN$3:$BO$11,2,0),MONTH(F143)),YEAR(F143),G143),""))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5"/>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4"/>
      <c r="BF143" s="7"/>
      <c r="BG143" s="7"/>
      <c r="BH143" s="7" t="str">
        <f t="shared" ca="1" si="36"/>
        <v/>
      </c>
      <c r="BI143" s="4" t="str">
        <f t="shared" si="31"/>
        <v/>
      </c>
      <c r="BJ143" s="123" t="str">
        <f t="shared" si="37"/>
        <v/>
      </c>
      <c r="BK143" s="140" t="str">
        <f t="shared" si="42"/>
        <v/>
      </c>
      <c r="BQ143" s="4" t="str">
        <f>IF(IFERROR(VLOOKUP(C143,C144:C$1993,1,0),"")="","",COUNTIF(C:C,C143))</f>
        <v/>
      </c>
      <c r="BU143" s="5" t="str">
        <f>IF(B143="","",IF(BQ143="",1+(MAX(BU$2:BU142)),""))</f>
        <v/>
      </c>
      <c r="BV143" s="5" t="str">
        <f t="shared" si="38"/>
        <v/>
      </c>
      <c r="BW143" s="5" t="str">
        <f t="shared" si="39"/>
        <v/>
      </c>
      <c r="BX143" s="14" t="str">
        <f t="shared" si="40"/>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x14ac:dyDescent="0.25">
      <c r="A144" s="4" t="str">
        <f t="shared" si="34"/>
        <v/>
      </c>
      <c r="B144" s="6"/>
      <c r="C144" s="8"/>
      <c r="D144" s="1" t="str">
        <f>IFERROR(INDEX('padron cfe'!B:B,MATCH(DATOS!C144,'padron cfe'!A:A,0),1),"")</f>
        <v/>
      </c>
      <c r="E144" s="1"/>
      <c r="F144" s="7"/>
      <c r="G144" s="9" t="s">
        <v>157</v>
      </c>
      <c r="H144" s="5" t="str">
        <f>IF(F144="","",IFERROR(CONCATENATE("PEUA",VLOOKUP(ESTADO,REPORTE!AV144:AW175,2,0),CLAVE_DISTRITO,CLAVE_CADER,IFERROR(VLOOKUP(DAY(F144),$BN$3:$BO$11,2,0),DAY(F144)),IFERROR(VLOOKUP(MONTH(F144),$BN$3:$BO$11,2,0),MONTH(F144)),YEAR(F144),G144),""))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5"/>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4" t="s">
        <v>157</v>
      </c>
      <c r="BF144" s="7"/>
      <c r="BG144" s="7"/>
      <c r="BH144" s="7" t="str">
        <f t="shared" ca="1" si="36"/>
        <v/>
      </c>
      <c r="BI144" s="4" t="str">
        <f t="shared" si="31"/>
        <v/>
      </c>
      <c r="BJ144" s="123" t="str">
        <f t="shared" si="37"/>
        <v/>
      </c>
      <c r="BK144" s="140" t="str">
        <f t="shared" si="42"/>
        <v/>
      </c>
      <c r="BQ144" s="4" t="str">
        <f>IF(IFERROR(VLOOKUP(C144,C145:C$1993,1,0),"")="","",COUNTIF(C:C,C144))</f>
        <v/>
      </c>
      <c r="BU144" s="5" t="str">
        <f>IF(B144="","",IF(BQ144="",1+(MAX(BU$2:BU143)),""))</f>
        <v/>
      </c>
      <c r="BV144" s="5" t="str">
        <f t="shared" si="38"/>
        <v/>
      </c>
      <c r="BW144" s="5" t="str">
        <f t="shared" si="39"/>
        <v/>
      </c>
      <c r="BX144" s="14" t="str">
        <f t="shared" si="40"/>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x14ac:dyDescent="0.25">
      <c r="A145" s="4" t="str">
        <f t="shared" si="34"/>
        <v/>
      </c>
      <c r="B145" s="6"/>
      <c r="C145" s="8"/>
      <c r="D145" s="1" t="str">
        <f>IFERROR(INDEX('padron cfe'!B:B,MATCH(DATOS!C145,'padron cfe'!A:A,0),1),"")</f>
        <v/>
      </c>
      <c r="E145" s="1"/>
      <c r="F145" s="7"/>
      <c r="G145" s="9" t="s">
        <v>157</v>
      </c>
      <c r="H145" s="5" t="str">
        <f>IF(F145="","",IFERROR(CONCATENATE("PEUA",VLOOKUP(ESTADO,REPORTE!AV145:AW176,2,0),CLAVE_DISTRITO,CLAVE_CADER,IFERROR(VLOOKUP(DAY(F145),$BN$3:$BO$11,2,0),DAY(F145)),IFERROR(VLOOKUP(MONTH(F145),$BN$3:$BO$11,2,0),MONTH(F145)),YEAR(F145),G145),""))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5"/>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4"/>
      <c r="BF145" s="7"/>
      <c r="BG145" s="7"/>
      <c r="BH145" s="7" t="str">
        <f t="shared" ca="1" si="36"/>
        <v/>
      </c>
      <c r="BI145" s="4" t="str">
        <f t="shared" si="31"/>
        <v/>
      </c>
      <c r="BJ145" s="123" t="str">
        <f t="shared" si="37"/>
        <v/>
      </c>
      <c r="BK145" s="140" t="str">
        <f t="shared" si="42"/>
        <v/>
      </c>
      <c r="BQ145" s="4" t="str">
        <f>IF(IFERROR(VLOOKUP(C145,C146:C$1993,1,0),"")="","",COUNTIF(C:C,C145))</f>
        <v/>
      </c>
      <c r="BU145" s="5" t="str">
        <f>IF(B145="","",IF(BQ145="",1+(MAX(BU$2:BU144)),""))</f>
        <v/>
      </c>
      <c r="BV145" s="5" t="str">
        <f t="shared" si="38"/>
        <v/>
      </c>
      <c r="BW145" s="5" t="str">
        <f t="shared" si="39"/>
        <v/>
      </c>
      <c r="BX145" s="14" t="str">
        <f t="shared" si="40"/>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x14ac:dyDescent="0.25">
      <c r="A146" s="4" t="str">
        <f t="shared" si="34"/>
        <v/>
      </c>
      <c r="B146" s="6"/>
      <c r="C146" s="8"/>
      <c r="D146" s="1" t="str">
        <f>IFERROR(INDEX('padron cfe'!B:B,MATCH(DATOS!C146,'padron cfe'!A:A,0),1),"")</f>
        <v/>
      </c>
      <c r="E146" s="1"/>
      <c r="F146" s="7"/>
      <c r="G146" s="9" t="s">
        <v>157</v>
      </c>
      <c r="H146" s="5" t="str">
        <f>IF(F146="","",IFERROR(CONCATENATE("PEUA",VLOOKUP(ESTADO,REPORTE!AV146:AW177,2,0),CLAVE_DISTRITO,CLAVE_CADER,IFERROR(VLOOKUP(DAY(F146),$BN$3:$BO$11,2,0),DAY(F146)),IFERROR(VLOOKUP(MONTH(F146),$BN$3:$BO$11,2,0),MONTH(F146)),YEAR(F146),G146),""))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5"/>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4" t="s">
        <v>157</v>
      </c>
      <c r="BF146" s="7"/>
      <c r="BG146" s="7"/>
      <c r="BH146" s="7" t="str">
        <f t="shared" ca="1" si="36"/>
        <v/>
      </c>
      <c r="BI146" s="4" t="str">
        <f t="shared" si="31"/>
        <v/>
      </c>
      <c r="BJ146" s="123" t="str">
        <f t="shared" si="37"/>
        <v/>
      </c>
      <c r="BK146" s="140" t="str">
        <f t="shared" si="42"/>
        <v/>
      </c>
      <c r="BQ146" s="4" t="str">
        <f>IF(IFERROR(VLOOKUP(C146,C147:C$1993,1,0),"")="","",COUNTIF(C:C,C146))</f>
        <v/>
      </c>
      <c r="BU146" s="5" t="str">
        <f>IF(B146="","",IF(BQ146="",1+(MAX(BU$2:BU145)),""))</f>
        <v/>
      </c>
      <c r="BV146" s="5" t="str">
        <f t="shared" si="38"/>
        <v/>
      </c>
      <c r="BW146" s="5" t="str">
        <f t="shared" si="39"/>
        <v/>
      </c>
      <c r="BX146" s="14" t="str">
        <f t="shared" si="40"/>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x14ac:dyDescent="0.25">
      <c r="A147" s="4" t="str">
        <f t="shared" si="34"/>
        <v/>
      </c>
      <c r="B147" s="6"/>
      <c r="C147" s="8"/>
      <c r="D147" s="1" t="str">
        <f>IFERROR(INDEX('padron cfe'!B:B,MATCH(DATOS!C147,'padron cfe'!A:A,0),1),"")</f>
        <v/>
      </c>
      <c r="E147" s="1"/>
      <c r="F147" s="7"/>
      <c r="G147" s="9" t="s">
        <v>157</v>
      </c>
      <c r="H147" s="5" t="str">
        <f>IF(F147="","",IFERROR(CONCATENATE("PEUA",VLOOKUP(ESTADO,REPORTE!AV147:AW178,2,0),CLAVE_DISTRITO,CLAVE_CADER,IFERROR(VLOOKUP(DAY(F147),$BN$3:$BO$11,2,0),DAY(F147)),IFERROR(VLOOKUP(MONTH(F147),$BN$3:$BO$11,2,0),MONTH(F147)),YEAR(F147),G147),""))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5"/>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4"/>
      <c r="BF147" s="7"/>
      <c r="BG147" s="7"/>
      <c r="BH147" s="7" t="str">
        <f t="shared" ca="1" si="36"/>
        <v/>
      </c>
      <c r="BI147" s="4" t="str">
        <f t="shared" ref="BI147:BI210" si="44">IFERROR(IF(AA147=0,"",AA147/BB147),"")</f>
        <v/>
      </c>
      <c r="BJ147" s="123" t="str">
        <f t="shared" si="37"/>
        <v/>
      </c>
      <c r="BK147" s="140" t="str">
        <f t="shared" si="42"/>
        <v/>
      </c>
      <c r="BQ147" s="4" t="str">
        <f>IF(IFERROR(VLOOKUP(C147,C148:C$1993,1,0),"")="","",COUNTIF(C:C,C147))</f>
        <v/>
      </c>
      <c r="BU147" s="5" t="str">
        <f>IF(B147="","",IF(BQ147="",1+(MAX(BU$2:BU146)),""))</f>
        <v/>
      </c>
      <c r="BV147" s="5" t="str">
        <f t="shared" si="38"/>
        <v/>
      </c>
      <c r="BW147" s="5" t="str">
        <f t="shared" si="39"/>
        <v/>
      </c>
      <c r="BX147" s="14" t="str">
        <f t="shared" si="40"/>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x14ac:dyDescent="0.25">
      <c r="A148" s="4" t="str">
        <f t="shared" si="34"/>
        <v/>
      </c>
      <c r="B148" s="6"/>
      <c r="C148" s="8"/>
      <c r="D148" s="1" t="str">
        <f>IFERROR(INDEX('padron cfe'!B:B,MATCH(DATOS!C148,'padron cfe'!A:A,0),1),"")</f>
        <v/>
      </c>
      <c r="E148" s="1"/>
      <c r="F148" s="7"/>
      <c r="G148" s="9" t="s">
        <v>157</v>
      </c>
      <c r="H148" s="5" t="str">
        <f>IF(F148="","",IFERROR(CONCATENATE("PEUA",VLOOKUP(ESTADO,REPORTE!AV148:AW179,2,0),CLAVE_DISTRITO,CLAVE_CADER,IFERROR(VLOOKUP(DAY(F148),$BN$3:$BO$11,2,0),DAY(F148)),IFERROR(VLOOKUP(MONTH(F148),$BN$3:$BO$11,2,0),MONTH(F148)),YEAR(F148),G148),""))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5"/>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4" t="s">
        <v>157</v>
      </c>
      <c r="BF148" s="7"/>
      <c r="BG148" s="7"/>
      <c r="BH148" s="7" t="str">
        <f t="shared" ca="1" si="36"/>
        <v/>
      </c>
      <c r="BI148" s="4" t="str">
        <f t="shared" si="44"/>
        <v/>
      </c>
      <c r="BJ148" s="123" t="str">
        <f t="shared" si="37"/>
        <v/>
      </c>
      <c r="BK148" s="140" t="str">
        <f t="shared" si="42"/>
        <v/>
      </c>
      <c r="BQ148" s="4" t="str">
        <f>IF(IFERROR(VLOOKUP(C148,C149:C$1993,1,0),"")="","",COUNTIF(C:C,C148))</f>
        <v/>
      </c>
      <c r="BU148" s="5" t="str">
        <f>IF(B148="","",IF(BQ148="",1+(MAX(BU$2:BU147)),""))</f>
        <v/>
      </c>
      <c r="BV148" s="5" t="str">
        <f t="shared" si="38"/>
        <v/>
      </c>
      <c r="BW148" s="5" t="str">
        <f t="shared" si="39"/>
        <v/>
      </c>
      <c r="BX148" s="14" t="str">
        <f t="shared" si="40"/>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x14ac:dyDescent="0.25">
      <c r="A149" s="4" t="str">
        <f t="shared" si="34"/>
        <v/>
      </c>
      <c r="B149" s="6"/>
      <c r="C149" s="8"/>
      <c r="D149" s="1" t="str">
        <f>IFERROR(INDEX('padron cfe'!B:B,MATCH(DATOS!C149,'padron cfe'!A:A,0),1),"")</f>
        <v/>
      </c>
      <c r="E149" s="1"/>
      <c r="F149" s="7"/>
      <c r="G149" s="9" t="s">
        <v>157</v>
      </c>
      <c r="H149" s="5" t="str">
        <f>IF(F149="","",IFERROR(CONCATENATE("PEUA",VLOOKUP(ESTADO,REPORTE!AV149:AW180,2,0),CLAVE_DISTRITO,CLAVE_CADER,IFERROR(VLOOKUP(DAY(F149),$BN$3:$BO$11,2,0),DAY(F149)),IFERROR(VLOOKUP(MONTH(F149),$BN$3:$BO$11,2,0),MONTH(F149)),YEAR(F149),G149),""))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5"/>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4"/>
      <c r="BF149" s="7"/>
      <c r="BG149" s="7"/>
      <c r="BH149" s="7" t="str">
        <f t="shared" ca="1" si="36"/>
        <v/>
      </c>
      <c r="BI149" s="4" t="str">
        <f t="shared" si="44"/>
        <v/>
      </c>
      <c r="BJ149" s="123" t="str">
        <f t="shared" si="37"/>
        <v/>
      </c>
      <c r="BK149" s="140" t="str">
        <f t="shared" si="42"/>
        <v/>
      </c>
      <c r="BQ149" s="4" t="str">
        <f>IF(IFERROR(VLOOKUP(C149,C150:C$1993,1,0),"")="","",COUNTIF(C:C,C149))</f>
        <v/>
      </c>
      <c r="BU149" s="5" t="str">
        <f>IF(B149="","",IF(BQ149="",1+(MAX(BU$2:BU148)),""))</f>
        <v/>
      </c>
      <c r="BV149" s="5" t="str">
        <f t="shared" si="38"/>
        <v/>
      </c>
      <c r="BW149" s="5" t="str">
        <f t="shared" si="39"/>
        <v/>
      </c>
      <c r="BX149" s="14" t="str">
        <f t="shared" si="40"/>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x14ac:dyDescent="0.25">
      <c r="A150" s="4" t="str">
        <f t="shared" si="34"/>
        <v/>
      </c>
      <c r="B150" s="6"/>
      <c r="C150" s="8"/>
      <c r="D150" s="1" t="str">
        <f>IFERROR(INDEX('padron cfe'!B:B,MATCH(DATOS!C150,'padron cfe'!A:A,0),1),"")</f>
        <v/>
      </c>
      <c r="E150" s="1"/>
      <c r="F150" s="7"/>
      <c r="G150" s="9" t="s">
        <v>157</v>
      </c>
      <c r="H150" s="5" t="str">
        <f>IF(F150="","",IFERROR(CONCATENATE("PEUA",VLOOKUP(ESTADO,REPORTE!AV150:AW181,2,0),CLAVE_DISTRITO,CLAVE_CADER,IFERROR(VLOOKUP(DAY(F150),$BN$3:$BO$11,2,0),DAY(F150)),IFERROR(VLOOKUP(MONTH(F150),$BN$3:$BO$11,2,0),MONTH(F150)),YEAR(F150),G150),""))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5"/>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4" t="s">
        <v>157</v>
      </c>
      <c r="BF150" s="7"/>
      <c r="BG150" s="7"/>
      <c r="BH150" s="7" t="str">
        <f t="shared" ca="1" si="36"/>
        <v/>
      </c>
      <c r="BI150" s="4" t="str">
        <f t="shared" si="44"/>
        <v/>
      </c>
      <c r="BJ150" s="123" t="str">
        <f t="shared" si="37"/>
        <v/>
      </c>
      <c r="BK150" s="140" t="str">
        <f t="shared" si="42"/>
        <v/>
      </c>
      <c r="BQ150" s="4" t="str">
        <f>IF(IFERROR(VLOOKUP(C150,C151:C$1993,1,0),"")="","",COUNTIF(C:C,C150))</f>
        <v/>
      </c>
      <c r="BU150" s="5" t="str">
        <f>IF(B150="","",IF(BQ150="",1+(MAX(BU$2:BU149)),""))</f>
        <v/>
      </c>
      <c r="BV150" s="5" t="str">
        <f t="shared" si="38"/>
        <v/>
      </c>
      <c r="BW150" s="5" t="str">
        <f t="shared" si="39"/>
        <v/>
      </c>
      <c r="BX150" s="14" t="str">
        <f t="shared" si="40"/>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x14ac:dyDescent="0.25">
      <c r="A151" s="4" t="str">
        <f t="shared" si="34"/>
        <v/>
      </c>
      <c r="B151" s="6"/>
      <c r="C151" s="8"/>
      <c r="D151" s="1" t="str">
        <f>IFERROR(INDEX('padron cfe'!B:B,MATCH(DATOS!C151,'padron cfe'!A:A,0),1),"")</f>
        <v/>
      </c>
      <c r="E151" s="1"/>
      <c r="F151" s="7"/>
      <c r="G151" s="9" t="s">
        <v>157</v>
      </c>
      <c r="H151" s="5" t="str">
        <f>IF(F151="","",IFERROR(CONCATENATE("PEUA",VLOOKUP(ESTADO,REPORTE!AV151:AW182,2,0),CLAVE_DISTRITO,CLAVE_CADER,IFERROR(VLOOKUP(DAY(F151),$BN$3:$BO$11,2,0),DAY(F151)),IFERROR(VLOOKUP(MONTH(F151),$BN$3:$BO$11,2,0),MONTH(F151)),YEAR(F151),G151),""))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5"/>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4"/>
      <c r="BF151" s="7"/>
      <c r="BG151" s="7"/>
      <c r="BH151" s="7" t="str">
        <f t="shared" ca="1" si="36"/>
        <v/>
      </c>
      <c r="BI151" s="4" t="str">
        <f t="shared" si="44"/>
        <v/>
      </c>
      <c r="BJ151" s="123" t="str">
        <f t="shared" si="37"/>
        <v/>
      </c>
      <c r="BK151" s="140" t="str">
        <f t="shared" si="42"/>
        <v/>
      </c>
      <c r="BQ151" s="4" t="str">
        <f>IF(IFERROR(VLOOKUP(C151,C152:C$1993,1,0),"")="","",COUNTIF(C:C,C151))</f>
        <v/>
      </c>
      <c r="BU151" s="5" t="str">
        <f>IF(B151="","",IF(BQ151="",1+(MAX(BU$2:BU150)),""))</f>
        <v/>
      </c>
      <c r="BV151" s="5" t="str">
        <f t="shared" si="38"/>
        <v/>
      </c>
      <c r="BW151" s="5" t="str">
        <f t="shared" si="39"/>
        <v/>
      </c>
      <c r="BX151" s="14" t="str">
        <f t="shared" si="40"/>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x14ac:dyDescent="0.25">
      <c r="A152" s="4" t="str">
        <f t="shared" si="34"/>
        <v/>
      </c>
      <c r="B152" s="6"/>
      <c r="C152" s="8"/>
      <c r="D152" s="1" t="str">
        <f>IFERROR(INDEX('padron cfe'!B:B,MATCH(DATOS!C152,'padron cfe'!A:A,0),1),"")</f>
        <v/>
      </c>
      <c r="E152" s="1"/>
      <c r="F152" s="7"/>
      <c r="G152" s="9" t="s">
        <v>157</v>
      </c>
      <c r="H152" s="5" t="str">
        <f>IF(F152="","",IFERROR(CONCATENATE("PEUA",VLOOKUP(ESTADO,REPORTE!AV152:AW183,2,0),CLAVE_DISTRITO,CLAVE_CADER,IFERROR(VLOOKUP(DAY(F152),$BN$3:$BO$11,2,0),DAY(F152)),IFERROR(VLOOKUP(MONTH(F152),$BN$3:$BO$11,2,0),MONTH(F152)),YEAR(F152),G152),""))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5"/>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4" t="s">
        <v>157</v>
      </c>
      <c r="BF152" s="7"/>
      <c r="BG152" s="7"/>
      <c r="BH152" s="7" t="str">
        <f t="shared" ca="1" si="36"/>
        <v/>
      </c>
      <c r="BI152" s="4" t="str">
        <f t="shared" si="44"/>
        <v/>
      </c>
      <c r="BJ152" s="123" t="str">
        <f t="shared" si="37"/>
        <v/>
      </c>
      <c r="BK152" s="140" t="str">
        <f t="shared" si="42"/>
        <v/>
      </c>
      <c r="BQ152" s="4" t="str">
        <f>IF(IFERROR(VLOOKUP(C152,C153:C$1993,1,0),"")="","",COUNTIF(C:C,C152))</f>
        <v/>
      </c>
      <c r="BU152" s="5" t="str">
        <f>IF(B152="","",IF(BQ152="",1+(MAX(BU$2:BU151)),""))</f>
        <v/>
      </c>
      <c r="BV152" s="5" t="str">
        <f t="shared" si="38"/>
        <v/>
      </c>
      <c r="BW152" s="5" t="str">
        <f t="shared" si="39"/>
        <v/>
      </c>
      <c r="BX152" s="14" t="str">
        <f t="shared" si="40"/>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x14ac:dyDescent="0.25">
      <c r="A153" s="4" t="str">
        <f t="shared" si="34"/>
        <v/>
      </c>
      <c r="B153" s="6"/>
      <c r="C153" s="8"/>
      <c r="D153" s="1" t="str">
        <f>IFERROR(INDEX('padron cfe'!B:B,MATCH(DATOS!C153,'padron cfe'!A:A,0),1),"")</f>
        <v/>
      </c>
      <c r="E153" s="1"/>
      <c r="F153" s="7"/>
      <c r="G153" s="9" t="s">
        <v>157</v>
      </c>
      <c r="H153" s="5" t="str">
        <f>IF(F153="","",IFERROR(CONCATENATE("PEUA",VLOOKUP(ESTADO,REPORTE!AV153:AW184,2,0),CLAVE_DISTRITO,CLAVE_CADER,IFERROR(VLOOKUP(DAY(F153),$BN$3:$BO$11,2,0),DAY(F153)),IFERROR(VLOOKUP(MONTH(F153),$BN$3:$BO$11,2,0),MONTH(F153)),YEAR(F153),G153),""))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5"/>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4"/>
      <c r="BF153" s="7"/>
      <c r="BG153" s="7"/>
      <c r="BH153" s="7" t="str">
        <f t="shared" ca="1" si="36"/>
        <v/>
      </c>
      <c r="BI153" s="4" t="str">
        <f t="shared" si="44"/>
        <v/>
      </c>
      <c r="BJ153" s="123" t="str">
        <f t="shared" si="37"/>
        <v/>
      </c>
      <c r="BK153" s="140" t="str">
        <f t="shared" si="42"/>
        <v/>
      </c>
      <c r="BQ153" s="4" t="str">
        <f>IF(IFERROR(VLOOKUP(C153,C154:C$1993,1,0),"")="","",COUNTIF(C:C,C153))</f>
        <v/>
      </c>
      <c r="BU153" s="5" t="str">
        <f>IF(B153="","",IF(BQ153="",1+(MAX(BU$2:BU152)),""))</f>
        <v/>
      </c>
      <c r="BV153" s="5" t="str">
        <f t="shared" si="38"/>
        <v/>
      </c>
      <c r="BW153" s="5" t="str">
        <f t="shared" si="39"/>
        <v/>
      </c>
      <c r="BX153" s="14" t="str">
        <f t="shared" si="40"/>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x14ac:dyDescent="0.25">
      <c r="A154" s="4" t="str">
        <f t="shared" si="34"/>
        <v/>
      </c>
      <c r="B154" s="6"/>
      <c r="C154" s="8"/>
      <c r="D154" s="1" t="str">
        <f>IFERROR(INDEX('padron cfe'!B:B,MATCH(DATOS!C154,'padron cfe'!A:A,0),1),"")</f>
        <v/>
      </c>
      <c r="E154" s="1"/>
      <c r="F154" s="7"/>
      <c r="G154" s="9" t="s">
        <v>157</v>
      </c>
      <c r="H154" s="5" t="str">
        <f>IF(F154="","",IFERROR(CONCATENATE("PEUA",VLOOKUP(ESTADO,REPORTE!AV154:AW185,2,0),CLAVE_DISTRITO,CLAVE_CADER,IFERROR(VLOOKUP(DAY(F154),$BN$3:$BO$11,2,0),DAY(F154)),IFERROR(VLOOKUP(MONTH(F154),$BN$3:$BO$11,2,0),MONTH(F154)),YEAR(F154),G154),""))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5"/>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4" t="s">
        <v>157</v>
      </c>
      <c r="BF154" s="7"/>
      <c r="BG154" s="7"/>
      <c r="BH154" s="7" t="str">
        <f t="shared" ca="1" si="36"/>
        <v/>
      </c>
      <c r="BI154" s="4" t="str">
        <f t="shared" si="44"/>
        <v/>
      </c>
      <c r="BJ154" s="123" t="str">
        <f t="shared" si="37"/>
        <v/>
      </c>
      <c r="BK154" s="140" t="str">
        <f t="shared" si="42"/>
        <v/>
      </c>
      <c r="BQ154" s="4" t="str">
        <f>IF(IFERROR(VLOOKUP(C154,C155:C$1993,1,0),"")="","",COUNTIF(C:C,C154))</f>
        <v/>
      </c>
      <c r="BU154" s="5" t="str">
        <f>IF(B154="","",IF(BQ154="",1+(MAX(BU$2:BU153)),""))</f>
        <v/>
      </c>
      <c r="BV154" s="5" t="str">
        <f t="shared" si="38"/>
        <v/>
      </c>
      <c r="BW154" s="5" t="str">
        <f t="shared" si="39"/>
        <v/>
      </c>
      <c r="BX154" s="14" t="str">
        <f t="shared" si="40"/>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x14ac:dyDescent="0.25">
      <c r="A155" s="4" t="str">
        <f t="shared" si="34"/>
        <v/>
      </c>
      <c r="B155" s="6"/>
      <c r="C155" s="8"/>
      <c r="D155" s="1" t="str">
        <f>IFERROR(INDEX('padron cfe'!B:B,MATCH(DATOS!C155,'padron cfe'!A:A,0),1),"")</f>
        <v/>
      </c>
      <c r="E155" s="1"/>
      <c r="F155" s="7"/>
      <c r="G155" s="9" t="s">
        <v>157</v>
      </c>
      <c r="H155" s="5" t="str">
        <f>IF(F155="","",IFERROR(CONCATENATE("PEUA",VLOOKUP(ESTADO,REPORTE!AV155:AW186,2,0),CLAVE_DISTRITO,CLAVE_CADER,IFERROR(VLOOKUP(DAY(F155),$BN$3:$BO$11,2,0),DAY(F155)),IFERROR(VLOOKUP(MONTH(F155),$BN$3:$BO$11,2,0),MONTH(F155)),YEAR(F155),G155),""))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5"/>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4"/>
      <c r="BF155" s="7"/>
      <c r="BG155" s="7"/>
      <c r="BH155" s="7" t="str">
        <f t="shared" ca="1" si="36"/>
        <v/>
      </c>
      <c r="BI155" s="4" t="str">
        <f t="shared" si="44"/>
        <v/>
      </c>
      <c r="BJ155" s="123" t="str">
        <f t="shared" si="37"/>
        <v/>
      </c>
      <c r="BK155" s="140" t="str">
        <f t="shared" si="42"/>
        <v/>
      </c>
      <c r="BQ155" s="4" t="str">
        <f>IF(IFERROR(VLOOKUP(C155,C156:C$1993,1,0),"")="","",COUNTIF(C:C,C155))</f>
        <v/>
      </c>
      <c r="BU155" s="5" t="str">
        <f>IF(B155="","",IF(BQ155="",1+(MAX(BU$2:BU154)),""))</f>
        <v/>
      </c>
      <c r="BV155" s="5" t="str">
        <f t="shared" si="38"/>
        <v/>
      </c>
      <c r="BW155" s="5" t="str">
        <f t="shared" si="39"/>
        <v/>
      </c>
      <c r="BX155" s="14" t="str">
        <f t="shared" si="40"/>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x14ac:dyDescent="0.25">
      <c r="A156" s="4" t="str">
        <f t="shared" si="34"/>
        <v/>
      </c>
      <c r="B156" s="6"/>
      <c r="C156" s="8"/>
      <c r="D156" s="1" t="str">
        <f>IFERROR(INDEX('padron cfe'!B:B,MATCH(DATOS!C156,'padron cfe'!A:A,0),1),"")</f>
        <v/>
      </c>
      <c r="E156" s="1"/>
      <c r="F156" s="7"/>
      <c r="G156" s="9" t="s">
        <v>157</v>
      </c>
      <c r="H156" s="5" t="str">
        <f>IF(F156="","",IFERROR(CONCATENATE("PEUA",VLOOKUP(ESTADO,REPORTE!AV156:AW187,2,0),CLAVE_DISTRITO,CLAVE_CADER,IFERROR(VLOOKUP(DAY(F156),$BN$3:$BO$11,2,0),DAY(F156)),IFERROR(VLOOKUP(MONTH(F156),$BN$3:$BO$11,2,0),MONTH(F156)),YEAR(F156),G156),""))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5"/>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4" t="s">
        <v>157</v>
      </c>
      <c r="BF156" s="7"/>
      <c r="BG156" s="7"/>
      <c r="BH156" s="7" t="str">
        <f t="shared" ca="1" si="36"/>
        <v/>
      </c>
      <c r="BI156" s="4" t="str">
        <f t="shared" si="44"/>
        <v/>
      </c>
      <c r="BJ156" s="123" t="str">
        <f t="shared" si="37"/>
        <v/>
      </c>
      <c r="BK156" s="140" t="str">
        <f t="shared" si="42"/>
        <v/>
      </c>
      <c r="BQ156" s="4" t="str">
        <f>IF(IFERROR(VLOOKUP(C156,C157:C$1993,1,0),"")="","",COUNTIF(C:C,C156))</f>
        <v/>
      </c>
      <c r="BU156" s="5" t="str">
        <f>IF(B156="","",IF(BQ156="",1+(MAX(BU$2:BU155)),""))</f>
        <v/>
      </c>
      <c r="BV156" s="5" t="str">
        <f t="shared" si="38"/>
        <v/>
      </c>
      <c r="BW156" s="5" t="str">
        <f t="shared" si="39"/>
        <v/>
      </c>
      <c r="BX156" s="14" t="str">
        <f t="shared" si="40"/>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x14ac:dyDescent="0.25">
      <c r="A157" s="4" t="str">
        <f t="shared" si="34"/>
        <v/>
      </c>
      <c r="B157" s="6"/>
      <c r="C157" s="8"/>
      <c r="D157" s="1" t="str">
        <f>IFERROR(INDEX('padron cfe'!B:B,MATCH(DATOS!C157,'padron cfe'!A:A,0),1),"")</f>
        <v/>
      </c>
      <c r="E157" s="1"/>
      <c r="F157" s="7"/>
      <c r="G157" s="9" t="s">
        <v>157</v>
      </c>
      <c r="H157" s="5" t="str">
        <f>IF(F157="","",IFERROR(CONCATENATE("PEUA",VLOOKUP(ESTADO,REPORTE!AV157:AW188,2,0),CLAVE_DISTRITO,CLAVE_CADER,IFERROR(VLOOKUP(DAY(F157),$BN$3:$BO$11,2,0),DAY(F157)),IFERROR(VLOOKUP(MONTH(F157),$BN$3:$BO$11,2,0),MONTH(F157)),YEAR(F157),G157),""))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5"/>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4"/>
      <c r="BF157" s="7"/>
      <c r="BG157" s="7"/>
      <c r="BH157" s="7" t="str">
        <f t="shared" ca="1" si="36"/>
        <v/>
      </c>
      <c r="BI157" s="4" t="str">
        <f t="shared" si="44"/>
        <v/>
      </c>
      <c r="BJ157" s="123" t="str">
        <f t="shared" si="37"/>
        <v/>
      </c>
      <c r="BK157" s="140" t="str">
        <f t="shared" si="42"/>
        <v/>
      </c>
      <c r="BQ157" s="4" t="str">
        <f>IF(IFERROR(VLOOKUP(C157,C158:C$1993,1,0),"")="","",COUNTIF(C:C,C157))</f>
        <v/>
      </c>
      <c r="BU157" s="5" t="str">
        <f>IF(B157="","",IF(BQ157="",1+(MAX(BU$2:BU156)),""))</f>
        <v/>
      </c>
      <c r="BV157" s="5" t="str">
        <f t="shared" si="38"/>
        <v/>
      </c>
      <c r="BW157" s="5" t="str">
        <f t="shared" si="39"/>
        <v/>
      </c>
      <c r="BX157" s="14" t="str">
        <f t="shared" si="40"/>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x14ac:dyDescent="0.25">
      <c r="A158" s="4" t="str">
        <f t="shared" si="34"/>
        <v/>
      </c>
      <c r="B158" s="6"/>
      <c r="C158" s="8"/>
      <c r="D158" s="1" t="str">
        <f>IFERROR(INDEX('padron cfe'!B:B,MATCH(DATOS!C158,'padron cfe'!A:A,0),1),"")</f>
        <v/>
      </c>
      <c r="E158" s="1"/>
      <c r="F158" s="7"/>
      <c r="G158" s="9" t="s">
        <v>157</v>
      </c>
      <c r="H158" s="5" t="str">
        <f>IF(F158="","",IFERROR(CONCATENATE("PEUA",VLOOKUP(ESTADO,REPORTE!AV158:AW189,2,0),CLAVE_DISTRITO,CLAVE_CADER,IFERROR(VLOOKUP(DAY(F158),$BN$3:$BO$11,2,0),DAY(F158)),IFERROR(VLOOKUP(MONTH(F158),$BN$3:$BO$11,2,0),MONTH(F158)),YEAR(F158),G158),""))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5"/>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4" t="s">
        <v>157</v>
      </c>
      <c r="BF158" s="7"/>
      <c r="BG158" s="7"/>
      <c r="BH158" s="7" t="str">
        <f t="shared" ca="1" si="36"/>
        <v/>
      </c>
      <c r="BI158" s="4" t="str">
        <f t="shared" si="44"/>
        <v/>
      </c>
      <c r="BJ158" s="123" t="str">
        <f t="shared" si="37"/>
        <v/>
      </c>
      <c r="BK158" s="140" t="str">
        <f t="shared" si="42"/>
        <v/>
      </c>
      <c r="BQ158" s="4" t="str">
        <f>IF(IFERROR(VLOOKUP(C158,C159:C$1993,1,0),"")="","",COUNTIF(C:C,C158))</f>
        <v/>
      </c>
      <c r="BU158" s="5" t="str">
        <f>IF(B158="","",IF(BQ158="",1+(MAX(BU$2:BU157)),""))</f>
        <v/>
      </c>
      <c r="BV158" s="5" t="str">
        <f t="shared" si="38"/>
        <v/>
      </c>
      <c r="BW158" s="5" t="str">
        <f t="shared" si="39"/>
        <v/>
      </c>
      <c r="BX158" s="14" t="str">
        <f t="shared" si="40"/>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x14ac:dyDescent="0.25">
      <c r="A159" s="4" t="str">
        <f t="shared" si="34"/>
        <v/>
      </c>
      <c r="B159" s="6"/>
      <c r="C159" s="8"/>
      <c r="D159" s="1" t="str">
        <f>IFERROR(INDEX('padron cfe'!B:B,MATCH(DATOS!C159,'padron cfe'!A:A,0),1),"")</f>
        <v/>
      </c>
      <c r="E159" s="1"/>
      <c r="F159" s="7"/>
      <c r="G159" s="9" t="s">
        <v>157</v>
      </c>
      <c r="H159" s="5" t="str">
        <f>IF(F159="","",IFERROR(CONCATENATE("PEUA",VLOOKUP(ESTADO,REPORTE!AV159:AW190,2,0),CLAVE_DISTRITO,CLAVE_CADER,IFERROR(VLOOKUP(DAY(F159),$BN$3:$BO$11,2,0),DAY(F159)),IFERROR(VLOOKUP(MONTH(F159),$BN$3:$BO$11,2,0),MONTH(F159)),YEAR(F159),G159),""))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5"/>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4"/>
      <c r="BF159" s="7"/>
      <c r="BG159" s="7"/>
      <c r="BH159" s="7" t="str">
        <f t="shared" ca="1" si="36"/>
        <v/>
      </c>
      <c r="BI159" s="4" t="str">
        <f t="shared" si="44"/>
        <v/>
      </c>
      <c r="BJ159" s="123" t="str">
        <f t="shared" si="37"/>
        <v/>
      </c>
      <c r="BK159" s="140" t="str">
        <f t="shared" si="42"/>
        <v/>
      </c>
      <c r="BQ159" s="4" t="str">
        <f>IF(IFERROR(VLOOKUP(C159,C160:C$1993,1,0),"")="","",COUNTIF(C:C,C159))</f>
        <v/>
      </c>
      <c r="BU159" s="5" t="str">
        <f>IF(B159="","",IF(BQ159="",1+(MAX(BU$2:BU158)),""))</f>
        <v/>
      </c>
      <c r="BV159" s="5" t="str">
        <f t="shared" si="38"/>
        <v/>
      </c>
      <c r="BW159" s="5" t="str">
        <f t="shared" si="39"/>
        <v/>
      </c>
      <c r="BX159" s="14" t="str">
        <f t="shared" si="40"/>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x14ac:dyDescent="0.25">
      <c r="A160" s="4" t="str">
        <f t="shared" si="34"/>
        <v/>
      </c>
      <c r="B160" s="6"/>
      <c r="C160" s="8"/>
      <c r="D160" s="1" t="str">
        <f>IFERROR(INDEX('padron cfe'!B:B,MATCH(DATOS!C160,'padron cfe'!A:A,0),1),"")</f>
        <v/>
      </c>
      <c r="E160" s="1"/>
      <c r="F160" s="7"/>
      <c r="G160" s="9" t="s">
        <v>157</v>
      </c>
      <c r="H160" s="5" t="str">
        <f>IF(F160="","",IFERROR(CONCATENATE("PEUA",VLOOKUP(ESTADO,REPORTE!AV160:AW191,2,0),CLAVE_DISTRITO,CLAVE_CADER,IFERROR(VLOOKUP(DAY(F160),$BN$3:$BO$11,2,0),DAY(F160)),IFERROR(VLOOKUP(MONTH(F160),$BN$3:$BO$11,2,0),MONTH(F160)),YEAR(F160),G160),""))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5"/>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4" t="s">
        <v>157</v>
      </c>
      <c r="BF160" s="7"/>
      <c r="BG160" s="7"/>
      <c r="BH160" s="7" t="str">
        <f t="shared" ca="1" si="36"/>
        <v/>
      </c>
      <c r="BI160" s="4" t="str">
        <f t="shared" si="44"/>
        <v/>
      </c>
      <c r="BJ160" s="123" t="str">
        <f t="shared" si="37"/>
        <v/>
      </c>
      <c r="BK160" s="140" t="str">
        <f t="shared" si="42"/>
        <v/>
      </c>
      <c r="BQ160" s="4" t="str">
        <f>IF(IFERROR(VLOOKUP(C160,C161:C$1993,1,0),"")="","",COUNTIF(C:C,C160))</f>
        <v/>
      </c>
      <c r="BU160" s="5" t="str">
        <f>IF(B160="","",IF(BQ160="",1+(MAX(BU$2:BU159)),""))</f>
        <v/>
      </c>
      <c r="BV160" s="5" t="str">
        <f t="shared" si="38"/>
        <v/>
      </c>
      <c r="BW160" s="5" t="str">
        <f t="shared" si="39"/>
        <v/>
      </c>
      <c r="BX160" s="14" t="str">
        <f t="shared" si="40"/>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x14ac:dyDescent="0.25">
      <c r="A161" s="4" t="str">
        <f t="shared" si="34"/>
        <v/>
      </c>
      <c r="B161" s="6"/>
      <c r="C161" s="8"/>
      <c r="D161" s="1" t="str">
        <f>IFERROR(INDEX('padron cfe'!B:B,MATCH(DATOS!C161,'padron cfe'!A:A,0),1),"")</f>
        <v/>
      </c>
      <c r="E161" s="1"/>
      <c r="F161" s="7"/>
      <c r="G161" s="9" t="s">
        <v>157</v>
      </c>
      <c r="H161" s="5" t="str">
        <f>IF(F161="","",IFERROR(CONCATENATE("PEUA",VLOOKUP(ESTADO,REPORTE!AV161:AW192,2,0),CLAVE_DISTRITO,CLAVE_CADER,IFERROR(VLOOKUP(DAY(F161),$BN$3:$BO$11,2,0),DAY(F161)),IFERROR(VLOOKUP(MONTH(F161),$BN$3:$BO$11,2,0),MONTH(F161)),YEAR(F161),G161),""))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5"/>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4"/>
      <c r="BF161" s="7"/>
      <c r="BG161" s="7"/>
      <c r="BH161" s="7" t="str">
        <f t="shared" ca="1" si="36"/>
        <v/>
      </c>
      <c r="BI161" s="4" t="str">
        <f t="shared" si="44"/>
        <v/>
      </c>
      <c r="BJ161" s="123" t="str">
        <f t="shared" si="37"/>
        <v/>
      </c>
      <c r="BK161" s="140" t="str">
        <f t="shared" si="42"/>
        <v/>
      </c>
      <c r="BQ161" s="4" t="str">
        <f>IF(IFERROR(VLOOKUP(C161,C162:C$1993,1,0),"")="","",COUNTIF(C:C,C161))</f>
        <v/>
      </c>
      <c r="BU161" s="5" t="str">
        <f>IF(B161="","",IF(BQ161="",1+(MAX(BU$2:BU160)),""))</f>
        <v/>
      </c>
      <c r="BV161" s="5" t="str">
        <f t="shared" si="38"/>
        <v/>
      </c>
      <c r="BW161" s="5" t="str">
        <f t="shared" si="39"/>
        <v/>
      </c>
      <c r="BX161" s="14" t="str">
        <f t="shared" si="40"/>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x14ac:dyDescent="0.25">
      <c r="A162" s="4" t="str">
        <f t="shared" si="34"/>
        <v/>
      </c>
      <c r="B162" s="6"/>
      <c r="C162" s="8"/>
      <c r="D162" s="1" t="str">
        <f>IFERROR(INDEX('padron cfe'!B:B,MATCH(DATOS!C162,'padron cfe'!A:A,0),1),"")</f>
        <v/>
      </c>
      <c r="E162" s="1"/>
      <c r="F162" s="7"/>
      <c r="G162" s="9" t="s">
        <v>157</v>
      </c>
      <c r="H162" s="5" t="str">
        <f>IF(F162="","",IFERROR(CONCATENATE("PEUA",VLOOKUP(ESTADO,REPORTE!AV162:AW193,2,0),CLAVE_DISTRITO,CLAVE_CADER,IFERROR(VLOOKUP(DAY(F162),$BN$3:$BO$11,2,0),DAY(F162)),IFERROR(VLOOKUP(MONTH(F162),$BN$3:$BO$11,2,0),MONTH(F162)),YEAR(F162),G162),""))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5"/>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4" t="s">
        <v>157</v>
      </c>
      <c r="BF162" s="7"/>
      <c r="BG162" s="7"/>
      <c r="BH162" s="7" t="str">
        <f t="shared" ca="1" si="36"/>
        <v/>
      </c>
      <c r="BI162" s="4" t="str">
        <f t="shared" si="44"/>
        <v/>
      </c>
      <c r="BJ162" s="123" t="str">
        <f t="shared" si="37"/>
        <v/>
      </c>
      <c r="BK162" s="140" t="str">
        <f t="shared" si="42"/>
        <v/>
      </c>
      <c r="BQ162" s="4" t="str">
        <f>IF(IFERROR(VLOOKUP(C162,C163:C$1993,1,0),"")="","",COUNTIF(C:C,C162))</f>
        <v/>
      </c>
      <c r="BU162" s="5" t="str">
        <f>IF(B162="","",IF(BQ162="",1+(MAX(BU$2:BU161)),""))</f>
        <v/>
      </c>
      <c r="BV162" s="5" t="str">
        <f t="shared" si="38"/>
        <v/>
      </c>
      <c r="BW162" s="5" t="str">
        <f t="shared" si="39"/>
        <v/>
      </c>
      <c r="BX162" s="14" t="str">
        <f t="shared" si="40"/>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x14ac:dyDescent="0.25">
      <c r="A163" s="4" t="str">
        <f t="shared" si="34"/>
        <v/>
      </c>
      <c r="B163" s="6"/>
      <c r="C163" s="8"/>
      <c r="D163" s="1" t="str">
        <f>IFERROR(INDEX('padron cfe'!B:B,MATCH(DATOS!C163,'padron cfe'!A:A,0),1),"")</f>
        <v/>
      </c>
      <c r="E163" s="1"/>
      <c r="F163" s="7"/>
      <c r="G163" s="9" t="s">
        <v>157</v>
      </c>
      <c r="H163" s="5" t="str">
        <f>IF(F163="","",IFERROR(CONCATENATE("PEUA",VLOOKUP(ESTADO,REPORTE!AV163:AW194,2,0),CLAVE_DISTRITO,CLAVE_CADER,IFERROR(VLOOKUP(DAY(F163),$BN$3:$BO$11,2,0),DAY(F163)),IFERROR(VLOOKUP(MONTH(F163),$BN$3:$BO$11,2,0),MONTH(F163)),YEAR(F163),G163),""))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5"/>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4"/>
      <c r="BF163" s="7"/>
      <c r="BG163" s="7"/>
      <c r="BH163" s="7" t="str">
        <f t="shared" ca="1" si="36"/>
        <v/>
      </c>
      <c r="BI163" s="4" t="str">
        <f t="shared" si="44"/>
        <v/>
      </c>
      <c r="BJ163" s="123" t="str">
        <f t="shared" si="37"/>
        <v/>
      </c>
      <c r="BK163" s="140" t="str">
        <f t="shared" si="42"/>
        <v/>
      </c>
      <c r="BQ163" s="4" t="str">
        <f>IF(IFERROR(VLOOKUP(C163,C164:C$1993,1,0),"")="","",COUNTIF(C:C,C163))</f>
        <v/>
      </c>
      <c r="BU163" s="5" t="str">
        <f>IF(B163="","",IF(BQ163="",1+(MAX(BU$2:BU162)),""))</f>
        <v/>
      </c>
      <c r="BV163" s="5" t="str">
        <f t="shared" si="38"/>
        <v/>
      </c>
      <c r="BW163" s="5" t="str">
        <f t="shared" si="39"/>
        <v/>
      </c>
      <c r="BX163" s="14" t="str">
        <f t="shared" si="40"/>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x14ac:dyDescent="0.25">
      <c r="A164" s="4" t="str">
        <f t="shared" si="34"/>
        <v/>
      </c>
      <c r="B164" s="6"/>
      <c r="C164" s="8"/>
      <c r="D164" s="1" t="str">
        <f>IFERROR(INDEX('padron cfe'!B:B,MATCH(DATOS!C164,'padron cfe'!A:A,0),1),"")</f>
        <v/>
      </c>
      <c r="E164" s="1"/>
      <c r="F164" s="7"/>
      <c r="G164" s="9" t="s">
        <v>157</v>
      </c>
      <c r="H164" s="5" t="str">
        <f>IF(F164="","",IFERROR(CONCATENATE("PEUA",VLOOKUP(ESTADO,REPORTE!AV164:AW195,2,0),CLAVE_DISTRITO,CLAVE_CADER,IFERROR(VLOOKUP(DAY(F164),$BN$3:$BO$11,2,0),DAY(F164)),IFERROR(VLOOKUP(MONTH(F164),$BN$3:$BO$11,2,0),MONTH(F164)),YEAR(F164),G164),""))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5"/>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4" t="s">
        <v>157</v>
      </c>
      <c r="BF164" s="7"/>
      <c r="BG164" s="7"/>
      <c r="BH164" s="7" t="str">
        <f t="shared" ca="1" si="36"/>
        <v/>
      </c>
      <c r="BI164" s="4" t="str">
        <f t="shared" si="44"/>
        <v/>
      </c>
      <c r="BJ164" s="123" t="str">
        <f t="shared" si="37"/>
        <v/>
      </c>
      <c r="BK164" s="140" t="str">
        <f t="shared" si="42"/>
        <v/>
      </c>
      <c r="BQ164" s="4" t="str">
        <f>IF(IFERROR(VLOOKUP(C164,C165:C$1993,1,0),"")="","",COUNTIF(C:C,C164))</f>
        <v/>
      </c>
      <c r="BU164" s="5" t="str">
        <f>IF(B164="","",IF(BQ164="",1+(MAX(BU$2:BU163)),""))</f>
        <v/>
      </c>
      <c r="BV164" s="5" t="str">
        <f t="shared" si="38"/>
        <v/>
      </c>
      <c r="BW164" s="5" t="str">
        <f t="shared" si="39"/>
        <v/>
      </c>
      <c r="BX164" s="14" t="str">
        <f t="shared" si="40"/>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x14ac:dyDescent="0.25">
      <c r="A165" s="4" t="str">
        <f t="shared" si="34"/>
        <v/>
      </c>
      <c r="B165" s="6"/>
      <c r="C165" s="8"/>
      <c r="D165" s="1" t="str">
        <f>IFERROR(INDEX('padron cfe'!B:B,MATCH(DATOS!C165,'padron cfe'!A:A,0),1),"")</f>
        <v/>
      </c>
      <c r="E165" s="1"/>
      <c r="F165" s="7"/>
      <c r="G165" s="9" t="s">
        <v>157</v>
      </c>
      <c r="H165" s="5" t="str">
        <f>IF(F165="","",IFERROR(CONCATENATE("PEUA",VLOOKUP(ESTADO,REPORTE!AV165:AW196,2,0),CLAVE_DISTRITO,CLAVE_CADER,IFERROR(VLOOKUP(DAY(F165),$BN$3:$BO$11,2,0),DAY(F165)),IFERROR(VLOOKUP(MONTH(F165),$BN$3:$BO$11,2,0),MONTH(F165)),YEAR(F165),G165),""))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5"/>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4"/>
      <c r="BF165" s="7"/>
      <c r="BG165" s="7"/>
      <c r="BH165" s="7" t="str">
        <f t="shared" ca="1" si="36"/>
        <v/>
      </c>
      <c r="BI165" s="4" t="str">
        <f t="shared" si="44"/>
        <v/>
      </c>
      <c r="BJ165" s="123" t="str">
        <f t="shared" si="37"/>
        <v/>
      </c>
      <c r="BK165" s="140" t="str">
        <f t="shared" si="42"/>
        <v/>
      </c>
      <c r="BQ165" s="4" t="str">
        <f>IF(IFERROR(VLOOKUP(C165,C166:C$1993,1,0),"")="","",COUNTIF(C:C,C165))</f>
        <v/>
      </c>
      <c r="BU165" s="5" t="str">
        <f>IF(B165="","",IF(BQ165="",1+(MAX(BU$2:BU164)),""))</f>
        <v/>
      </c>
      <c r="BV165" s="5" t="str">
        <f t="shared" si="38"/>
        <v/>
      </c>
      <c r="BW165" s="5" t="str">
        <f t="shared" si="39"/>
        <v/>
      </c>
      <c r="BX165" s="14" t="str">
        <f t="shared" si="40"/>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x14ac:dyDescent="0.25">
      <c r="A166" s="4" t="str">
        <f t="shared" si="34"/>
        <v/>
      </c>
      <c r="B166" s="6"/>
      <c r="C166" s="8"/>
      <c r="D166" s="1" t="str">
        <f>IFERROR(INDEX('padron cfe'!B:B,MATCH(DATOS!C166,'padron cfe'!A:A,0),1),"")</f>
        <v/>
      </c>
      <c r="E166" s="1"/>
      <c r="F166" s="7"/>
      <c r="G166" s="9" t="s">
        <v>157</v>
      </c>
      <c r="H166" s="5" t="str">
        <f>IF(F166="","",IFERROR(CONCATENATE("PEUA",VLOOKUP(ESTADO,REPORTE!AV166:AW197,2,0),CLAVE_DISTRITO,CLAVE_CADER,IFERROR(VLOOKUP(DAY(F166),$BN$3:$BO$11,2,0),DAY(F166)),IFERROR(VLOOKUP(MONTH(F166),$BN$3:$BO$11,2,0),MONTH(F166)),YEAR(F166),G166),""))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5"/>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4" t="s">
        <v>157</v>
      </c>
      <c r="BF166" s="7"/>
      <c r="BG166" s="7"/>
      <c r="BH166" s="7" t="str">
        <f t="shared" ca="1" si="36"/>
        <v/>
      </c>
      <c r="BI166" s="4" t="str">
        <f t="shared" si="44"/>
        <v/>
      </c>
      <c r="BJ166" s="123" t="str">
        <f t="shared" si="37"/>
        <v/>
      </c>
      <c r="BK166" s="140" t="str">
        <f t="shared" si="42"/>
        <v/>
      </c>
      <c r="BQ166" s="4" t="str">
        <f>IF(IFERROR(VLOOKUP(C166,C167:C$1993,1,0),"")="","",COUNTIF(C:C,C166))</f>
        <v/>
      </c>
      <c r="BU166" s="5" t="str">
        <f>IF(B166="","",IF(BQ166="",1+(MAX(BU$2:BU165)),""))</f>
        <v/>
      </c>
      <c r="BV166" s="5" t="str">
        <f t="shared" si="38"/>
        <v/>
      </c>
      <c r="BW166" s="5" t="str">
        <f t="shared" si="39"/>
        <v/>
      </c>
      <c r="BX166" s="14" t="str">
        <f t="shared" si="40"/>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x14ac:dyDescent="0.25">
      <c r="A167" s="4" t="str">
        <f t="shared" si="34"/>
        <v/>
      </c>
      <c r="B167" s="6"/>
      <c r="C167" s="8"/>
      <c r="D167" s="1" t="str">
        <f>IFERROR(INDEX('padron cfe'!B:B,MATCH(DATOS!C167,'padron cfe'!A:A,0),1),"")</f>
        <v/>
      </c>
      <c r="E167" s="1"/>
      <c r="F167" s="7"/>
      <c r="G167" s="9" t="s">
        <v>157</v>
      </c>
      <c r="H167" s="5" t="str">
        <f>IF(F167="","",IFERROR(CONCATENATE("PEUA",VLOOKUP(ESTADO,REPORTE!AV167:AW198,2,0),CLAVE_DISTRITO,CLAVE_CADER,IFERROR(VLOOKUP(DAY(F167),$BN$3:$BO$11,2,0),DAY(F167)),IFERROR(VLOOKUP(MONTH(F167),$BN$3:$BO$11,2,0),MONTH(F167)),YEAR(F167),G167),""))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5"/>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4"/>
      <c r="BF167" s="7"/>
      <c r="BG167" s="7"/>
      <c r="BH167" s="7" t="str">
        <f t="shared" ca="1" si="36"/>
        <v/>
      </c>
      <c r="BI167" s="4" t="str">
        <f t="shared" si="44"/>
        <v/>
      </c>
      <c r="BJ167" s="123" t="str">
        <f t="shared" si="37"/>
        <v/>
      </c>
      <c r="BK167" s="140" t="str">
        <f t="shared" si="42"/>
        <v/>
      </c>
      <c r="BQ167" s="4" t="str">
        <f>IF(IFERROR(VLOOKUP(C167,C168:C$1993,1,0),"")="","",COUNTIF(C:C,C167))</f>
        <v/>
      </c>
      <c r="BU167" s="5" t="str">
        <f>IF(B167="","",IF(BQ167="",1+(MAX(BU$2:BU166)),""))</f>
        <v/>
      </c>
      <c r="BV167" s="5" t="str">
        <f t="shared" si="38"/>
        <v/>
      </c>
      <c r="BW167" s="5" t="str">
        <f t="shared" si="39"/>
        <v/>
      </c>
      <c r="BX167" s="14" t="str">
        <f t="shared" si="40"/>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x14ac:dyDescent="0.25">
      <c r="A168" s="4" t="str">
        <f t="shared" si="34"/>
        <v/>
      </c>
      <c r="B168" s="6"/>
      <c r="C168" s="8"/>
      <c r="D168" s="1" t="str">
        <f>IFERROR(INDEX('padron cfe'!B:B,MATCH(DATOS!C168,'padron cfe'!A:A,0),1),"")</f>
        <v/>
      </c>
      <c r="E168" s="1"/>
      <c r="F168" s="7"/>
      <c r="G168" s="9" t="s">
        <v>157</v>
      </c>
      <c r="H168" s="5" t="str">
        <f>IF(F168="","",IFERROR(CONCATENATE("PEUA",VLOOKUP(ESTADO,REPORTE!AV168:AW199,2,0),CLAVE_DISTRITO,CLAVE_CADER,IFERROR(VLOOKUP(DAY(F168),$BN$3:$BO$11,2,0),DAY(F168)),IFERROR(VLOOKUP(MONTH(F168),$BN$3:$BO$11,2,0),MONTH(F168)),YEAR(F168),G168),""))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5"/>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4" t="s">
        <v>157</v>
      </c>
      <c r="BF168" s="7"/>
      <c r="BG168" s="7"/>
      <c r="BH168" s="7" t="str">
        <f t="shared" ca="1" si="36"/>
        <v/>
      </c>
      <c r="BI168" s="4" t="str">
        <f t="shared" si="44"/>
        <v/>
      </c>
      <c r="BJ168" s="123" t="str">
        <f t="shared" si="37"/>
        <v/>
      </c>
      <c r="BK168" s="140" t="str">
        <f t="shared" si="42"/>
        <v/>
      </c>
      <c r="BQ168" s="4" t="str">
        <f>IF(IFERROR(VLOOKUP(C168,C169:C$1993,1,0),"")="","",COUNTIF(C:C,C168))</f>
        <v/>
      </c>
      <c r="BU168" s="5" t="str">
        <f>IF(B168="","",IF(BQ168="",1+(MAX(BU$2:BU167)),""))</f>
        <v/>
      </c>
      <c r="BV168" s="5" t="str">
        <f t="shared" si="38"/>
        <v/>
      </c>
      <c r="BW168" s="5" t="str">
        <f t="shared" si="39"/>
        <v/>
      </c>
      <c r="BX168" s="14" t="str">
        <f t="shared" si="40"/>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x14ac:dyDescent="0.25">
      <c r="A169" s="4" t="str">
        <f t="shared" si="34"/>
        <v/>
      </c>
      <c r="B169" s="6"/>
      <c r="C169" s="8"/>
      <c r="D169" s="1" t="str">
        <f>IFERROR(INDEX('padron cfe'!B:B,MATCH(DATOS!C169,'padron cfe'!A:A,0),1),"")</f>
        <v/>
      </c>
      <c r="E169" s="1"/>
      <c r="F169" s="7"/>
      <c r="G169" s="9" t="s">
        <v>157</v>
      </c>
      <c r="H169" s="5" t="str">
        <f>IF(F169="","",IFERROR(CONCATENATE("PEUA",VLOOKUP(ESTADO,REPORTE!AV169:AW200,2,0),CLAVE_DISTRITO,CLAVE_CADER,IFERROR(VLOOKUP(DAY(F169),$BN$3:$BO$11,2,0),DAY(F169)),IFERROR(VLOOKUP(MONTH(F169),$BN$3:$BO$11,2,0),MONTH(F169)),YEAR(F169),G169),""))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5"/>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4"/>
      <c r="BF169" s="7"/>
      <c r="BG169" s="7"/>
      <c r="BH169" s="7" t="str">
        <f t="shared" ca="1" si="36"/>
        <v/>
      </c>
      <c r="BI169" s="4" t="str">
        <f t="shared" si="44"/>
        <v/>
      </c>
      <c r="BJ169" s="123" t="str">
        <f t="shared" si="37"/>
        <v/>
      </c>
      <c r="BK169" s="140" t="str">
        <f t="shared" si="42"/>
        <v/>
      </c>
      <c r="BQ169" s="4" t="str">
        <f>IF(IFERROR(VLOOKUP(C169,C170:C$1993,1,0),"")="","",COUNTIF(C:C,C169))</f>
        <v/>
      </c>
      <c r="BU169" s="5" t="str">
        <f>IF(B169="","",IF(BQ169="",1+(MAX(BU$2:BU168)),""))</f>
        <v/>
      </c>
      <c r="BV169" s="5" t="str">
        <f t="shared" si="38"/>
        <v/>
      </c>
      <c r="BW169" s="5" t="str">
        <f t="shared" si="39"/>
        <v/>
      </c>
      <c r="BX169" s="14" t="str">
        <f t="shared" si="40"/>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x14ac:dyDescent="0.25">
      <c r="A170" s="4" t="str">
        <f t="shared" si="34"/>
        <v/>
      </c>
      <c r="B170" s="6"/>
      <c r="C170" s="8"/>
      <c r="D170" s="1" t="str">
        <f>IFERROR(INDEX('padron cfe'!B:B,MATCH(DATOS!C170,'padron cfe'!A:A,0),1),"")</f>
        <v/>
      </c>
      <c r="E170" s="1"/>
      <c r="F170" s="7"/>
      <c r="G170" s="9" t="s">
        <v>157</v>
      </c>
      <c r="H170" s="5" t="str">
        <f>IF(F170="","",IFERROR(CONCATENATE("PEUA",VLOOKUP(ESTADO,REPORTE!AV170:AW201,2,0),CLAVE_DISTRITO,CLAVE_CADER,IFERROR(VLOOKUP(DAY(F170),$BN$3:$BO$11,2,0),DAY(F170)),IFERROR(VLOOKUP(MONTH(F170),$BN$3:$BO$11,2,0),MONTH(F170)),YEAR(F170),G170),""))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5"/>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4" t="s">
        <v>157</v>
      </c>
      <c r="BF170" s="7"/>
      <c r="BG170" s="7"/>
      <c r="BH170" s="7" t="str">
        <f t="shared" ca="1" si="36"/>
        <v/>
      </c>
      <c r="BI170" s="4" t="str">
        <f t="shared" si="44"/>
        <v/>
      </c>
      <c r="BJ170" s="123" t="str">
        <f t="shared" si="37"/>
        <v/>
      </c>
      <c r="BK170" s="140" t="str">
        <f t="shared" si="42"/>
        <v/>
      </c>
      <c r="BQ170" s="4" t="str">
        <f>IF(IFERROR(VLOOKUP(C170,C171:C$1993,1,0),"")="","",COUNTIF(C:C,C170))</f>
        <v/>
      </c>
      <c r="BU170" s="5" t="str">
        <f>IF(B170="","",IF(BQ170="",1+(MAX(BU$2:BU169)),""))</f>
        <v/>
      </c>
      <c r="BV170" s="5" t="str">
        <f t="shared" si="38"/>
        <v/>
      </c>
      <c r="BW170" s="5" t="str">
        <f t="shared" si="39"/>
        <v/>
      </c>
      <c r="BX170" s="14" t="str">
        <f t="shared" si="40"/>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x14ac:dyDescent="0.25">
      <c r="A171" s="4" t="str">
        <f t="shared" si="34"/>
        <v/>
      </c>
      <c r="B171" s="6"/>
      <c r="C171" s="8"/>
      <c r="D171" s="1" t="str">
        <f>IFERROR(INDEX('padron cfe'!B:B,MATCH(DATOS!C171,'padron cfe'!A:A,0),1),"")</f>
        <v/>
      </c>
      <c r="E171" s="1"/>
      <c r="F171" s="7"/>
      <c r="G171" s="9" t="s">
        <v>157</v>
      </c>
      <c r="H171" s="5" t="str">
        <f>IF(F171="","",IFERROR(CONCATENATE("PEUA",VLOOKUP(ESTADO,REPORTE!AV171:AW202,2,0),CLAVE_DISTRITO,CLAVE_CADER,IFERROR(VLOOKUP(DAY(F171),$BN$3:$BO$11,2,0),DAY(F171)),IFERROR(VLOOKUP(MONTH(F171),$BN$3:$BO$11,2,0),MONTH(F171)),YEAR(F171),G171),""))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5"/>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4"/>
      <c r="BF171" s="7"/>
      <c r="BG171" s="7"/>
      <c r="BH171" s="7" t="str">
        <f t="shared" ca="1" si="36"/>
        <v/>
      </c>
      <c r="BI171" s="4" t="str">
        <f t="shared" si="44"/>
        <v/>
      </c>
      <c r="BJ171" s="123" t="str">
        <f t="shared" si="37"/>
        <v/>
      </c>
      <c r="BK171" s="140" t="str">
        <f t="shared" si="42"/>
        <v/>
      </c>
      <c r="BQ171" s="4" t="str">
        <f>IF(IFERROR(VLOOKUP(C171,C172:C$1993,1,0),"")="","",COUNTIF(C:C,C171))</f>
        <v/>
      </c>
      <c r="BU171" s="5" t="str">
        <f>IF(B171="","",IF(BQ171="",1+(MAX(BU$2:BU170)),""))</f>
        <v/>
      </c>
      <c r="BV171" s="5" t="str">
        <f t="shared" si="38"/>
        <v/>
      </c>
      <c r="BW171" s="5" t="str">
        <f t="shared" si="39"/>
        <v/>
      </c>
      <c r="BX171" s="14" t="str">
        <f t="shared" si="40"/>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x14ac:dyDescent="0.25">
      <c r="A172" s="4" t="str">
        <f t="shared" si="34"/>
        <v/>
      </c>
      <c r="B172" s="6"/>
      <c r="C172" s="8"/>
      <c r="D172" s="1" t="str">
        <f>IFERROR(INDEX('padron cfe'!B:B,MATCH(DATOS!C172,'padron cfe'!A:A,0),1),"")</f>
        <v/>
      </c>
      <c r="E172" s="1"/>
      <c r="F172" s="7"/>
      <c r="G172" s="9" t="s">
        <v>157</v>
      </c>
      <c r="H172" s="5" t="str">
        <f>IF(F172="","",IFERROR(CONCATENATE("PEUA",VLOOKUP(ESTADO,REPORTE!AV172:AW203,2,0),CLAVE_DISTRITO,CLAVE_CADER,IFERROR(VLOOKUP(DAY(F172),$BN$3:$BO$11,2,0),DAY(F172)),IFERROR(VLOOKUP(MONTH(F172),$BN$3:$BO$11,2,0),MONTH(F172)),YEAR(F172),G172),""))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5"/>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4" t="s">
        <v>157</v>
      </c>
      <c r="BF172" s="7"/>
      <c r="BG172" s="7"/>
      <c r="BH172" s="7" t="str">
        <f t="shared" ca="1" si="36"/>
        <v/>
      </c>
      <c r="BI172" s="4" t="str">
        <f t="shared" si="44"/>
        <v/>
      </c>
      <c r="BJ172" s="123" t="str">
        <f t="shared" si="37"/>
        <v/>
      </c>
      <c r="BK172" s="140" t="str">
        <f t="shared" si="42"/>
        <v/>
      </c>
      <c r="BQ172" s="4" t="str">
        <f>IF(IFERROR(VLOOKUP(C172,C173:C$1993,1,0),"")="","",COUNTIF(C:C,C172))</f>
        <v/>
      </c>
      <c r="BU172" s="5" t="str">
        <f>IF(B172="","",IF(BQ172="",1+(MAX(BU$2:BU171)),""))</f>
        <v/>
      </c>
      <c r="BV172" s="5" t="str">
        <f t="shared" si="38"/>
        <v/>
      </c>
      <c r="BW172" s="5" t="str">
        <f t="shared" si="39"/>
        <v/>
      </c>
      <c r="BX172" s="14" t="str">
        <f t="shared" si="40"/>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x14ac:dyDescent="0.25">
      <c r="A173" s="4" t="str">
        <f t="shared" si="34"/>
        <v/>
      </c>
      <c r="B173" s="6"/>
      <c r="C173" s="8"/>
      <c r="D173" s="1" t="str">
        <f>IFERROR(INDEX('padron cfe'!B:B,MATCH(DATOS!C173,'padron cfe'!A:A,0),1),"")</f>
        <v/>
      </c>
      <c r="E173" s="1"/>
      <c r="F173" s="7"/>
      <c r="G173" s="9" t="s">
        <v>157</v>
      </c>
      <c r="H173" s="5" t="str">
        <f>IF(F173="","",IFERROR(CONCATENATE("PEUA",VLOOKUP(ESTADO,REPORTE!AV173:AW204,2,0),CLAVE_DISTRITO,CLAVE_CADER,IFERROR(VLOOKUP(DAY(F173),$BN$3:$BO$11,2,0),DAY(F173)),IFERROR(VLOOKUP(MONTH(F173),$BN$3:$BO$11,2,0),MONTH(F173)),YEAR(F173),G173),""))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5"/>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4"/>
      <c r="BF173" s="7"/>
      <c r="BG173" s="7"/>
      <c r="BH173" s="7" t="str">
        <f t="shared" ca="1" si="36"/>
        <v/>
      </c>
      <c r="BI173" s="4" t="str">
        <f t="shared" si="44"/>
        <v/>
      </c>
      <c r="BJ173" s="123" t="str">
        <f t="shared" si="37"/>
        <v/>
      </c>
      <c r="BK173" s="140" t="str">
        <f t="shared" si="42"/>
        <v/>
      </c>
      <c r="BQ173" s="4" t="str">
        <f>IF(IFERROR(VLOOKUP(C173,C174:C$1993,1,0),"")="","",COUNTIF(C:C,C173))</f>
        <v/>
      </c>
      <c r="BU173" s="5" t="str">
        <f>IF(B173="","",IF(BQ173="",1+(MAX(BU$2:BU172)),""))</f>
        <v/>
      </c>
      <c r="BV173" s="5" t="str">
        <f t="shared" si="38"/>
        <v/>
      </c>
      <c r="BW173" s="5" t="str">
        <f t="shared" si="39"/>
        <v/>
      </c>
      <c r="BX173" s="14" t="str">
        <f t="shared" si="40"/>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x14ac:dyDescent="0.25">
      <c r="A174" s="4" t="str">
        <f t="shared" si="34"/>
        <v/>
      </c>
      <c r="B174" s="6"/>
      <c r="C174" s="8"/>
      <c r="D174" s="1" t="str">
        <f>IFERROR(INDEX('padron cfe'!B:B,MATCH(DATOS!C174,'padron cfe'!A:A,0),1),"")</f>
        <v/>
      </c>
      <c r="E174" s="1"/>
      <c r="F174" s="7"/>
      <c r="G174" s="9" t="s">
        <v>157</v>
      </c>
      <c r="H174" s="5" t="str">
        <f>IF(F174="","",IFERROR(CONCATENATE("PEUA",VLOOKUP(ESTADO,REPORTE!AV174:AW205,2,0),CLAVE_DISTRITO,CLAVE_CADER,IFERROR(VLOOKUP(DAY(F174),$BN$3:$BO$11,2,0),DAY(F174)),IFERROR(VLOOKUP(MONTH(F174),$BN$3:$BO$11,2,0),MONTH(F174)),YEAR(F174),G174),""))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5"/>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4" t="s">
        <v>157</v>
      </c>
      <c r="BF174" s="7"/>
      <c r="BG174" s="7"/>
      <c r="BH174" s="7" t="str">
        <f t="shared" ca="1" si="36"/>
        <v/>
      </c>
      <c r="BI174" s="4" t="str">
        <f t="shared" si="44"/>
        <v/>
      </c>
      <c r="BJ174" s="123" t="str">
        <f t="shared" si="37"/>
        <v/>
      </c>
      <c r="BK174" s="140" t="str">
        <f t="shared" si="42"/>
        <v/>
      </c>
      <c r="BQ174" s="4" t="str">
        <f>IF(IFERROR(VLOOKUP(C174,C175:C$1993,1,0),"")="","",COUNTIF(C:C,C174))</f>
        <v/>
      </c>
      <c r="BU174" s="5" t="str">
        <f>IF(B174="","",IF(BQ174="",1+(MAX(BU$2:BU173)),""))</f>
        <v/>
      </c>
      <c r="BV174" s="5" t="str">
        <f t="shared" si="38"/>
        <v/>
      </c>
      <c r="BW174" s="5" t="str">
        <f t="shared" si="39"/>
        <v/>
      </c>
      <c r="BX174" s="14" t="str">
        <f t="shared" si="40"/>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x14ac:dyDescent="0.25">
      <c r="A175" s="4" t="str">
        <f t="shared" si="34"/>
        <v/>
      </c>
      <c r="B175" s="6"/>
      <c r="C175" s="8"/>
      <c r="D175" s="1" t="str">
        <f>IFERROR(INDEX('padron cfe'!B:B,MATCH(DATOS!C175,'padron cfe'!A:A,0),1),"")</f>
        <v/>
      </c>
      <c r="E175" s="1"/>
      <c r="F175" s="7"/>
      <c r="G175" s="9" t="s">
        <v>157</v>
      </c>
      <c r="H175" s="5" t="str">
        <f>IF(F175="","",IFERROR(CONCATENATE("PEUA",VLOOKUP(ESTADO,REPORTE!AV175:AW206,2,0),CLAVE_DISTRITO,CLAVE_CADER,IFERROR(VLOOKUP(DAY(F175),$BN$3:$BO$11,2,0),DAY(F175)),IFERROR(VLOOKUP(MONTH(F175),$BN$3:$BO$11,2,0),MONTH(F175)),YEAR(F175),G175),""))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5"/>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4"/>
      <c r="BF175" s="7"/>
      <c r="BG175" s="7"/>
      <c r="BH175" s="7" t="str">
        <f t="shared" ca="1" si="36"/>
        <v/>
      </c>
      <c r="BI175" s="4" t="str">
        <f t="shared" si="44"/>
        <v/>
      </c>
      <c r="BJ175" s="123" t="str">
        <f t="shared" si="37"/>
        <v/>
      </c>
      <c r="BK175" s="140" t="str">
        <f t="shared" si="42"/>
        <v/>
      </c>
      <c r="BQ175" s="4" t="str">
        <f>IF(IFERROR(VLOOKUP(C175,C176:C$1993,1,0),"")="","",COUNTIF(C:C,C175))</f>
        <v/>
      </c>
      <c r="BU175" s="5" t="str">
        <f>IF(B175="","",IF(BQ175="",1+(MAX(BU$2:BU174)),""))</f>
        <v/>
      </c>
      <c r="BV175" s="5" t="str">
        <f t="shared" si="38"/>
        <v/>
      </c>
      <c r="BW175" s="5" t="str">
        <f t="shared" si="39"/>
        <v/>
      </c>
      <c r="BX175" s="14" t="str">
        <f t="shared" si="40"/>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x14ac:dyDescent="0.25">
      <c r="A176" s="4" t="str">
        <f t="shared" si="34"/>
        <v/>
      </c>
      <c r="B176" s="6"/>
      <c r="C176" s="8"/>
      <c r="D176" s="1" t="str">
        <f>IFERROR(INDEX('padron cfe'!B:B,MATCH(DATOS!C176,'padron cfe'!A:A,0),1),"")</f>
        <v/>
      </c>
      <c r="E176" s="1"/>
      <c r="F176" s="7"/>
      <c r="G176" s="9" t="s">
        <v>157</v>
      </c>
      <c r="H176" s="5" t="str">
        <f>IF(F176="","",IFERROR(CONCATENATE("PEUA",VLOOKUP(ESTADO,REPORTE!AV176:AW207,2,0),CLAVE_DISTRITO,CLAVE_CADER,IFERROR(VLOOKUP(DAY(F176),$BN$3:$BO$11,2,0),DAY(F176)),IFERROR(VLOOKUP(MONTH(F176),$BN$3:$BO$11,2,0),MONTH(F176)),YEAR(F176),G176),""))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5"/>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4" t="s">
        <v>157</v>
      </c>
      <c r="BF176" s="7"/>
      <c r="BG176" s="7"/>
      <c r="BH176" s="7" t="str">
        <f t="shared" ca="1" si="36"/>
        <v/>
      </c>
      <c r="BI176" s="4" t="str">
        <f t="shared" si="44"/>
        <v/>
      </c>
      <c r="BJ176" s="123" t="str">
        <f t="shared" si="37"/>
        <v/>
      </c>
      <c r="BK176" s="140" t="str">
        <f t="shared" si="42"/>
        <v/>
      </c>
      <c r="BQ176" s="4" t="str">
        <f>IF(IFERROR(VLOOKUP(C176,C177:C$1993,1,0),"")="","",COUNTIF(C:C,C176))</f>
        <v/>
      </c>
      <c r="BU176" s="5" t="str">
        <f>IF(B176="","",IF(BQ176="",1+(MAX(BU$2:BU175)),""))</f>
        <v/>
      </c>
      <c r="BV176" s="5" t="str">
        <f t="shared" si="38"/>
        <v/>
      </c>
      <c r="BW176" s="5" t="str">
        <f t="shared" si="39"/>
        <v/>
      </c>
      <c r="BX176" s="14" t="str">
        <f t="shared" si="40"/>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x14ac:dyDescent="0.25">
      <c r="A177" s="4" t="str">
        <f t="shared" si="34"/>
        <v/>
      </c>
      <c r="B177" s="6"/>
      <c r="C177" s="8"/>
      <c r="D177" s="1" t="str">
        <f>IFERROR(INDEX('padron cfe'!B:B,MATCH(DATOS!C177,'padron cfe'!A:A,0),1),"")</f>
        <v/>
      </c>
      <c r="E177" s="1"/>
      <c r="F177" s="7"/>
      <c r="G177" s="9" t="s">
        <v>157</v>
      </c>
      <c r="H177" s="5" t="str">
        <f>IF(F177="","",IFERROR(CONCATENATE("PEUA",VLOOKUP(ESTADO,REPORTE!AV177:AW208,2,0),CLAVE_DISTRITO,CLAVE_CADER,IFERROR(VLOOKUP(DAY(F177),$BN$3:$BO$11,2,0),DAY(F177)),IFERROR(VLOOKUP(MONTH(F177),$BN$3:$BO$11,2,0),MONTH(F177)),YEAR(F177),G177),""))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5"/>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4"/>
      <c r="BF177" s="7"/>
      <c r="BG177" s="7"/>
      <c r="BH177" s="7" t="str">
        <f t="shared" ca="1" si="36"/>
        <v/>
      </c>
      <c r="BI177" s="4" t="str">
        <f t="shared" si="44"/>
        <v/>
      </c>
      <c r="BJ177" s="123" t="str">
        <f t="shared" si="37"/>
        <v/>
      </c>
      <c r="BK177" s="140" t="str">
        <f t="shared" si="42"/>
        <v/>
      </c>
      <c r="BQ177" s="4" t="str">
        <f>IF(IFERROR(VLOOKUP(C177,C178:C$1993,1,0),"")="","",COUNTIF(C:C,C177))</f>
        <v/>
      </c>
      <c r="BU177" s="5" t="str">
        <f>IF(B177="","",IF(BQ177="",1+(MAX(BU$2:BU176)),""))</f>
        <v/>
      </c>
      <c r="BV177" s="5" t="str">
        <f t="shared" si="38"/>
        <v/>
      </c>
      <c r="BW177" s="5" t="str">
        <f t="shared" si="39"/>
        <v/>
      </c>
      <c r="BX177" s="14" t="str">
        <f t="shared" si="40"/>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x14ac:dyDescent="0.25">
      <c r="A178" s="4" t="str">
        <f t="shared" si="34"/>
        <v/>
      </c>
      <c r="B178" s="6"/>
      <c r="C178" s="8"/>
      <c r="D178" s="1" t="str">
        <f>IFERROR(INDEX('padron cfe'!B:B,MATCH(DATOS!C178,'padron cfe'!A:A,0),1),"")</f>
        <v/>
      </c>
      <c r="E178" s="1"/>
      <c r="F178" s="7"/>
      <c r="G178" s="9" t="s">
        <v>157</v>
      </c>
      <c r="H178" s="5" t="str">
        <f>IF(F178="","",IFERROR(CONCATENATE("PEUA",VLOOKUP(ESTADO,REPORTE!AV178:AW209,2,0),CLAVE_DISTRITO,CLAVE_CADER,IFERROR(VLOOKUP(DAY(F178),$BN$3:$BO$11,2,0),DAY(F178)),IFERROR(VLOOKUP(MONTH(F178),$BN$3:$BO$11,2,0),MONTH(F178)),YEAR(F178),G178),""))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5"/>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4" t="s">
        <v>157</v>
      </c>
      <c r="BF178" s="7"/>
      <c r="BG178" s="7"/>
      <c r="BH178" s="7" t="str">
        <f t="shared" ca="1" si="36"/>
        <v/>
      </c>
      <c r="BI178" s="4" t="str">
        <f t="shared" si="44"/>
        <v/>
      </c>
      <c r="BJ178" s="123" t="str">
        <f t="shared" si="37"/>
        <v/>
      </c>
      <c r="BK178" s="140" t="str">
        <f t="shared" si="42"/>
        <v/>
      </c>
      <c r="BQ178" s="4" t="str">
        <f>IF(IFERROR(VLOOKUP(C178,C179:C$1993,1,0),"")="","",COUNTIF(C:C,C178))</f>
        <v/>
      </c>
      <c r="BU178" s="5" t="str">
        <f>IF(B178="","",IF(BQ178="",1+(MAX(BU$2:BU177)),""))</f>
        <v/>
      </c>
      <c r="BV178" s="5" t="str">
        <f t="shared" si="38"/>
        <v/>
      </c>
      <c r="BW178" s="5" t="str">
        <f t="shared" si="39"/>
        <v/>
      </c>
      <c r="BX178" s="14" t="str">
        <f t="shared" si="40"/>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x14ac:dyDescent="0.25">
      <c r="A179" s="4" t="str">
        <f t="shared" si="34"/>
        <v/>
      </c>
      <c r="B179" s="6"/>
      <c r="C179" s="8"/>
      <c r="D179" s="1" t="str">
        <f>IFERROR(INDEX('padron cfe'!B:B,MATCH(DATOS!C179,'padron cfe'!A:A,0),1),"")</f>
        <v/>
      </c>
      <c r="E179" s="1"/>
      <c r="F179" s="7"/>
      <c r="G179" s="9" t="s">
        <v>157</v>
      </c>
      <c r="H179" s="5" t="str">
        <f>IF(F179="","",IFERROR(CONCATENATE("PEUA",VLOOKUP(ESTADO,REPORTE!AV179:AW210,2,0),CLAVE_DISTRITO,CLAVE_CADER,IFERROR(VLOOKUP(DAY(F179),$BN$3:$BO$11,2,0),DAY(F179)),IFERROR(VLOOKUP(MONTH(F179),$BN$3:$BO$11,2,0),MONTH(F179)),YEAR(F179),G179),""))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5"/>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4"/>
      <c r="BF179" s="7"/>
      <c r="BG179" s="7"/>
      <c r="BH179" s="7" t="str">
        <f t="shared" ca="1" si="36"/>
        <v/>
      </c>
      <c r="BI179" s="4" t="str">
        <f t="shared" si="44"/>
        <v/>
      </c>
      <c r="BJ179" s="123" t="str">
        <f t="shared" si="37"/>
        <v/>
      </c>
      <c r="BK179" s="140" t="str">
        <f t="shared" si="42"/>
        <v/>
      </c>
      <c r="BQ179" s="4" t="str">
        <f>IF(IFERROR(VLOOKUP(C179,C180:C$1993,1,0),"")="","",COUNTIF(C:C,C179))</f>
        <v/>
      </c>
      <c r="BU179" s="5" t="str">
        <f>IF(B179="","",IF(BQ179="",1+(MAX(BU$2:BU178)),""))</f>
        <v/>
      </c>
      <c r="BV179" s="5" t="str">
        <f t="shared" si="38"/>
        <v/>
      </c>
      <c r="BW179" s="5" t="str">
        <f t="shared" si="39"/>
        <v/>
      </c>
      <c r="BX179" s="14" t="str">
        <f t="shared" si="40"/>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x14ac:dyDescent="0.25">
      <c r="A180" s="4" t="str">
        <f t="shared" si="34"/>
        <v/>
      </c>
      <c r="B180" s="6"/>
      <c r="C180" s="8"/>
      <c r="D180" s="1" t="str">
        <f>IFERROR(INDEX('padron cfe'!B:B,MATCH(DATOS!C180,'padron cfe'!A:A,0),1),"")</f>
        <v/>
      </c>
      <c r="E180" s="1"/>
      <c r="F180" s="7"/>
      <c r="G180" s="9" t="s">
        <v>157</v>
      </c>
      <c r="H180" s="5" t="str">
        <f>IF(F180="","",IFERROR(CONCATENATE("PEUA",VLOOKUP(ESTADO,REPORTE!AV180:AW211,2,0),CLAVE_DISTRITO,CLAVE_CADER,IFERROR(VLOOKUP(DAY(F180),$BN$3:$BO$11,2,0),DAY(F180)),IFERROR(VLOOKUP(MONTH(F180),$BN$3:$BO$11,2,0),MONTH(F180)),YEAR(F180),G180),""))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5"/>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4" t="s">
        <v>157</v>
      </c>
      <c r="BF180" s="7"/>
      <c r="BG180" s="7"/>
      <c r="BH180" s="7" t="str">
        <f t="shared" ca="1" si="36"/>
        <v/>
      </c>
      <c r="BI180" s="4" t="str">
        <f t="shared" si="44"/>
        <v/>
      </c>
      <c r="BJ180" s="123" t="str">
        <f t="shared" si="37"/>
        <v/>
      </c>
      <c r="BK180" s="140" t="str">
        <f t="shared" si="42"/>
        <v/>
      </c>
      <c r="BQ180" s="4" t="str">
        <f>IF(IFERROR(VLOOKUP(C180,C181:C$1993,1,0),"")="","",COUNTIF(C:C,C180))</f>
        <v/>
      </c>
      <c r="BU180" s="5" t="str">
        <f>IF(B180="","",IF(BQ180="",1+(MAX(BU$2:BU179)),""))</f>
        <v/>
      </c>
      <c r="BV180" s="5" t="str">
        <f t="shared" si="38"/>
        <v/>
      </c>
      <c r="BW180" s="5" t="str">
        <f t="shared" si="39"/>
        <v/>
      </c>
      <c r="BX180" s="14" t="str">
        <f t="shared" si="40"/>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x14ac:dyDescent="0.25">
      <c r="A181" s="4" t="str">
        <f t="shared" si="34"/>
        <v/>
      </c>
      <c r="B181" s="6"/>
      <c r="C181" s="8"/>
      <c r="D181" s="1" t="str">
        <f>IFERROR(INDEX('padron cfe'!B:B,MATCH(DATOS!C181,'padron cfe'!A:A,0),1),"")</f>
        <v/>
      </c>
      <c r="E181" s="1"/>
      <c r="F181" s="7"/>
      <c r="G181" s="9" t="s">
        <v>157</v>
      </c>
      <c r="H181" s="5" t="str">
        <f>IF(F181="","",IFERROR(CONCATENATE("PEUA",VLOOKUP(ESTADO,REPORTE!AV181:AW212,2,0),CLAVE_DISTRITO,CLAVE_CADER,IFERROR(VLOOKUP(DAY(F181),$BN$3:$BO$11,2,0),DAY(F181)),IFERROR(VLOOKUP(MONTH(F181),$BN$3:$BO$11,2,0),MONTH(F181)),YEAR(F181),G181),""))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5"/>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4"/>
      <c r="BF181" s="7"/>
      <c r="BG181" s="7"/>
      <c r="BH181" s="7" t="str">
        <f t="shared" ca="1" si="36"/>
        <v/>
      </c>
      <c r="BI181" s="4" t="str">
        <f t="shared" si="44"/>
        <v/>
      </c>
      <c r="BJ181" s="123" t="str">
        <f t="shared" si="37"/>
        <v/>
      </c>
      <c r="BK181" s="140" t="str">
        <f t="shared" si="42"/>
        <v/>
      </c>
      <c r="BQ181" s="4" t="str">
        <f>IF(IFERROR(VLOOKUP(C181,C182:C$1993,1,0),"")="","",COUNTIF(C:C,C181))</f>
        <v/>
      </c>
      <c r="BU181" s="5" t="str">
        <f>IF(B181="","",IF(BQ181="",1+(MAX(BU$2:BU180)),""))</f>
        <v/>
      </c>
      <c r="BV181" s="5" t="str">
        <f t="shared" si="38"/>
        <v/>
      </c>
      <c r="BW181" s="5" t="str">
        <f t="shared" si="39"/>
        <v/>
      </c>
      <c r="BX181" s="14" t="str">
        <f t="shared" si="40"/>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x14ac:dyDescent="0.25">
      <c r="A182" s="4" t="str">
        <f t="shared" si="34"/>
        <v/>
      </c>
      <c r="B182" s="6"/>
      <c r="C182" s="8"/>
      <c r="D182" s="1" t="str">
        <f>IFERROR(INDEX('padron cfe'!B:B,MATCH(DATOS!C182,'padron cfe'!A:A,0),1),"")</f>
        <v/>
      </c>
      <c r="E182" s="1"/>
      <c r="F182" s="7"/>
      <c r="G182" s="9" t="s">
        <v>157</v>
      </c>
      <c r="H182" s="5" t="str">
        <f>IF(F182="","",IFERROR(CONCATENATE("PEUA",VLOOKUP(ESTADO,REPORTE!AV182:AW213,2,0),CLAVE_DISTRITO,CLAVE_CADER,IFERROR(VLOOKUP(DAY(F182),$BN$3:$BO$11,2,0),DAY(F182)),IFERROR(VLOOKUP(MONTH(F182),$BN$3:$BO$11,2,0),MONTH(F182)),YEAR(F182),G182),""))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5"/>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4" t="s">
        <v>157</v>
      </c>
      <c r="BF182" s="7"/>
      <c r="BG182" s="7"/>
      <c r="BH182" s="7" t="str">
        <f t="shared" ca="1" si="36"/>
        <v/>
      </c>
      <c r="BI182" s="4" t="str">
        <f t="shared" si="44"/>
        <v/>
      </c>
      <c r="BJ182" s="123" t="str">
        <f t="shared" si="37"/>
        <v/>
      </c>
      <c r="BK182" s="140" t="str">
        <f t="shared" si="42"/>
        <v/>
      </c>
      <c r="BQ182" s="4" t="str">
        <f>IF(IFERROR(VLOOKUP(C182,C183:C$1993,1,0),"")="","",COUNTIF(C:C,C182))</f>
        <v/>
      </c>
      <c r="BU182" s="5" t="str">
        <f>IF(B182="","",IF(BQ182="",1+(MAX(BU$2:BU181)),""))</f>
        <v/>
      </c>
      <c r="BV182" s="5" t="str">
        <f t="shared" si="38"/>
        <v/>
      </c>
      <c r="BW182" s="5" t="str">
        <f t="shared" si="39"/>
        <v/>
      </c>
      <c r="BX182" s="14" t="str">
        <f t="shared" si="40"/>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x14ac:dyDescent="0.25">
      <c r="A183" s="4" t="str">
        <f t="shared" si="34"/>
        <v/>
      </c>
      <c r="B183" s="6"/>
      <c r="C183" s="8"/>
      <c r="D183" s="1" t="str">
        <f>IFERROR(INDEX('padron cfe'!B:B,MATCH(DATOS!C183,'padron cfe'!A:A,0),1),"")</f>
        <v/>
      </c>
      <c r="E183" s="1"/>
      <c r="F183" s="7"/>
      <c r="G183" s="9" t="s">
        <v>157</v>
      </c>
      <c r="H183" s="5" t="str">
        <f>IF(F183="","",IFERROR(CONCATENATE("PEUA",VLOOKUP(ESTADO,REPORTE!AV183:AW214,2,0),CLAVE_DISTRITO,CLAVE_CADER,IFERROR(VLOOKUP(DAY(F183),$BN$3:$BO$11,2,0),DAY(F183)),IFERROR(VLOOKUP(MONTH(F183),$BN$3:$BO$11,2,0),MONTH(F183)),YEAR(F183),G183),""))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5"/>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4"/>
      <c r="BF183" s="7"/>
      <c r="BG183" s="7"/>
      <c r="BH183" s="7" t="str">
        <f t="shared" ca="1" si="36"/>
        <v/>
      </c>
      <c r="BI183" s="4" t="str">
        <f t="shared" si="44"/>
        <v/>
      </c>
      <c r="BJ183" s="123" t="str">
        <f t="shared" si="37"/>
        <v/>
      </c>
      <c r="BK183" s="140" t="str">
        <f t="shared" si="42"/>
        <v/>
      </c>
      <c r="BQ183" s="4" t="str">
        <f>IF(IFERROR(VLOOKUP(C183,C184:C$1993,1,0),"")="","",COUNTIF(C:C,C183))</f>
        <v/>
      </c>
      <c r="BU183" s="5" t="str">
        <f>IF(B183="","",IF(BQ183="",1+(MAX(BU$2:BU182)),""))</f>
        <v/>
      </c>
      <c r="BV183" s="5" t="str">
        <f t="shared" si="38"/>
        <v/>
      </c>
      <c r="BW183" s="5" t="str">
        <f t="shared" si="39"/>
        <v/>
      </c>
      <c r="BX183" s="14" t="str">
        <f t="shared" si="40"/>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x14ac:dyDescent="0.25">
      <c r="A184" s="4" t="str">
        <f t="shared" si="34"/>
        <v/>
      </c>
      <c r="B184" s="6"/>
      <c r="C184" s="8"/>
      <c r="D184" s="1" t="str">
        <f>IFERROR(INDEX('padron cfe'!B:B,MATCH(DATOS!C184,'padron cfe'!A:A,0),1),"")</f>
        <v/>
      </c>
      <c r="E184" s="1"/>
      <c r="F184" s="7"/>
      <c r="G184" s="9" t="s">
        <v>157</v>
      </c>
      <c r="H184" s="5" t="str">
        <f>IF(F184="","",IFERROR(CONCATENATE("PEUA",VLOOKUP(ESTADO,REPORTE!AV184:AW215,2,0),CLAVE_DISTRITO,CLAVE_CADER,IFERROR(VLOOKUP(DAY(F184),$BN$3:$BO$11,2,0),DAY(F184)),IFERROR(VLOOKUP(MONTH(F184),$BN$3:$BO$11,2,0),MONTH(F184)),YEAR(F184),G184),""))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5"/>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4" t="s">
        <v>157</v>
      </c>
      <c r="BF184" s="7"/>
      <c r="BG184" s="7"/>
      <c r="BH184" s="7" t="str">
        <f t="shared" ca="1" si="36"/>
        <v/>
      </c>
      <c r="BI184" s="4" t="str">
        <f t="shared" si="44"/>
        <v/>
      </c>
      <c r="BJ184" s="123" t="str">
        <f t="shared" si="37"/>
        <v/>
      </c>
      <c r="BK184" s="140" t="str">
        <f t="shared" si="42"/>
        <v/>
      </c>
      <c r="BQ184" s="4" t="str">
        <f>IF(IFERROR(VLOOKUP(C184,C185:C$1993,1,0),"")="","",COUNTIF(C:C,C184))</f>
        <v/>
      </c>
      <c r="BU184" s="5" t="str">
        <f>IF(B184="","",IF(BQ184="",1+(MAX(BU$2:BU183)),""))</f>
        <v/>
      </c>
      <c r="BV184" s="5" t="str">
        <f t="shared" si="38"/>
        <v/>
      </c>
      <c r="BW184" s="5" t="str">
        <f t="shared" si="39"/>
        <v/>
      </c>
      <c r="BX184" s="14" t="str">
        <f t="shared" si="40"/>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x14ac:dyDescent="0.25">
      <c r="A185" s="4" t="str">
        <f t="shared" si="34"/>
        <v/>
      </c>
      <c r="B185" s="6"/>
      <c r="C185" s="8"/>
      <c r="D185" s="1" t="str">
        <f>IFERROR(INDEX('padron cfe'!B:B,MATCH(DATOS!C185,'padron cfe'!A:A,0),1),"")</f>
        <v/>
      </c>
      <c r="E185" s="1"/>
      <c r="F185" s="7"/>
      <c r="G185" s="9" t="s">
        <v>157</v>
      </c>
      <c r="H185" s="5" t="str">
        <f>IF(F185="","",IFERROR(CONCATENATE("PEUA",VLOOKUP(ESTADO,REPORTE!AV185:AW216,2,0),CLAVE_DISTRITO,CLAVE_CADER,IFERROR(VLOOKUP(DAY(F185),$BN$3:$BO$11,2,0),DAY(F185)),IFERROR(VLOOKUP(MONTH(F185),$BN$3:$BO$11,2,0),MONTH(F185)),YEAR(F185),G185),""))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5"/>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4"/>
      <c r="BF185" s="7"/>
      <c r="BG185" s="7"/>
      <c r="BH185" s="7" t="str">
        <f t="shared" ca="1" si="36"/>
        <v/>
      </c>
      <c r="BI185" s="4" t="str">
        <f t="shared" si="44"/>
        <v/>
      </c>
      <c r="BJ185" s="123" t="str">
        <f t="shared" si="37"/>
        <v/>
      </c>
      <c r="BK185" s="140" t="str">
        <f t="shared" si="42"/>
        <v/>
      </c>
      <c r="BQ185" s="4" t="str">
        <f>IF(IFERROR(VLOOKUP(C185,C186:C$1993,1,0),"")="","",COUNTIF(C:C,C185))</f>
        <v/>
      </c>
      <c r="BU185" s="5" t="str">
        <f>IF(B185="","",IF(BQ185="",1+(MAX(BU$2:BU184)),""))</f>
        <v/>
      </c>
      <c r="BV185" s="5" t="str">
        <f t="shared" si="38"/>
        <v/>
      </c>
      <c r="BW185" s="5" t="str">
        <f t="shared" si="39"/>
        <v/>
      </c>
      <c r="BX185" s="14" t="str">
        <f t="shared" si="40"/>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x14ac:dyDescent="0.25">
      <c r="A186" s="4" t="str">
        <f t="shared" si="34"/>
        <v/>
      </c>
      <c r="B186" s="6"/>
      <c r="C186" s="8"/>
      <c r="D186" s="1" t="str">
        <f>IFERROR(INDEX('padron cfe'!B:B,MATCH(DATOS!C186,'padron cfe'!A:A,0),1),"")</f>
        <v/>
      </c>
      <c r="E186" s="1"/>
      <c r="F186" s="7"/>
      <c r="G186" s="9" t="s">
        <v>157</v>
      </c>
      <c r="H186" s="5" t="str">
        <f>IF(F186="","",IFERROR(CONCATENATE("PEUA",VLOOKUP(ESTADO,REPORTE!AV186:AW217,2,0),CLAVE_DISTRITO,CLAVE_CADER,IFERROR(VLOOKUP(DAY(F186),$BN$3:$BO$11,2,0),DAY(F186)),IFERROR(VLOOKUP(MONTH(F186),$BN$3:$BO$11,2,0),MONTH(F186)),YEAR(F186),G186),""))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5"/>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4" t="s">
        <v>157</v>
      </c>
      <c r="BF186" s="7"/>
      <c r="BG186" s="7"/>
      <c r="BH186" s="7" t="str">
        <f t="shared" ca="1" si="36"/>
        <v/>
      </c>
      <c r="BI186" s="4" t="str">
        <f t="shared" si="44"/>
        <v/>
      </c>
      <c r="BJ186" s="123" t="str">
        <f t="shared" si="37"/>
        <v/>
      </c>
      <c r="BK186" s="140" t="str">
        <f t="shared" si="42"/>
        <v/>
      </c>
      <c r="BQ186" s="4" t="str">
        <f>IF(IFERROR(VLOOKUP(C186,C187:C$1993,1,0),"")="","",COUNTIF(C:C,C186))</f>
        <v/>
      </c>
      <c r="BU186" s="5" t="str">
        <f>IF(B186="","",IF(BQ186="",1+(MAX(BU$2:BU185)),""))</f>
        <v/>
      </c>
      <c r="BV186" s="5" t="str">
        <f t="shared" si="38"/>
        <v/>
      </c>
      <c r="BW186" s="5" t="str">
        <f t="shared" si="39"/>
        <v/>
      </c>
      <c r="BX186" s="14" t="str">
        <f t="shared" si="40"/>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x14ac:dyDescent="0.25">
      <c r="A187" s="4" t="str">
        <f t="shared" si="34"/>
        <v/>
      </c>
      <c r="B187" s="6"/>
      <c r="C187" s="8"/>
      <c r="D187" s="1" t="str">
        <f>IFERROR(INDEX('padron cfe'!B:B,MATCH(DATOS!C187,'padron cfe'!A:A,0),1),"")</f>
        <v/>
      </c>
      <c r="E187" s="1"/>
      <c r="F187" s="7"/>
      <c r="G187" s="9" t="s">
        <v>157</v>
      </c>
      <c r="H187" s="5" t="str">
        <f>IF(F187="","",IFERROR(CONCATENATE("PEUA",VLOOKUP(ESTADO,REPORTE!AV187:AW218,2,0),CLAVE_DISTRITO,CLAVE_CADER,IFERROR(VLOOKUP(DAY(F187),$BN$3:$BO$11,2,0),DAY(F187)),IFERROR(VLOOKUP(MONTH(F187),$BN$3:$BO$11,2,0),MONTH(F187)),YEAR(F187),G187),""))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5"/>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4"/>
      <c r="BF187" s="7"/>
      <c r="BG187" s="7"/>
      <c r="BH187" s="7" t="str">
        <f t="shared" ca="1" si="36"/>
        <v/>
      </c>
      <c r="BI187" s="4" t="str">
        <f t="shared" si="44"/>
        <v/>
      </c>
      <c r="BJ187" s="123" t="str">
        <f t="shared" si="37"/>
        <v/>
      </c>
      <c r="BK187" s="140" t="str">
        <f t="shared" si="42"/>
        <v/>
      </c>
      <c r="BQ187" s="4" t="str">
        <f>IF(IFERROR(VLOOKUP(C187,C188:C$1993,1,0),"")="","",COUNTIF(C:C,C187))</f>
        <v/>
      </c>
      <c r="BU187" s="5" t="str">
        <f>IF(B187="","",IF(BQ187="",1+(MAX(BU$2:BU186)),""))</f>
        <v/>
      </c>
      <c r="BV187" s="5" t="str">
        <f t="shared" si="38"/>
        <v/>
      </c>
      <c r="BW187" s="5" t="str">
        <f t="shared" si="39"/>
        <v/>
      </c>
      <c r="BX187" s="14" t="str">
        <f t="shared" si="40"/>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x14ac:dyDescent="0.25">
      <c r="A188" s="4" t="str">
        <f t="shared" si="34"/>
        <v/>
      </c>
      <c r="B188" s="6"/>
      <c r="C188" s="8"/>
      <c r="D188" s="1" t="str">
        <f>IFERROR(INDEX('padron cfe'!B:B,MATCH(DATOS!C188,'padron cfe'!A:A,0),1),"")</f>
        <v/>
      </c>
      <c r="E188" s="1"/>
      <c r="F188" s="7"/>
      <c r="G188" s="9" t="s">
        <v>157</v>
      </c>
      <c r="H188" s="5" t="str">
        <f>IF(F188="","",IFERROR(CONCATENATE("PEUA",VLOOKUP(ESTADO,REPORTE!AV188:AW219,2,0),CLAVE_DISTRITO,CLAVE_CADER,IFERROR(VLOOKUP(DAY(F188),$BN$3:$BO$11,2,0),DAY(F188)),IFERROR(VLOOKUP(MONTH(F188),$BN$3:$BO$11,2,0),MONTH(F188)),YEAR(F188),G188),""))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5"/>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4" t="s">
        <v>157</v>
      </c>
      <c r="BF188" s="7"/>
      <c r="BG188" s="7"/>
      <c r="BH188" s="7" t="str">
        <f t="shared" ca="1" si="36"/>
        <v/>
      </c>
      <c r="BI188" s="4" t="str">
        <f t="shared" si="44"/>
        <v/>
      </c>
      <c r="BJ188" s="123" t="str">
        <f t="shared" si="37"/>
        <v/>
      </c>
      <c r="BK188" s="140" t="str">
        <f t="shared" si="42"/>
        <v/>
      </c>
      <c r="BQ188" s="4" t="str">
        <f>IF(IFERROR(VLOOKUP(C188,C189:C$1993,1,0),"")="","",COUNTIF(C:C,C188))</f>
        <v/>
      </c>
      <c r="BU188" s="5" t="str">
        <f>IF(B188="","",IF(BQ188="",1+(MAX(BU$2:BU187)),""))</f>
        <v/>
      </c>
      <c r="BV188" s="5" t="str">
        <f t="shared" si="38"/>
        <v/>
      </c>
      <c r="BW188" s="5" t="str">
        <f t="shared" si="39"/>
        <v/>
      </c>
      <c r="BX188" s="14" t="str">
        <f t="shared" si="40"/>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x14ac:dyDescent="0.25">
      <c r="A189" s="4" t="str">
        <f t="shared" si="34"/>
        <v/>
      </c>
      <c r="B189" s="6"/>
      <c r="C189" s="8"/>
      <c r="D189" s="1" t="str">
        <f>IFERROR(INDEX('padron cfe'!B:B,MATCH(DATOS!C189,'padron cfe'!A:A,0),1),"")</f>
        <v/>
      </c>
      <c r="E189" s="1"/>
      <c r="F189" s="7"/>
      <c r="G189" s="9" t="s">
        <v>157</v>
      </c>
      <c r="H189" s="5" t="str">
        <f>IF(F189="","",IFERROR(CONCATENATE("PEUA",VLOOKUP(ESTADO,REPORTE!AV189:AW220,2,0),CLAVE_DISTRITO,CLAVE_CADER,IFERROR(VLOOKUP(DAY(F189),$BN$3:$BO$11,2,0),DAY(F189)),IFERROR(VLOOKUP(MONTH(F189),$BN$3:$BO$11,2,0),MONTH(F189)),YEAR(F189),G189),""))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5"/>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4"/>
      <c r="BF189" s="7"/>
      <c r="BG189" s="7"/>
      <c r="BH189" s="7" t="str">
        <f t="shared" ca="1" si="36"/>
        <v/>
      </c>
      <c r="BI189" s="4" t="str">
        <f t="shared" si="44"/>
        <v/>
      </c>
      <c r="BJ189" s="123" t="str">
        <f t="shared" si="37"/>
        <v/>
      </c>
      <c r="BK189" s="140" t="str">
        <f t="shared" si="42"/>
        <v/>
      </c>
      <c r="BQ189" s="4" t="str">
        <f>IF(IFERROR(VLOOKUP(C189,C190:C$1993,1,0),"")="","",COUNTIF(C:C,C189))</f>
        <v/>
      </c>
      <c r="BU189" s="5" t="str">
        <f>IF(B189="","",IF(BQ189="",1+(MAX(BU$2:BU188)),""))</f>
        <v/>
      </c>
      <c r="BV189" s="5" t="str">
        <f t="shared" si="38"/>
        <v/>
      </c>
      <c r="BW189" s="5" t="str">
        <f t="shared" si="39"/>
        <v/>
      </c>
      <c r="BX189" s="14" t="str">
        <f t="shared" si="40"/>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x14ac:dyDescent="0.25">
      <c r="A190" s="4" t="str">
        <f t="shared" si="34"/>
        <v/>
      </c>
      <c r="B190" s="6"/>
      <c r="C190" s="8"/>
      <c r="D190" s="1" t="str">
        <f>IFERROR(INDEX('padron cfe'!B:B,MATCH(DATOS!C190,'padron cfe'!A:A,0),1),"")</f>
        <v/>
      </c>
      <c r="E190" s="1"/>
      <c r="F190" s="7"/>
      <c r="G190" s="9" t="s">
        <v>157</v>
      </c>
      <c r="H190" s="5" t="str">
        <f>IF(F190="","",IFERROR(CONCATENATE("PEUA",VLOOKUP(ESTADO,REPORTE!AV190:AW221,2,0),CLAVE_DISTRITO,CLAVE_CADER,IFERROR(VLOOKUP(DAY(F190),$BN$3:$BO$11,2,0),DAY(F190)),IFERROR(VLOOKUP(MONTH(F190),$BN$3:$BO$11,2,0),MONTH(F190)),YEAR(F190),G190),""))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5"/>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4" t="s">
        <v>157</v>
      </c>
      <c r="BF190" s="7"/>
      <c r="BG190" s="7"/>
      <c r="BH190" s="7" t="str">
        <f t="shared" ca="1" si="36"/>
        <v/>
      </c>
      <c r="BI190" s="4" t="str">
        <f t="shared" si="44"/>
        <v/>
      </c>
      <c r="BJ190" s="123" t="str">
        <f t="shared" si="37"/>
        <v/>
      </c>
      <c r="BK190" s="140" t="str">
        <f t="shared" si="42"/>
        <v/>
      </c>
      <c r="BQ190" s="4" t="str">
        <f>IF(IFERROR(VLOOKUP(C190,C191:C$1993,1,0),"")="","",COUNTIF(C:C,C190))</f>
        <v/>
      </c>
      <c r="BU190" s="5" t="str">
        <f>IF(B190="","",IF(BQ190="",1+(MAX(BU$2:BU189)),""))</f>
        <v/>
      </c>
      <c r="BV190" s="5" t="str">
        <f t="shared" si="38"/>
        <v/>
      </c>
      <c r="BW190" s="5" t="str">
        <f t="shared" si="39"/>
        <v/>
      </c>
      <c r="BX190" s="14" t="str">
        <f t="shared" si="40"/>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x14ac:dyDescent="0.25">
      <c r="A191" s="4" t="str">
        <f t="shared" si="34"/>
        <v/>
      </c>
      <c r="B191" s="6"/>
      <c r="C191" s="8"/>
      <c r="D191" s="1" t="str">
        <f>IFERROR(INDEX('padron cfe'!B:B,MATCH(DATOS!C191,'padron cfe'!A:A,0),1),"")</f>
        <v/>
      </c>
      <c r="E191" s="1"/>
      <c r="F191" s="7"/>
      <c r="G191" s="9" t="s">
        <v>157</v>
      </c>
      <c r="H191" s="5" t="str">
        <f>IF(F191="","",IFERROR(CONCATENATE("PEUA",VLOOKUP(ESTADO,REPORTE!AV191:AW222,2,0),CLAVE_DISTRITO,CLAVE_CADER,IFERROR(VLOOKUP(DAY(F191),$BN$3:$BO$11,2,0),DAY(F191)),IFERROR(VLOOKUP(MONTH(F191),$BN$3:$BO$11,2,0),MONTH(F191)),YEAR(F191),G191),""))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5"/>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4"/>
      <c r="BF191" s="7"/>
      <c r="BG191" s="7"/>
      <c r="BH191" s="7" t="str">
        <f t="shared" ca="1" si="36"/>
        <v/>
      </c>
      <c r="BI191" s="4" t="str">
        <f t="shared" si="44"/>
        <v/>
      </c>
      <c r="BJ191" s="123" t="str">
        <f t="shared" si="37"/>
        <v/>
      </c>
      <c r="BK191" s="140" t="str">
        <f t="shared" si="42"/>
        <v/>
      </c>
      <c r="BQ191" s="4" t="str">
        <f>IF(IFERROR(VLOOKUP(C191,C192:C$1993,1,0),"")="","",COUNTIF(C:C,C191))</f>
        <v/>
      </c>
      <c r="BU191" s="5" t="str">
        <f>IF(B191="","",IF(BQ191="",1+(MAX(BU$2:BU190)),""))</f>
        <v/>
      </c>
      <c r="BV191" s="5" t="str">
        <f t="shared" si="38"/>
        <v/>
      </c>
      <c r="BW191" s="5" t="str">
        <f t="shared" si="39"/>
        <v/>
      </c>
      <c r="BX191" s="14" t="str">
        <f t="shared" si="40"/>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x14ac:dyDescent="0.25">
      <c r="A192" s="4" t="str">
        <f t="shared" si="34"/>
        <v/>
      </c>
      <c r="B192" s="6"/>
      <c r="C192" s="8"/>
      <c r="D192" s="1" t="str">
        <f>IFERROR(INDEX('padron cfe'!B:B,MATCH(DATOS!C192,'padron cfe'!A:A,0),1),"")</f>
        <v/>
      </c>
      <c r="E192" s="1"/>
      <c r="F192" s="7"/>
      <c r="G192" s="9" t="s">
        <v>157</v>
      </c>
      <c r="H192" s="5" t="str">
        <f>IF(F192="","",IFERROR(CONCATENATE("PEUA",VLOOKUP(ESTADO,REPORTE!AV192:AW223,2,0),CLAVE_DISTRITO,CLAVE_CADER,IFERROR(VLOOKUP(DAY(F192),$BN$3:$BO$11,2,0),DAY(F192)),IFERROR(VLOOKUP(MONTH(F192),$BN$3:$BO$11,2,0),MONTH(F192)),YEAR(F192),G192),""))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5"/>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4" t="s">
        <v>157</v>
      </c>
      <c r="BF192" s="7"/>
      <c r="BG192" s="7"/>
      <c r="BH192" s="7" t="str">
        <f t="shared" ca="1" si="36"/>
        <v/>
      </c>
      <c r="BI192" s="4" t="str">
        <f t="shared" si="44"/>
        <v/>
      </c>
      <c r="BJ192" s="123" t="str">
        <f t="shared" si="37"/>
        <v/>
      </c>
      <c r="BK192" s="140" t="str">
        <f t="shared" si="42"/>
        <v/>
      </c>
      <c r="BQ192" s="4" t="str">
        <f>IF(IFERROR(VLOOKUP(C192,C193:C$1993,1,0),"")="","",COUNTIF(C:C,C192))</f>
        <v/>
      </c>
      <c r="BU192" s="5" t="str">
        <f>IF(B192="","",IF(BQ192="",1+(MAX(BU$2:BU191)),""))</f>
        <v/>
      </c>
      <c r="BV192" s="5" t="str">
        <f t="shared" si="38"/>
        <v/>
      </c>
      <c r="BW192" s="5" t="str">
        <f t="shared" si="39"/>
        <v/>
      </c>
      <c r="BX192" s="14" t="str">
        <f t="shared" si="40"/>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x14ac:dyDescent="0.25">
      <c r="A193" s="4" t="str">
        <f t="shared" si="34"/>
        <v/>
      </c>
      <c r="B193" s="6"/>
      <c r="C193" s="8"/>
      <c r="D193" s="1" t="str">
        <f>IFERROR(INDEX('padron cfe'!B:B,MATCH(DATOS!C193,'padron cfe'!A:A,0),1),"")</f>
        <v/>
      </c>
      <c r="E193" s="1"/>
      <c r="F193" s="7"/>
      <c r="G193" s="9" t="s">
        <v>157</v>
      </c>
      <c r="H193" s="5" t="str">
        <f>IF(F193="","",IFERROR(CONCATENATE("PEUA",VLOOKUP(ESTADO,REPORTE!AV193:AW224,2,0),CLAVE_DISTRITO,CLAVE_CADER,IFERROR(VLOOKUP(DAY(F193),$BN$3:$BO$11,2,0),DAY(F193)),IFERROR(VLOOKUP(MONTH(F193),$BN$3:$BO$11,2,0),MONTH(F193)),YEAR(F193),G193),""))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5"/>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4"/>
      <c r="BF193" s="7"/>
      <c r="BG193" s="7"/>
      <c r="BH193" s="7" t="str">
        <f t="shared" ca="1" si="36"/>
        <v/>
      </c>
      <c r="BI193" s="4" t="str">
        <f t="shared" si="44"/>
        <v/>
      </c>
      <c r="BJ193" s="123" t="str">
        <f t="shared" si="37"/>
        <v/>
      </c>
      <c r="BK193" s="140" t="str">
        <f t="shared" si="42"/>
        <v/>
      </c>
      <c r="BQ193" s="4" t="str">
        <f>IF(IFERROR(VLOOKUP(C193,C194:C$1993,1,0),"")="","",COUNTIF(C:C,C193))</f>
        <v/>
      </c>
      <c r="BU193" s="5" t="str">
        <f>IF(B193="","",IF(BQ193="",1+(MAX(BU$2:BU192)),""))</f>
        <v/>
      </c>
      <c r="BV193" s="5" t="str">
        <f t="shared" si="38"/>
        <v/>
      </c>
      <c r="BW193" s="5" t="str">
        <f t="shared" si="39"/>
        <v/>
      </c>
      <c r="BX193" s="14" t="str">
        <f t="shared" si="40"/>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x14ac:dyDescent="0.25">
      <c r="A194" s="4" t="str">
        <f t="shared" ref="A194:A257" si="47">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IF(F194="","",IFERROR(CONCATENATE("PEUA",VLOOKUP(ESTADO,REPORTE!AV194:AW225,2,0),CLAVE_DISTRITO,CLAVE_CADER,IFERROR(VLOOKUP(DAY(F194),$BN$3:$BO$11,2,0),DAY(F194)),IFERROR(VLOOKUP(MONTH(F194),$BN$3:$BO$11,2,0),MONTH(F194)),YEAR(F194),G194),""))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8">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4" t="s">
        <v>157</v>
      </c>
      <c r="BF194" s="7"/>
      <c r="BG194" s="7"/>
      <c r="BH194" s="7" t="str">
        <f t="shared" ref="BH194:BH257" ca="1" si="49">IFERROR(IF(BE194="","",IF(BA194=5,"",IF(BE194-TODAY()&gt;0,"VIGENTE","VENCIDO"))),"")</f>
        <v/>
      </c>
      <c r="BI194" s="4" t="str">
        <f t="shared" si="44"/>
        <v/>
      </c>
      <c r="BJ194" s="123" t="str">
        <f t="shared" ref="BJ194:BJ257" si="50">IFERROR(IF(AA194="","",AA194/V194),"")</f>
        <v/>
      </c>
      <c r="BK194" s="140" t="str">
        <f t="shared" si="42"/>
        <v/>
      </c>
      <c r="BQ194" s="4" t="str">
        <f>IF(IFERROR(VLOOKUP(C194,C195:C$1993,1,0),"")="","",COUNTIF(C:C,C194))</f>
        <v/>
      </c>
      <c r="BU194" s="5" t="str">
        <f>IF(B194="","",IF(BQ194="",1+(MAX(BU$2:BU193)),""))</f>
        <v/>
      </c>
      <c r="BV194" s="5" t="str">
        <f t="shared" ref="BV194:BV257" si="51">IF(BU194="","",Z194)</f>
        <v/>
      </c>
      <c r="BW194" s="5" t="str">
        <f t="shared" ref="BW194:BW257" si="52">IF(BU194="","",H194)</f>
        <v/>
      </c>
      <c r="BX194" s="14" t="str">
        <f t="shared" ref="BX194:BX257" si="53">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x14ac:dyDescent="0.25">
      <c r="A195" s="4" t="str">
        <f t="shared" si="47"/>
        <v/>
      </c>
      <c r="B195" s="6"/>
      <c r="C195" s="8"/>
      <c r="D195" s="1" t="str">
        <f>IFERROR(INDEX('padron cfe'!B:B,MATCH(DATOS!C195,'padron cfe'!A:A,0),1),"")</f>
        <v/>
      </c>
      <c r="E195" s="1"/>
      <c r="F195" s="7"/>
      <c r="G195" s="9" t="s">
        <v>157</v>
      </c>
      <c r="H195" s="5" t="str">
        <f>IF(F195="","",IFERROR(CONCATENATE("PEUA",VLOOKUP(ESTADO,REPORTE!AV195:AW226,2,0),CLAVE_DISTRITO,CLAVE_CADER,IFERROR(VLOOKUP(DAY(F195),$BN$3:$BO$11,2,0),DAY(F195)),IFERROR(VLOOKUP(MONTH(F195),$BN$3:$BO$11,2,0),MONTH(F195)),YEAR(F195),G195),""))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8"/>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4"/>
      <c r="BF195" s="7"/>
      <c r="BG195" s="7"/>
      <c r="BH195" s="7" t="str">
        <f t="shared" ca="1" si="49"/>
        <v/>
      </c>
      <c r="BI195" s="4" t="str">
        <f t="shared" si="44"/>
        <v/>
      </c>
      <c r="BJ195" s="123" t="str">
        <f t="shared" si="50"/>
        <v/>
      </c>
      <c r="BK195" s="140" t="str">
        <f t="shared" ref="BK195:BK258" si="55">IFERROR(IF(AA195/Z195=0,"",AA195/Z195),"")</f>
        <v/>
      </c>
      <c r="BQ195" s="4" t="str">
        <f>IF(IFERROR(VLOOKUP(C195,C196:C$1993,1,0),"")="","",COUNTIF(C:C,C195))</f>
        <v/>
      </c>
      <c r="BU195" s="5" t="str">
        <f>IF(B195="","",IF(BQ195="",1+(MAX(BU$2:BU194)),""))</f>
        <v/>
      </c>
      <c r="BV195" s="5" t="str">
        <f t="shared" si="51"/>
        <v/>
      </c>
      <c r="BW195" s="5" t="str">
        <f t="shared" si="52"/>
        <v/>
      </c>
      <c r="BX195" s="14" t="str">
        <f t="shared" si="53"/>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x14ac:dyDescent="0.25">
      <c r="A196" s="4" t="str">
        <f t="shared" si="47"/>
        <v/>
      </c>
      <c r="B196" s="6"/>
      <c r="C196" s="8"/>
      <c r="D196" s="1" t="str">
        <f>IFERROR(INDEX('padron cfe'!B:B,MATCH(DATOS!C196,'padron cfe'!A:A,0),1),"")</f>
        <v/>
      </c>
      <c r="E196" s="1"/>
      <c r="F196" s="7"/>
      <c r="G196" s="9" t="s">
        <v>157</v>
      </c>
      <c r="H196" s="5" t="str">
        <f>IF(F196="","",IFERROR(CONCATENATE("PEUA",VLOOKUP(ESTADO,REPORTE!AV196:AW227,2,0),CLAVE_DISTRITO,CLAVE_CADER,IFERROR(VLOOKUP(DAY(F196),$BN$3:$BO$11,2,0),DAY(F196)),IFERROR(VLOOKUP(MONTH(F196),$BN$3:$BO$11,2,0),MONTH(F196)),YEAR(F196),G196),""))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8"/>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4" t="s">
        <v>157</v>
      </c>
      <c r="BF196" s="7"/>
      <c r="BG196" s="7"/>
      <c r="BH196" s="7" t="str">
        <f t="shared" ca="1" si="49"/>
        <v/>
      </c>
      <c r="BI196" s="4" t="str">
        <f t="shared" si="44"/>
        <v/>
      </c>
      <c r="BJ196" s="123" t="str">
        <f t="shared" si="50"/>
        <v/>
      </c>
      <c r="BK196" s="140" t="str">
        <f t="shared" si="55"/>
        <v/>
      </c>
      <c r="BQ196" s="4" t="str">
        <f>IF(IFERROR(VLOOKUP(C196,C197:C$1993,1,0),"")="","",COUNTIF(C:C,C196))</f>
        <v/>
      </c>
      <c r="BU196" s="5" t="str">
        <f>IF(B196="","",IF(BQ196="",1+(MAX(BU$2:BU195)),""))</f>
        <v/>
      </c>
      <c r="BV196" s="5" t="str">
        <f t="shared" si="51"/>
        <v/>
      </c>
      <c r="BW196" s="5" t="str">
        <f t="shared" si="52"/>
        <v/>
      </c>
      <c r="BX196" s="14" t="str">
        <f t="shared" si="53"/>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x14ac:dyDescent="0.25">
      <c r="A197" s="4" t="str">
        <f t="shared" si="47"/>
        <v/>
      </c>
      <c r="B197" s="6"/>
      <c r="C197" s="8"/>
      <c r="D197" s="1" t="str">
        <f>IFERROR(INDEX('padron cfe'!B:B,MATCH(DATOS!C197,'padron cfe'!A:A,0),1),"")</f>
        <v/>
      </c>
      <c r="E197" s="1"/>
      <c r="F197" s="7"/>
      <c r="G197" s="9" t="s">
        <v>157</v>
      </c>
      <c r="H197" s="5" t="str">
        <f>IF(F197="","",IFERROR(CONCATENATE("PEUA",VLOOKUP(ESTADO,REPORTE!AV197:AW228,2,0),CLAVE_DISTRITO,CLAVE_CADER,IFERROR(VLOOKUP(DAY(F197),$BN$3:$BO$11,2,0),DAY(F197)),IFERROR(VLOOKUP(MONTH(F197),$BN$3:$BO$11,2,0),MONTH(F197)),YEAR(F197),G197),""))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8"/>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4"/>
      <c r="BF197" s="7"/>
      <c r="BG197" s="7"/>
      <c r="BH197" s="7" t="str">
        <f t="shared" ca="1" si="49"/>
        <v/>
      </c>
      <c r="BI197" s="4" t="str">
        <f t="shared" si="44"/>
        <v/>
      </c>
      <c r="BJ197" s="123" t="str">
        <f t="shared" si="50"/>
        <v/>
      </c>
      <c r="BK197" s="140" t="str">
        <f t="shared" si="55"/>
        <v/>
      </c>
      <c r="BQ197" s="4" t="str">
        <f>IF(IFERROR(VLOOKUP(C197,C198:C$1993,1,0),"")="","",COUNTIF(C:C,C197))</f>
        <v/>
      </c>
      <c r="BU197" s="5" t="str">
        <f>IF(B197="","",IF(BQ197="",1+(MAX(BU$2:BU196)),""))</f>
        <v/>
      </c>
      <c r="BV197" s="5" t="str">
        <f t="shared" si="51"/>
        <v/>
      </c>
      <c r="BW197" s="5" t="str">
        <f t="shared" si="52"/>
        <v/>
      </c>
      <c r="BX197" s="14" t="str">
        <f t="shared" si="53"/>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x14ac:dyDescent="0.25">
      <c r="A198" s="4" t="str">
        <f t="shared" si="47"/>
        <v/>
      </c>
      <c r="B198" s="6"/>
      <c r="C198" s="8"/>
      <c r="D198" s="1" t="str">
        <f>IFERROR(INDEX('padron cfe'!B:B,MATCH(DATOS!C198,'padron cfe'!A:A,0),1),"")</f>
        <v/>
      </c>
      <c r="E198" s="1"/>
      <c r="F198" s="7"/>
      <c r="G198" s="9" t="s">
        <v>157</v>
      </c>
      <c r="H198" s="5" t="str">
        <f>IF(F198="","",IFERROR(CONCATENATE("PEUA",VLOOKUP(ESTADO,REPORTE!AV198:AW229,2,0),CLAVE_DISTRITO,CLAVE_CADER,IFERROR(VLOOKUP(DAY(F198),$BN$3:$BO$11,2,0),DAY(F198)),IFERROR(VLOOKUP(MONTH(F198),$BN$3:$BO$11,2,0),MONTH(F198)),YEAR(F198),G198),""))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8"/>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4" t="s">
        <v>157</v>
      </c>
      <c r="BF198" s="7"/>
      <c r="BG198" s="7"/>
      <c r="BH198" s="7" t="str">
        <f t="shared" ca="1" si="49"/>
        <v/>
      </c>
      <c r="BI198" s="4" t="str">
        <f t="shared" si="44"/>
        <v/>
      </c>
      <c r="BJ198" s="123" t="str">
        <f t="shared" si="50"/>
        <v/>
      </c>
      <c r="BK198" s="140" t="str">
        <f t="shared" si="55"/>
        <v/>
      </c>
      <c r="BQ198" s="4" t="str">
        <f>IF(IFERROR(VLOOKUP(C198,C199:C$1993,1,0),"")="","",COUNTIF(C:C,C198))</f>
        <v/>
      </c>
      <c r="BU198" s="5" t="str">
        <f>IF(B198="","",IF(BQ198="",1+(MAX(BU$2:BU197)),""))</f>
        <v/>
      </c>
      <c r="BV198" s="5" t="str">
        <f t="shared" si="51"/>
        <v/>
      </c>
      <c r="BW198" s="5" t="str">
        <f t="shared" si="52"/>
        <v/>
      </c>
      <c r="BX198" s="14" t="str">
        <f t="shared" si="53"/>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x14ac:dyDescent="0.25">
      <c r="A199" s="4" t="str">
        <f t="shared" si="47"/>
        <v/>
      </c>
      <c r="B199" s="6"/>
      <c r="C199" s="8"/>
      <c r="D199" s="1" t="str">
        <f>IFERROR(INDEX('padron cfe'!B:B,MATCH(DATOS!C199,'padron cfe'!A:A,0),1),"")</f>
        <v/>
      </c>
      <c r="E199" s="1"/>
      <c r="F199" s="7"/>
      <c r="G199" s="9" t="s">
        <v>157</v>
      </c>
      <c r="H199" s="5" t="str">
        <f>IF(F199="","",IFERROR(CONCATENATE("PEUA",VLOOKUP(ESTADO,REPORTE!AV199:AW230,2,0),CLAVE_DISTRITO,CLAVE_CADER,IFERROR(VLOOKUP(DAY(F199),$BN$3:$BO$11,2,0),DAY(F199)),IFERROR(VLOOKUP(MONTH(F199),$BN$3:$BO$11,2,0),MONTH(F199)),YEAR(F199),G199),""))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8"/>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4"/>
      <c r="BF199" s="7"/>
      <c r="BG199" s="7"/>
      <c r="BH199" s="7" t="str">
        <f t="shared" ca="1" si="49"/>
        <v/>
      </c>
      <c r="BI199" s="4" t="str">
        <f t="shared" si="44"/>
        <v/>
      </c>
      <c r="BJ199" s="123" t="str">
        <f t="shared" si="50"/>
        <v/>
      </c>
      <c r="BK199" s="140" t="str">
        <f t="shared" si="55"/>
        <v/>
      </c>
      <c r="BQ199" s="4" t="str">
        <f>IF(IFERROR(VLOOKUP(C199,C200:C$1993,1,0),"")="","",COUNTIF(C:C,C199))</f>
        <v/>
      </c>
      <c r="BU199" s="5" t="str">
        <f>IF(B199="","",IF(BQ199="",1+(MAX(BU$2:BU198)),""))</f>
        <v/>
      </c>
      <c r="BV199" s="5" t="str">
        <f t="shared" si="51"/>
        <v/>
      </c>
      <c r="BW199" s="5" t="str">
        <f t="shared" si="52"/>
        <v/>
      </c>
      <c r="BX199" s="14" t="str">
        <f t="shared" si="53"/>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x14ac:dyDescent="0.25">
      <c r="A200" s="4" t="str">
        <f t="shared" si="47"/>
        <v/>
      </c>
      <c r="B200" s="6"/>
      <c r="C200" s="8"/>
      <c r="D200" s="1" t="str">
        <f>IFERROR(INDEX('padron cfe'!B:B,MATCH(DATOS!C200,'padron cfe'!A:A,0),1),"")</f>
        <v/>
      </c>
      <c r="E200" s="1"/>
      <c r="F200" s="7"/>
      <c r="G200" s="9" t="s">
        <v>157</v>
      </c>
      <c r="H200" s="5" t="str">
        <f>IF(F200="","",IFERROR(CONCATENATE("PEUA",VLOOKUP(ESTADO,REPORTE!AV200:AW231,2,0),CLAVE_DISTRITO,CLAVE_CADER,IFERROR(VLOOKUP(DAY(F200),$BN$3:$BO$11,2,0),DAY(F200)),IFERROR(VLOOKUP(MONTH(F200),$BN$3:$BO$11,2,0),MONTH(F200)),YEAR(F200),G200),""))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8"/>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4" t="s">
        <v>157</v>
      </c>
      <c r="BF200" s="7"/>
      <c r="BG200" s="7"/>
      <c r="BH200" s="7" t="str">
        <f t="shared" ca="1" si="49"/>
        <v/>
      </c>
      <c r="BI200" s="4" t="str">
        <f t="shared" si="44"/>
        <v/>
      </c>
      <c r="BJ200" s="123" t="str">
        <f t="shared" si="50"/>
        <v/>
      </c>
      <c r="BK200" s="140" t="str">
        <f t="shared" si="55"/>
        <v/>
      </c>
      <c r="BQ200" s="4" t="str">
        <f>IF(IFERROR(VLOOKUP(C200,C201:C$1993,1,0),"")="","",COUNTIF(C:C,C200))</f>
        <v/>
      </c>
      <c r="BU200" s="5" t="str">
        <f>IF(B200="","",IF(BQ200="",1+(MAX(BU$2:BU199)),""))</f>
        <v/>
      </c>
      <c r="BV200" s="5" t="str">
        <f t="shared" si="51"/>
        <v/>
      </c>
      <c r="BW200" s="5" t="str">
        <f t="shared" si="52"/>
        <v/>
      </c>
      <c r="BX200" s="14" t="str">
        <f t="shared" si="53"/>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x14ac:dyDescent="0.25">
      <c r="A201" s="4" t="str">
        <f t="shared" si="47"/>
        <v/>
      </c>
      <c r="B201" s="6"/>
      <c r="C201" s="8"/>
      <c r="D201" s="1" t="str">
        <f>IFERROR(INDEX('padron cfe'!B:B,MATCH(DATOS!C201,'padron cfe'!A:A,0),1),"")</f>
        <v/>
      </c>
      <c r="E201" s="1"/>
      <c r="F201" s="7"/>
      <c r="G201" s="9" t="s">
        <v>157</v>
      </c>
      <c r="H201" s="5" t="str">
        <f>IF(F201="","",IFERROR(CONCATENATE("PEUA",VLOOKUP(ESTADO,REPORTE!AV201:AW232,2,0),CLAVE_DISTRITO,CLAVE_CADER,IFERROR(VLOOKUP(DAY(F201),$BN$3:$BO$11,2,0),DAY(F201)),IFERROR(VLOOKUP(MONTH(F201),$BN$3:$BO$11,2,0),MONTH(F201)),YEAR(F201),G201),""))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8"/>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4"/>
      <c r="BF201" s="7"/>
      <c r="BG201" s="7"/>
      <c r="BH201" s="7" t="str">
        <f t="shared" ca="1" si="49"/>
        <v/>
      </c>
      <c r="BI201" s="4" t="str">
        <f t="shared" si="44"/>
        <v/>
      </c>
      <c r="BJ201" s="123" t="str">
        <f t="shared" si="50"/>
        <v/>
      </c>
      <c r="BK201" s="140" t="str">
        <f t="shared" si="55"/>
        <v/>
      </c>
      <c r="BQ201" s="4" t="str">
        <f>IF(IFERROR(VLOOKUP(C201,C202:C$1993,1,0),"")="","",COUNTIF(C:C,C201))</f>
        <v/>
      </c>
      <c r="BU201" s="5" t="str">
        <f>IF(B201="","",IF(BQ201="",1+(MAX(BU$2:BU200)),""))</f>
        <v/>
      </c>
      <c r="BV201" s="5" t="str">
        <f t="shared" si="51"/>
        <v/>
      </c>
      <c r="BW201" s="5" t="str">
        <f t="shared" si="52"/>
        <v/>
      </c>
      <c r="BX201" s="14" t="str">
        <f t="shared" si="53"/>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x14ac:dyDescent="0.25">
      <c r="A202" s="4" t="str">
        <f t="shared" si="47"/>
        <v/>
      </c>
      <c r="B202" s="6"/>
      <c r="C202" s="8"/>
      <c r="D202" s="1" t="str">
        <f>IFERROR(INDEX('padron cfe'!B:B,MATCH(DATOS!C202,'padron cfe'!A:A,0),1),"")</f>
        <v/>
      </c>
      <c r="E202" s="1"/>
      <c r="F202" s="7"/>
      <c r="G202" s="9" t="s">
        <v>157</v>
      </c>
      <c r="H202" s="5" t="str">
        <f>IF(F202="","",IFERROR(CONCATENATE("PEUA",VLOOKUP(ESTADO,REPORTE!AV202:AW233,2,0),CLAVE_DISTRITO,CLAVE_CADER,IFERROR(VLOOKUP(DAY(F202),$BN$3:$BO$11,2,0),DAY(F202)),IFERROR(VLOOKUP(MONTH(F202),$BN$3:$BO$11,2,0),MONTH(F202)),YEAR(F202),G202),""))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8"/>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4" t="s">
        <v>157</v>
      </c>
      <c r="BF202" s="7"/>
      <c r="BG202" s="7"/>
      <c r="BH202" s="7" t="str">
        <f t="shared" ca="1" si="49"/>
        <v/>
      </c>
      <c r="BI202" s="4" t="str">
        <f t="shared" si="44"/>
        <v/>
      </c>
      <c r="BJ202" s="123" t="str">
        <f t="shared" si="50"/>
        <v/>
      </c>
      <c r="BK202" s="140" t="str">
        <f t="shared" si="55"/>
        <v/>
      </c>
      <c r="BQ202" s="4" t="str">
        <f>IF(IFERROR(VLOOKUP(C202,C203:C$1993,1,0),"")="","",COUNTIF(C:C,C202))</f>
        <v/>
      </c>
      <c r="BU202" s="5" t="str">
        <f>IF(B202="","",IF(BQ202="",1+(MAX(BU$2:BU201)),""))</f>
        <v/>
      </c>
      <c r="BV202" s="5" t="str">
        <f t="shared" si="51"/>
        <v/>
      </c>
      <c r="BW202" s="5" t="str">
        <f t="shared" si="52"/>
        <v/>
      </c>
      <c r="BX202" s="14" t="str">
        <f t="shared" si="53"/>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x14ac:dyDescent="0.25">
      <c r="A203" s="4" t="str">
        <f t="shared" si="47"/>
        <v/>
      </c>
      <c r="B203" s="6"/>
      <c r="C203" s="8"/>
      <c r="D203" s="1" t="str">
        <f>IFERROR(INDEX('padron cfe'!B:B,MATCH(DATOS!C203,'padron cfe'!A:A,0),1),"")</f>
        <v/>
      </c>
      <c r="E203" s="1"/>
      <c r="F203" s="7"/>
      <c r="G203" s="9" t="s">
        <v>157</v>
      </c>
      <c r="H203" s="5" t="str">
        <f>IF(F203="","",IFERROR(CONCATENATE("PEUA",VLOOKUP(ESTADO,REPORTE!AV203:AW234,2,0),CLAVE_DISTRITO,CLAVE_CADER,IFERROR(VLOOKUP(DAY(F203),$BN$3:$BO$11,2,0),DAY(F203)),IFERROR(VLOOKUP(MONTH(F203),$BN$3:$BO$11,2,0),MONTH(F203)),YEAR(F203),G203),""))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8"/>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4"/>
      <c r="BF203" s="7"/>
      <c r="BG203" s="7"/>
      <c r="BH203" s="7" t="str">
        <f t="shared" ca="1" si="49"/>
        <v/>
      </c>
      <c r="BI203" s="4" t="str">
        <f t="shared" si="44"/>
        <v/>
      </c>
      <c r="BJ203" s="123" t="str">
        <f t="shared" si="50"/>
        <v/>
      </c>
      <c r="BK203" s="140" t="str">
        <f t="shared" si="55"/>
        <v/>
      </c>
      <c r="BQ203" s="4" t="str">
        <f>IF(IFERROR(VLOOKUP(C203,C204:C$1993,1,0),"")="","",COUNTIF(C:C,C203))</f>
        <v/>
      </c>
      <c r="BU203" s="5" t="str">
        <f>IF(B203="","",IF(BQ203="",1+(MAX(BU$2:BU202)),""))</f>
        <v/>
      </c>
      <c r="BV203" s="5" t="str">
        <f t="shared" si="51"/>
        <v/>
      </c>
      <c r="BW203" s="5" t="str">
        <f t="shared" si="52"/>
        <v/>
      </c>
      <c r="BX203" s="14" t="str">
        <f t="shared" si="53"/>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x14ac:dyDescent="0.25">
      <c r="A204" s="4" t="str">
        <f t="shared" si="47"/>
        <v/>
      </c>
      <c r="B204" s="6"/>
      <c r="C204" s="8"/>
      <c r="D204" s="1" t="str">
        <f>IFERROR(INDEX('padron cfe'!B:B,MATCH(DATOS!C204,'padron cfe'!A:A,0),1),"")</f>
        <v/>
      </c>
      <c r="E204" s="1"/>
      <c r="F204" s="7"/>
      <c r="G204" s="9" t="s">
        <v>157</v>
      </c>
      <c r="H204" s="5" t="str">
        <f>IF(F204="","",IFERROR(CONCATENATE("PEUA",VLOOKUP(ESTADO,REPORTE!AV204:AW235,2,0),CLAVE_DISTRITO,CLAVE_CADER,IFERROR(VLOOKUP(DAY(F204),$BN$3:$BO$11,2,0),DAY(F204)),IFERROR(VLOOKUP(MONTH(F204),$BN$3:$BO$11,2,0),MONTH(F204)),YEAR(F204),G204),""))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8"/>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4" t="s">
        <v>157</v>
      </c>
      <c r="BF204" s="7"/>
      <c r="BG204" s="7"/>
      <c r="BH204" s="7" t="str">
        <f t="shared" ca="1" si="49"/>
        <v/>
      </c>
      <c r="BI204" s="4" t="str">
        <f t="shared" si="44"/>
        <v/>
      </c>
      <c r="BJ204" s="123" t="str">
        <f t="shared" si="50"/>
        <v/>
      </c>
      <c r="BK204" s="140" t="str">
        <f t="shared" si="55"/>
        <v/>
      </c>
      <c r="BQ204" s="4" t="str">
        <f>IF(IFERROR(VLOOKUP(C204,C205:C$1993,1,0),"")="","",COUNTIF(C:C,C204))</f>
        <v/>
      </c>
      <c r="BU204" s="5" t="str">
        <f>IF(B204="","",IF(BQ204="",1+(MAX(BU$2:BU203)),""))</f>
        <v/>
      </c>
      <c r="BV204" s="5" t="str">
        <f t="shared" si="51"/>
        <v/>
      </c>
      <c r="BW204" s="5" t="str">
        <f t="shared" si="52"/>
        <v/>
      </c>
      <c r="BX204" s="14" t="str">
        <f t="shared" si="53"/>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x14ac:dyDescent="0.25">
      <c r="A205" s="4" t="str">
        <f t="shared" si="47"/>
        <v/>
      </c>
      <c r="B205" s="6"/>
      <c r="C205" s="8"/>
      <c r="D205" s="1" t="str">
        <f>IFERROR(INDEX('padron cfe'!B:B,MATCH(DATOS!C205,'padron cfe'!A:A,0),1),"")</f>
        <v/>
      </c>
      <c r="E205" s="1"/>
      <c r="F205" s="7"/>
      <c r="G205" s="9" t="s">
        <v>157</v>
      </c>
      <c r="H205" s="5" t="str">
        <f>IF(F205="","",IFERROR(CONCATENATE("PEUA",VLOOKUP(ESTADO,REPORTE!AV205:AW236,2,0),CLAVE_DISTRITO,CLAVE_CADER,IFERROR(VLOOKUP(DAY(F205),$BN$3:$BO$11,2,0),DAY(F205)),IFERROR(VLOOKUP(MONTH(F205),$BN$3:$BO$11,2,0),MONTH(F205)),YEAR(F205),G205),""))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8"/>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4"/>
      <c r="BF205" s="7"/>
      <c r="BG205" s="7"/>
      <c r="BH205" s="7" t="str">
        <f t="shared" ca="1" si="49"/>
        <v/>
      </c>
      <c r="BI205" s="4" t="str">
        <f t="shared" si="44"/>
        <v/>
      </c>
      <c r="BJ205" s="123" t="str">
        <f t="shared" si="50"/>
        <v/>
      </c>
      <c r="BK205" s="140" t="str">
        <f t="shared" si="55"/>
        <v/>
      </c>
      <c r="BQ205" s="4" t="str">
        <f>IF(IFERROR(VLOOKUP(C205,C206:C$1993,1,0),"")="","",COUNTIF(C:C,C205))</f>
        <v/>
      </c>
      <c r="BU205" s="5" t="str">
        <f>IF(B205="","",IF(BQ205="",1+(MAX(BU$2:BU204)),""))</f>
        <v/>
      </c>
      <c r="BV205" s="5" t="str">
        <f t="shared" si="51"/>
        <v/>
      </c>
      <c r="BW205" s="5" t="str">
        <f t="shared" si="52"/>
        <v/>
      </c>
      <c r="BX205" s="14" t="str">
        <f t="shared" si="53"/>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x14ac:dyDescent="0.25">
      <c r="A206" s="4" t="str">
        <f t="shared" si="47"/>
        <v/>
      </c>
      <c r="B206" s="6"/>
      <c r="C206" s="8"/>
      <c r="D206" s="1" t="str">
        <f>IFERROR(INDEX('padron cfe'!B:B,MATCH(DATOS!C206,'padron cfe'!A:A,0),1),"")</f>
        <v/>
      </c>
      <c r="E206" s="1"/>
      <c r="F206" s="7"/>
      <c r="G206" s="9" t="s">
        <v>157</v>
      </c>
      <c r="H206" s="5" t="str">
        <f>IF(F206="","",IFERROR(CONCATENATE("PEUA",VLOOKUP(ESTADO,REPORTE!AV206:AW237,2,0),CLAVE_DISTRITO,CLAVE_CADER,IFERROR(VLOOKUP(DAY(F206),$BN$3:$BO$11,2,0),DAY(F206)),IFERROR(VLOOKUP(MONTH(F206),$BN$3:$BO$11,2,0),MONTH(F206)),YEAR(F206),G206),""))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8"/>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4" t="s">
        <v>157</v>
      </c>
      <c r="BF206" s="7"/>
      <c r="BG206" s="7"/>
      <c r="BH206" s="7" t="str">
        <f t="shared" ca="1" si="49"/>
        <v/>
      </c>
      <c r="BI206" s="4" t="str">
        <f t="shared" si="44"/>
        <v/>
      </c>
      <c r="BJ206" s="123" t="str">
        <f t="shared" si="50"/>
        <v/>
      </c>
      <c r="BK206" s="140" t="str">
        <f t="shared" si="55"/>
        <v/>
      </c>
      <c r="BQ206" s="4" t="str">
        <f>IF(IFERROR(VLOOKUP(C206,C207:C$1993,1,0),"")="","",COUNTIF(C:C,C206))</f>
        <v/>
      </c>
      <c r="BU206" s="5" t="str">
        <f>IF(B206="","",IF(BQ206="",1+(MAX(BU$2:BU205)),""))</f>
        <v/>
      </c>
      <c r="BV206" s="5" t="str">
        <f t="shared" si="51"/>
        <v/>
      </c>
      <c r="BW206" s="5" t="str">
        <f t="shared" si="52"/>
        <v/>
      </c>
      <c r="BX206" s="14" t="str">
        <f t="shared" si="53"/>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x14ac:dyDescent="0.25">
      <c r="A207" s="4" t="str">
        <f t="shared" si="47"/>
        <v/>
      </c>
      <c r="B207" s="6"/>
      <c r="C207" s="8"/>
      <c r="D207" s="1" t="str">
        <f>IFERROR(INDEX('padron cfe'!B:B,MATCH(DATOS!C207,'padron cfe'!A:A,0),1),"")</f>
        <v/>
      </c>
      <c r="E207" s="1"/>
      <c r="F207" s="7"/>
      <c r="G207" s="9" t="s">
        <v>157</v>
      </c>
      <c r="H207" s="5" t="str">
        <f>IF(F207="","",IFERROR(CONCATENATE("PEUA",VLOOKUP(ESTADO,REPORTE!AV207:AW238,2,0),CLAVE_DISTRITO,CLAVE_CADER,IFERROR(VLOOKUP(DAY(F207),$BN$3:$BO$11,2,0),DAY(F207)),IFERROR(VLOOKUP(MONTH(F207),$BN$3:$BO$11,2,0),MONTH(F207)),YEAR(F207),G207),""))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8"/>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4"/>
      <c r="BF207" s="7"/>
      <c r="BG207" s="7"/>
      <c r="BH207" s="7" t="str">
        <f t="shared" ca="1" si="49"/>
        <v/>
      </c>
      <c r="BI207" s="4" t="str">
        <f t="shared" si="44"/>
        <v/>
      </c>
      <c r="BJ207" s="123" t="str">
        <f t="shared" si="50"/>
        <v/>
      </c>
      <c r="BK207" s="140" t="str">
        <f t="shared" si="55"/>
        <v/>
      </c>
      <c r="BQ207" s="4" t="str">
        <f>IF(IFERROR(VLOOKUP(C207,C208:C$1993,1,0),"")="","",COUNTIF(C:C,C207))</f>
        <v/>
      </c>
      <c r="BU207" s="5" t="str">
        <f>IF(B207="","",IF(BQ207="",1+(MAX(BU$2:BU206)),""))</f>
        <v/>
      </c>
      <c r="BV207" s="5" t="str">
        <f t="shared" si="51"/>
        <v/>
      </c>
      <c r="BW207" s="5" t="str">
        <f t="shared" si="52"/>
        <v/>
      </c>
      <c r="BX207" s="14" t="str">
        <f t="shared" si="53"/>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x14ac:dyDescent="0.25">
      <c r="A208" s="4" t="str">
        <f t="shared" si="47"/>
        <v/>
      </c>
      <c r="B208" s="6"/>
      <c r="C208" s="8"/>
      <c r="D208" s="1" t="str">
        <f>IFERROR(INDEX('padron cfe'!B:B,MATCH(DATOS!C208,'padron cfe'!A:A,0),1),"")</f>
        <v/>
      </c>
      <c r="E208" s="1"/>
      <c r="F208" s="7"/>
      <c r="G208" s="9" t="s">
        <v>157</v>
      </c>
      <c r="H208" s="5" t="str">
        <f>IF(F208="","",IFERROR(CONCATENATE("PEUA",VLOOKUP(ESTADO,REPORTE!AV208:AW239,2,0),CLAVE_DISTRITO,CLAVE_CADER,IFERROR(VLOOKUP(DAY(F208),$BN$3:$BO$11,2,0),DAY(F208)),IFERROR(VLOOKUP(MONTH(F208),$BN$3:$BO$11,2,0),MONTH(F208)),YEAR(F208),G208),""))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8"/>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4" t="s">
        <v>157</v>
      </c>
      <c r="BF208" s="7"/>
      <c r="BG208" s="7"/>
      <c r="BH208" s="7" t="str">
        <f t="shared" ca="1" si="49"/>
        <v/>
      </c>
      <c r="BI208" s="4" t="str">
        <f t="shared" si="44"/>
        <v/>
      </c>
      <c r="BJ208" s="123" t="str">
        <f t="shared" si="50"/>
        <v/>
      </c>
      <c r="BK208" s="140" t="str">
        <f t="shared" si="55"/>
        <v/>
      </c>
      <c r="BQ208" s="4" t="str">
        <f>IF(IFERROR(VLOOKUP(C208,C209:C$1993,1,0),"")="","",COUNTIF(C:C,C208))</f>
        <v/>
      </c>
      <c r="BU208" s="5" t="str">
        <f>IF(B208="","",IF(BQ208="",1+(MAX(BU$2:BU207)),""))</f>
        <v/>
      </c>
      <c r="BV208" s="5" t="str">
        <f t="shared" si="51"/>
        <v/>
      </c>
      <c r="BW208" s="5" t="str">
        <f t="shared" si="52"/>
        <v/>
      </c>
      <c r="BX208" s="14" t="str">
        <f t="shared" si="53"/>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x14ac:dyDescent="0.25">
      <c r="A209" s="4" t="str">
        <f t="shared" si="47"/>
        <v/>
      </c>
      <c r="B209" s="6"/>
      <c r="C209" s="8"/>
      <c r="D209" s="1" t="str">
        <f>IFERROR(INDEX('padron cfe'!B:B,MATCH(DATOS!C209,'padron cfe'!A:A,0),1),"")</f>
        <v/>
      </c>
      <c r="E209" s="1"/>
      <c r="F209" s="7"/>
      <c r="G209" s="9" t="s">
        <v>157</v>
      </c>
      <c r="H209" s="5" t="str">
        <f>IF(F209="","",IFERROR(CONCATENATE("PEUA",VLOOKUP(ESTADO,REPORTE!AV209:AW240,2,0),CLAVE_DISTRITO,CLAVE_CADER,IFERROR(VLOOKUP(DAY(F209),$BN$3:$BO$11,2,0),DAY(F209)),IFERROR(VLOOKUP(MONTH(F209),$BN$3:$BO$11,2,0),MONTH(F209)),YEAR(F209),G209),""))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8"/>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4"/>
      <c r="BF209" s="7"/>
      <c r="BG209" s="7"/>
      <c r="BH209" s="7" t="str">
        <f t="shared" ca="1" si="49"/>
        <v/>
      </c>
      <c r="BI209" s="4" t="str">
        <f t="shared" si="44"/>
        <v/>
      </c>
      <c r="BJ209" s="123" t="str">
        <f t="shared" si="50"/>
        <v/>
      </c>
      <c r="BK209" s="140" t="str">
        <f t="shared" si="55"/>
        <v/>
      </c>
      <c r="BQ209" s="4" t="str">
        <f>IF(IFERROR(VLOOKUP(C209,C210:C$1993,1,0),"")="","",COUNTIF(C:C,C209))</f>
        <v/>
      </c>
      <c r="BU209" s="5" t="str">
        <f>IF(B209="","",IF(BQ209="",1+(MAX(BU$2:BU208)),""))</f>
        <v/>
      </c>
      <c r="BV209" s="5" t="str">
        <f t="shared" si="51"/>
        <v/>
      </c>
      <c r="BW209" s="5" t="str">
        <f t="shared" si="52"/>
        <v/>
      </c>
      <c r="BX209" s="14" t="str">
        <f t="shared" si="53"/>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x14ac:dyDescent="0.25">
      <c r="A210" s="4" t="str">
        <f t="shared" si="47"/>
        <v/>
      </c>
      <c r="B210" s="6"/>
      <c r="C210" s="8"/>
      <c r="D210" s="1" t="str">
        <f>IFERROR(INDEX('padron cfe'!B:B,MATCH(DATOS!C210,'padron cfe'!A:A,0),1),"")</f>
        <v/>
      </c>
      <c r="E210" s="1"/>
      <c r="F210" s="7"/>
      <c r="G210" s="9" t="s">
        <v>157</v>
      </c>
      <c r="H210" s="5" t="str">
        <f>IF(F210="","",IFERROR(CONCATENATE("PEUA",VLOOKUP(ESTADO,REPORTE!AV210:AW241,2,0),CLAVE_DISTRITO,CLAVE_CADER,IFERROR(VLOOKUP(DAY(F210),$BN$3:$BO$11,2,0),DAY(F210)),IFERROR(VLOOKUP(MONTH(F210),$BN$3:$BO$11,2,0),MONTH(F210)),YEAR(F210),G210),""))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8"/>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4" t="s">
        <v>157</v>
      </c>
      <c r="BF210" s="7"/>
      <c r="BG210" s="7"/>
      <c r="BH210" s="7" t="str">
        <f t="shared" ca="1" si="49"/>
        <v/>
      </c>
      <c r="BI210" s="4" t="str">
        <f t="shared" si="44"/>
        <v/>
      </c>
      <c r="BJ210" s="123" t="str">
        <f t="shared" si="50"/>
        <v/>
      </c>
      <c r="BK210" s="140" t="str">
        <f t="shared" si="55"/>
        <v/>
      </c>
      <c r="BQ210" s="4" t="str">
        <f>IF(IFERROR(VLOOKUP(C210,C211:C$1993,1,0),"")="","",COUNTIF(C:C,C210))</f>
        <v/>
      </c>
      <c r="BU210" s="5" t="str">
        <f>IF(B210="","",IF(BQ210="",1+(MAX(BU$2:BU209)),""))</f>
        <v/>
      </c>
      <c r="BV210" s="5" t="str">
        <f t="shared" si="51"/>
        <v/>
      </c>
      <c r="BW210" s="5" t="str">
        <f t="shared" si="52"/>
        <v/>
      </c>
      <c r="BX210" s="14" t="str">
        <f t="shared" si="53"/>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x14ac:dyDescent="0.25">
      <c r="A211" s="4" t="str">
        <f t="shared" si="47"/>
        <v/>
      </c>
      <c r="B211" s="6"/>
      <c r="C211" s="8"/>
      <c r="D211" s="1" t="str">
        <f>IFERROR(INDEX('padron cfe'!B:B,MATCH(DATOS!C211,'padron cfe'!A:A,0),1),"")</f>
        <v/>
      </c>
      <c r="E211" s="1"/>
      <c r="F211" s="7"/>
      <c r="G211" s="9" t="s">
        <v>157</v>
      </c>
      <c r="H211" s="5" t="str">
        <f>IF(F211="","",IFERROR(CONCATENATE("PEUA",VLOOKUP(ESTADO,REPORTE!AV211:AW242,2,0),CLAVE_DISTRITO,CLAVE_CADER,IFERROR(VLOOKUP(DAY(F211),$BN$3:$BO$11,2,0),DAY(F211)),IFERROR(VLOOKUP(MONTH(F211),$BN$3:$BO$11,2,0),MONTH(F211)),YEAR(F211),G211),""))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8"/>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4"/>
      <c r="BF211" s="7"/>
      <c r="BG211" s="7"/>
      <c r="BH211" s="7" t="str">
        <f t="shared" ca="1" si="49"/>
        <v/>
      </c>
      <c r="BI211" s="4" t="str">
        <f t="shared" ref="BI211:BI274" si="58">IFERROR(IF(AA211=0,"",AA211/BB211),"")</f>
        <v/>
      </c>
      <c r="BJ211" s="123" t="str">
        <f t="shared" si="50"/>
        <v/>
      </c>
      <c r="BK211" s="140" t="str">
        <f t="shared" si="55"/>
        <v/>
      </c>
      <c r="BQ211" s="4" t="str">
        <f>IF(IFERROR(VLOOKUP(C211,C212:C$1993,1,0),"")="","",COUNTIF(C:C,C211))</f>
        <v/>
      </c>
      <c r="BU211" s="5" t="str">
        <f>IF(B211="","",IF(BQ211="",1+(MAX(BU$2:BU210)),""))</f>
        <v/>
      </c>
      <c r="BV211" s="5" t="str">
        <f t="shared" si="51"/>
        <v/>
      </c>
      <c r="BW211" s="5" t="str">
        <f t="shared" si="52"/>
        <v/>
      </c>
      <c r="BX211" s="14" t="str">
        <f t="shared" si="53"/>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x14ac:dyDescent="0.25">
      <c r="A212" s="4" t="str">
        <f t="shared" si="47"/>
        <v/>
      </c>
      <c r="B212" s="6"/>
      <c r="C212" s="8"/>
      <c r="D212" s="1" t="str">
        <f>IFERROR(INDEX('padron cfe'!B:B,MATCH(DATOS!C212,'padron cfe'!A:A,0),1),"")</f>
        <v/>
      </c>
      <c r="E212" s="1"/>
      <c r="F212" s="7"/>
      <c r="G212" s="9" t="s">
        <v>157</v>
      </c>
      <c r="H212" s="5" t="str">
        <f>IF(F212="","",IFERROR(CONCATENATE("PEUA",VLOOKUP(ESTADO,REPORTE!AV212:AW243,2,0),CLAVE_DISTRITO,CLAVE_CADER,IFERROR(VLOOKUP(DAY(F212),$BN$3:$BO$11,2,0),DAY(F212)),IFERROR(VLOOKUP(MONTH(F212),$BN$3:$BO$11,2,0),MONTH(F212)),YEAR(F212),G212),""))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8"/>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4" t="s">
        <v>157</v>
      </c>
      <c r="BF212" s="7"/>
      <c r="BG212" s="7"/>
      <c r="BH212" s="7" t="str">
        <f t="shared" ca="1" si="49"/>
        <v/>
      </c>
      <c r="BI212" s="4" t="str">
        <f t="shared" si="58"/>
        <v/>
      </c>
      <c r="BJ212" s="123" t="str">
        <f t="shared" si="50"/>
        <v/>
      </c>
      <c r="BK212" s="140" t="str">
        <f t="shared" si="55"/>
        <v/>
      </c>
      <c r="BQ212" s="4" t="str">
        <f>IF(IFERROR(VLOOKUP(C212,C213:C$1993,1,0),"")="","",COUNTIF(C:C,C212))</f>
        <v/>
      </c>
      <c r="BU212" s="5" t="str">
        <f>IF(B212="","",IF(BQ212="",1+(MAX(BU$2:BU211)),""))</f>
        <v/>
      </c>
      <c r="BV212" s="5" t="str">
        <f t="shared" si="51"/>
        <v/>
      </c>
      <c r="BW212" s="5" t="str">
        <f t="shared" si="52"/>
        <v/>
      </c>
      <c r="BX212" s="14" t="str">
        <f t="shared" si="53"/>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x14ac:dyDescent="0.25">
      <c r="A213" s="4" t="str">
        <f t="shared" si="47"/>
        <v/>
      </c>
      <c r="B213" s="6"/>
      <c r="C213" s="8"/>
      <c r="D213" s="1" t="str">
        <f>IFERROR(INDEX('padron cfe'!B:B,MATCH(DATOS!C213,'padron cfe'!A:A,0),1),"")</f>
        <v/>
      </c>
      <c r="E213" s="1"/>
      <c r="F213" s="7"/>
      <c r="G213" s="9" t="s">
        <v>157</v>
      </c>
      <c r="H213" s="5" t="str">
        <f>IF(F213="","",IFERROR(CONCATENATE("PEUA",VLOOKUP(ESTADO,REPORTE!AV213:AW244,2,0),CLAVE_DISTRITO,CLAVE_CADER,IFERROR(VLOOKUP(DAY(F213),$BN$3:$BO$11,2,0),DAY(F213)),IFERROR(VLOOKUP(MONTH(F213),$BN$3:$BO$11,2,0),MONTH(F213)),YEAR(F213),G213),""))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8"/>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4"/>
      <c r="BF213" s="7"/>
      <c r="BG213" s="7"/>
      <c r="BH213" s="7" t="str">
        <f t="shared" ca="1" si="49"/>
        <v/>
      </c>
      <c r="BI213" s="4" t="str">
        <f t="shared" si="58"/>
        <v/>
      </c>
      <c r="BJ213" s="123" t="str">
        <f t="shared" si="50"/>
        <v/>
      </c>
      <c r="BK213" s="140" t="str">
        <f t="shared" si="55"/>
        <v/>
      </c>
      <c r="BQ213" s="4" t="str">
        <f>IF(IFERROR(VLOOKUP(C213,C214:C$1993,1,0),"")="","",COUNTIF(C:C,C213))</f>
        <v/>
      </c>
      <c r="BU213" s="5" t="str">
        <f>IF(B213="","",IF(BQ213="",1+(MAX(BU$2:BU212)),""))</f>
        <v/>
      </c>
      <c r="BV213" s="5" t="str">
        <f t="shared" si="51"/>
        <v/>
      </c>
      <c r="BW213" s="5" t="str">
        <f t="shared" si="52"/>
        <v/>
      </c>
      <c r="BX213" s="14" t="str">
        <f t="shared" si="53"/>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x14ac:dyDescent="0.25">
      <c r="A214" s="4" t="str">
        <f t="shared" si="47"/>
        <v/>
      </c>
      <c r="B214" s="6"/>
      <c r="C214" s="8"/>
      <c r="D214" s="1" t="str">
        <f>IFERROR(INDEX('padron cfe'!B:B,MATCH(DATOS!C214,'padron cfe'!A:A,0),1),"")</f>
        <v/>
      </c>
      <c r="E214" s="1"/>
      <c r="F214" s="7"/>
      <c r="G214" s="9" t="s">
        <v>157</v>
      </c>
      <c r="H214" s="5" t="str">
        <f>IF(F214="","",IFERROR(CONCATENATE("PEUA",VLOOKUP(ESTADO,REPORTE!AV214:AW245,2,0),CLAVE_DISTRITO,CLAVE_CADER,IFERROR(VLOOKUP(DAY(F214),$BN$3:$BO$11,2,0),DAY(F214)),IFERROR(VLOOKUP(MONTH(F214),$BN$3:$BO$11,2,0),MONTH(F214)),YEAR(F214),G214),""))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8"/>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4" t="s">
        <v>157</v>
      </c>
      <c r="BF214" s="7"/>
      <c r="BG214" s="7"/>
      <c r="BH214" s="7" t="str">
        <f t="shared" ca="1" si="49"/>
        <v/>
      </c>
      <c r="BI214" s="4" t="str">
        <f t="shared" si="58"/>
        <v/>
      </c>
      <c r="BJ214" s="123" t="str">
        <f t="shared" si="50"/>
        <v/>
      </c>
      <c r="BK214" s="140" t="str">
        <f t="shared" si="55"/>
        <v/>
      </c>
      <c r="BQ214" s="4" t="str">
        <f>IF(IFERROR(VLOOKUP(C214,C215:C$1993,1,0),"")="","",COUNTIF(C:C,C214))</f>
        <v/>
      </c>
      <c r="BU214" s="5" t="str">
        <f>IF(B214="","",IF(BQ214="",1+(MAX(BU$2:BU213)),""))</f>
        <v/>
      </c>
      <c r="BV214" s="5" t="str">
        <f t="shared" si="51"/>
        <v/>
      </c>
      <c r="BW214" s="5" t="str">
        <f t="shared" si="52"/>
        <v/>
      </c>
      <c r="BX214" s="14" t="str">
        <f t="shared" si="53"/>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x14ac:dyDescent="0.25">
      <c r="A215" s="4" t="str">
        <f t="shared" si="47"/>
        <v/>
      </c>
      <c r="B215" s="6"/>
      <c r="C215" s="8"/>
      <c r="D215" s="1" t="str">
        <f>IFERROR(INDEX('padron cfe'!B:B,MATCH(DATOS!C215,'padron cfe'!A:A,0),1),"")</f>
        <v/>
      </c>
      <c r="E215" s="1"/>
      <c r="F215" s="7"/>
      <c r="G215" s="9" t="s">
        <v>157</v>
      </c>
      <c r="H215" s="5" t="str">
        <f>IF(F215="","",IFERROR(CONCATENATE("PEUA",VLOOKUP(ESTADO,REPORTE!AV215:AW246,2,0),CLAVE_DISTRITO,CLAVE_CADER,IFERROR(VLOOKUP(DAY(F215),$BN$3:$BO$11,2,0),DAY(F215)),IFERROR(VLOOKUP(MONTH(F215),$BN$3:$BO$11,2,0),MONTH(F215)),YEAR(F215),G215),""))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8"/>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4"/>
      <c r="BF215" s="7"/>
      <c r="BG215" s="7"/>
      <c r="BH215" s="7" t="str">
        <f t="shared" ca="1" si="49"/>
        <v/>
      </c>
      <c r="BI215" s="4" t="str">
        <f t="shared" si="58"/>
        <v/>
      </c>
      <c r="BJ215" s="123" t="str">
        <f t="shared" si="50"/>
        <v/>
      </c>
      <c r="BK215" s="140" t="str">
        <f t="shared" si="55"/>
        <v/>
      </c>
      <c r="BQ215" s="4" t="str">
        <f>IF(IFERROR(VLOOKUP(C215,C216:C$1993,1,0),"")="","",COUNTIF(C:C,C215))</f>
        <v/>
      </c>
      <c r="BU215" s="5" t="str">
        <f>IF(B215="","",IF(BQ215="",1+(MAX(BU$2:BU214)),""))</f>
        <v/>
      </c>
      <c r="BV215" s="5" t="str">
        <f t="shared" si="51"/>
        <v/>
      </c>
      <c r="BW215" s="5" t="str">
        <f t="shared" si="52"/>
        <v/>
      </c>
      <c r="BX215" s="14" t="str">
        <f t="shared" si="53"/>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x14ac:dyDescent="0.25">
      <c r="A216" s="4" t="str">
        <f t="shared" si="47"/>
        <v/>
      </c>
      <c r="B216" s="6"/>
      <c r="C216" s="8"/>
      <c r="D216" s="1" t="str">
        <f>IFERROR(INDEX('padron cfe'!B:B,MATCH(DATOS!C216,'padron cfe'!A:A,0),1),"")</f>
        <v/>
      </c>
      <c r="E216" s="1"/>
      <c r="F216" s="7"/>
      <c r="G216" s="9" t="s">
        <v>157</v>
      </c>
      <c r="H216" s="5" t="str">
        <f>IF(F216="","",IFERROR(CONCATENATE("PEUA",VLOOKUP(ESTADO,REPORTE!AV216:AW247,2,0),CLAVE_DISTRITO,CLAVE_CADER,IFERROR(VLOOKUP(DAY(F216),$BN$3:$BO$11,2,0),DAY(F216)),IFERROR(VLOOKUP(MONTH(F216),$BN$3:$BO$11,2,0),MONTH(F216)),YEAR(F216),G216),""))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8"/>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4" t="s">
        <v>157</v>
      </c>
      <c r="BF216" s="7"/>
      <c r="BG216" s="7"/>
      <c r="BH216" s="7" t="str">
        <f t="shared" ca="1" si="49"/>
        <v/>
      </c>
      <c r="BI216" s="4" t="str">
        <f t="shared" si="58"/>
        <v/>
      </c>
      <c r="BJ216" s="123" t="str">
        <f t="shared" si="50"/>
        <v/>
      </c>
      <c r="BK216" s="140" t="str">
        <f t="shared" si="55"/>
        <v/>
      </c>
      <c r="BQ216" s="4" t="str">
        <f>IF(IFERROR(VLOOKUP(C216,C217:C$1993,1,0),"")="","",COUNTIF(C:C,C216))</f>
        <v/>
      </c>
      <c r="BU216" s="5" t="str">
        <f>IF(B216="","",IF(BQ216="",1+(MAX(BU$2:BU215)),""))</f>
        <v/>
      </c>
      <c r="BV216" s="5" t="str">
        <f t="shared" si="51"/>
        <v/>
      </c>
      <c r="BW216" s="5" t="str">
        <f t="shared" si="52"/>
        <v/>
      </c>
      <c r="BX216" s="14" t="str">
        <f t="shared" si="53"/>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x14ac:dyDescent="0.25">
      <c r="A217" s="4" t="str">
        <f t="shared" si="47"/>
        <v/>
      </c>
      <c r="B217" s="6"/>
      <c r="C217" s="8"/>
      <c r="D217" s="1" t="str">
        <f>IFERROR(INDEX('padron cfe'!B:B,MATCH(DATOS!C217,'padron cfe'!A:A,0),1),"")</f>
        <v/>
      </c>
      <c r="E217" s="1"/>
      <c r="F217" s="7"/>
      <c r="G217" s="9" t="s">
        <v>157</v>
      </c>
      <c r="H217" s="5" t="str">
        <f>IF(F217="","",IFERROR(CONCATENATE("PEUA",VLOOKUP(ESTADO,REPORTE!AV217:AW248,2,0),CLAVE_DISTRITO,CLAVE_CADER,IFERROR(VLOOKUP(DAY(F217),$BN$3:$BO$11,2,0),DAY(F217)),IFERROR(VLOOKUP(MONTH(F217),$BN$3:$BO$11,2,0),MONTH(F217)),YEAR(F217),G217),""))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8"/>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4"/>
      <c r="BF217" s="7"/>
      <c r="BG217" s="7"/>
      <c r="BH217" s="7" t="str">
        <f t="shared" ca="1" si="49"/>
        <v/>
      </c>
      <c r="BI217" s="4" t="str">
        <f t="shared" si="58"/>
        <v/>
      </c>
      <c r="BJ217" s="123" t="str">
        <f t="shared" si="50"/>
        <v/>
      </c>
      <c r="BK217" s="140" t="str">
        <f t="shared" si="55"/>
        <v/>
      </c>
      <c r="BQ217" s="4" t="str">
        <f>IF(IFERROR(VLOOKUP(C217,C218:C$1993,1,0),"")="","",COUNTIF(C:C,C217))</f>
        <v/>
      </c>
      <c r="BU217" s="5" t="str">
        <f>IF(B217="","",IF(BQ217="",1+(MAX(BU$2:BU216)),""))</f>
        <v/>
      </c>
      <c r="BV217" s="5" t="str">
        <f t="shared" si="51"/>
        <v/>
      </c>
      <c r="BW217" s="5" t="str">
        <f t="shared" si="52"/>
        <v/>
      </c>
      <c r="BX217" s="14" t="str">
        <f t="shared" si="53"/>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x14ac:dyDescent="0.25">
      <c r="A218" s="4" t="str">
        <f t="shared" si="47"/>
        <v/>
      </c>
      <c r="B218" s="6"/>
      <c r="C218" s="8"/>
      <c r="D218" s="1" t="str">
        <f>IFERROR(INDEX('padron cfe'!B:B,MATCH(DATOS!C218,'padron cfe'!A:A,0),1),"")</f>
        <v/>
      </c>
      <c r="E218" s="1"/>
      <c r="F218" s="7"/>
      <c r="G218" s="9" t="s">
        <v>157</v>
      </c>
      <c r="H218" s="5" t="str">
        <f>IF(F218="","",IFERROR(CONCATENATE("PEUA",VLOOKUP(ESTADO,REPORTE!AV218:AW249,2,0),CLAVE_DISTRITO,CLAVE_CADER,IFERROR(VLOOKUP(DAY(F218),$BN$3:$BO$11,2,0),DAY(F218)),IFERROR(VLOOKUP(MONTH(F218),$BN$3:$BO$11,2,0),MONTH(F218)),YEAR(F218),G218),""))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8"/>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4" t="s">
        <v>157</v>
      </c>
      <c r="BF218" s="7"/>
      <c r="BG218" s="7"/>
      <c r="BH218" s="7" t="str">
        <f t="shared" ca="1" si="49"/>
        <v/>
      </c>
      <c r="BI218" s="4" t="str">
        <f t="shared" si="58"/>
        <v/>
      </c>
      <c r="BJ218" s="123" t="str">
        <f t="shared" si="50"/>
        <v/>
      </c>
      <c r="BK218" s="140" t="str">
        <f t="shared" si="55"/>
        <v/>
      </c>
      <c r="BQ218" s="4" t="str">
        <f>IF(IFERROR(VLOOKUP(C218,C219:C$1993,1,0),"")="","",COUNTIF(C:C,C218))</f>
        <v/>
      </c>
      <c r="BU218" s="5" t="str">
        <f>IF(B218="","",IF(BQ218="",1+(MAX(BU$2:BU217)),""))</f>
        <v/>
      </c>
      <c r="BV218" s="5" t="str">
        <f t="shared" si="51"/>
        <v/>
      </c>
      <c r="BW218" s="5" t="str">
        <f t="shared" si="52"/>
        <v/>
      </c>
      <c r="BX218" s="14" t="str">
        <f t="shared" si="53"/>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x14ac:dyDescent="0.25">
      <c r="A219" s="4" t="str">
        <f t="shared" si="47"/>
        <v/>
      </c>
      <c r="B219" s="6"/>
      <c r="C219" s="8"/>
      <c r="D219" s="1" t="str">
        <f>IFERROR(INDEX('padron cfe'!B:B,MATCH(DATOS!C219,'padron cfe'!A:A,0),1),"")</f>
        <v/>
      </c>
      <c r="E219" s="1"/>
      <c r="F219" s="7"/>
      <c r="G219" s="9" t="s">
        <v>157</v>
      </c>
      <c r="H219" s="5" t="str">
        <f>IF(F219="","",IFERROR(CONCATENATE("PEUA",VLOOKUP(ESTADO,REPORTE!AV219:AW250,2,0),CLAVE_DISTRITO,CLAVE_CADER,IFERROR(VLOOKUP(DAY(F219),$BN$3:$BO$11,2,0),DAY(F219)),IFERROR(VLOOKUP(MONTH(F219),$BN$3:$BO$11,2,0),MONTH(F219)),YEAR(F219),G219),""))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8"/>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4"/>
      <c r="BF219" s="7"/>
      <c r="BG219" s="7"/>
      <c r="BH219" s="7" t="str">
        <f t="shared" ca="1" si="49"/>
        <v/>
      </c>
      <c r="BI219" s="4" t="str">
        <f t="shared" si="58"/>
        <v/>
      </c>
      <c r="BJ219" s="123" t="str">
        <f t="shared" si="50"/>
        <v/>
      </c>
      <c r="BK219" s="140" t="str">
        <f t="shared" si="55"/>
        <v/>
      </c>
      <c r="BQ219" s="4" t="str">
        <f>IF(IFERROR(VLOOKUP(C219,C220:C$1993,1,0),"")="","",COUNTIF(C:C,C219))</f>
        <v/>
      </c>
      <c r="BU219" s="5" t="str">
        <f>IF(B219="","",IF(BQ219="",1+(MAX(BU$2:BU218)),""))</f>
        <v/>
      </c>
      <c r="BV219" s="5" t="str">
        <f t="shared" si="51"/>
        <v/>
      </c>
      <c r="BW219" s="5" t="str">
        <f t="shared" si="52"/>
        <v/>
      </c>
      <c r="BX219" s="14" t="str">
        <f t="shared" si="53"/>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x14ac:dyDescent="0.25">
      <c r="A220" s="4" t="str">
        <f t="shared" si="47"/>
        <v/>
      </c>
      <c r="B220" s="6"/>
      <c r="C220" s="8"/>
      <c r="D220" s="1" t="str">
        <f>IFERROR(INDEX('padron cfe'!B:B,MATCH(DATOS!C220,'padron cfe'!A:A,0),1),"")</f>
        <v/>
      </c>
      <c r="E220" s="1"/>
      <c r="F220" s="7"/>
      <c r="G220" s="9" t="s">
        <v>157</v>
      </c>
      <c r="H220" s="5" t="str">
        <f>IF(F220="","",IFERROR(CONCATENATE("PEUA",VLOOKUP(ESTADO,REPORTE!AV220:AW251,2,0),CLAVE_DISTRITO,CLAVE_CADER,IFERROR(VLOOKUP(DAY(F220),$BN$3:$BO$11,2,0),DAY(F220)),IFERROR(VLOOKUP(MONTH(F220),$BN$3:$BO$11,2,0),MONTH(F220)),YEAR(F220),G220),""))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8"/>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4" t="s">
        <v>157</v>
      </c>
      <c r="BF220" s="7"/>
      <c r="BG220" s="7"/>
      <c r="BH220" s="7" t="str">
        <f t="shared" ca="1" si="49"/>
        <v/>
      </c>
      <c r="BI220" s="4" t="str">
        <f t="shared" si="58"/>
        <v/>
      </c>
      <c r="BJ220" s="123" t="str">
        <f t="shared" si="50"/>
        <v/>
      </c>
      <c r="BK220" s="140" t="str">
        <f t="shared" si="55"/>
        <v/>
      </c>
      <c r="BQ220" s="4" t="str">
        <f>IF(IFERROR(VLOOKUP(C220,C221:C$1993,1,0),"")="","",COUNTIF(C:C,C220))</f>
        <v/>
      </c>
      <c r="BU220" s="5" t="str">
        <f>IF(B220="","",IF(BQ220="",1+(MAX(BU$2:BU219)),""))</f>
        <v/>
      </c>
      <c r="BV220" s="5" t="str">
        <f t="shared" si="51"/>
        <v/>
      </c>
      <c r="BW220" s="5" t="str">
        <f t="shared" si="52"/>
        <v/>
      </c>
      <c r="BX220" s="14" t="str">
        <f t="shared" si="53"/>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x14ac:dyDescent="0.25">
      <c r="A221" s="4" t="str">
        <f t="shared" si="47"/>
        <v/>
      </c>
      <c r="B221" s="6"/>
      <c r="C221" s="8"/>
      <c r="D221" s="1" t="str">
        <f>IFERROR(INDEX('padron cfe'!B:B,MATCH(DATOS!C221,'padron cfe'!A:A,0),1),"")</f>
        <v/>
      </c>
      <c r="E221" s="1"/>
      <c r="F221" s="7"/>
      <c r="G221" s="9" t="s">
        <v>157</v>
      </c>
      <c r="H221" s="5" t="str">
        <f>IF(F221="","",IFERROR(CONCATENATE("PEUA",VLOOKUP(ESTADO,REPORTE!AV221:AW252,2,0),CLAVE_DISTRITO,CLAVE_CADER,IFERROR(VLOOKUP(DAY(F221),$BN$3:$BO$11,2,0),DAY(F221)),IFERROR(VLOOKUP(MONTH(F221),$BN$3:$BO$11,2,0),MONTH(F221)),YEAR(F221),G221),""))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8"/>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4"/>
      <c r="BF221" s="7"/>
      <c r="BG221" s="7"/>
      <c r="BH221" s="7" t="str">
        <f t="shared" ca="1" si="49"/>
        <v/>
      </c>
      <c r="BI221" s="4" t="str">
        <f t="shared" si="58"/>
        <v/>
      </c>
      <c r="BJ221" s="123" t="str">
        <f t="shared" si="50"/>
        <v/>
      </c>
      <c r="BK221" s="140" t="str">
        <f t="shared" si="55"/>
        <v/>
      </c>
      <c r="BQ221" s="4" t="str">
        <f>IF(IFERROR(VLOOKUP(C221,C222:C$1993,1,0),"")="","",COUNTIF(C:C,C221))</f>
        <v/>
      </c>
      <c r="BU221" s="5" t="str">
        <f>IF(B221="","",IF(BQ221="",1+(MAX(BU$2:BU220)),""))</f>
        <v/>
      </c>
      <c r="BV221" s="5" t="str">
        <f t="shared" si="51"/>
        <v/>
      </c>
      <c r="BW221" s="5" t="str">
        <f t="shared" si="52"/>
        <v/>
      </c>
      <c r="BX221" s="14" t="str">
        <f t="shared" si="53"/>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x14ac:dyDescent="0.25">
      <c r="A222" s="4" t="str">
        <f t="shared" si="47"/>
        <v/>
      </c>
      <c r="B222" s="6"/>
      <c r="C222" s="8"/>
      <c r="D222" s="1" t="str">
        <f>IFERROR(INDEX('padron cfe'!B:B,MATCH(DATOS!C222,'padron cfe'!A:A,0),1),"")</f>
        <v/>
      </c>
      <c r="E222" s="1"/>
      <c r="F222" s="7"/>
      <c r="G222" s="9" t="s">
        <v>157</v>
      </c>
      <c r="H222" s="5" t="str">
        <f>IF(F222="","",IFERROR(CONCATENATE("PEUA",VLOOKUP(ESTADO,REPORTE!AV222:AW253,2,0),CLAVE_DISTRITO,CLAVE_CADER,IFERROR(VLOOKUP(DAY(F222),$BN$3:$BO$11,2,0),DAY(F222)),IFERROR(VLOOKUP(MONTH(F222),$BN$3:$BO$11,2,0),MONTH(F222)),YEAR(F222),G222),""))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8"/>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4" t="s">
        <v>157</v>
      </c>
      <c r="BF222" s="7"/>
      <c r="BG222" s="7"/>
      <c r="BH222" s="7" t="str">
        <f t="shared" ca="1" si="49"/>
        <v/>
      </c>
      <c r="BI222" s="4" t="str">
        <f t="shared" si="58"/>
        <v/>
      </c>
      <c r="BJ222" s="123" t="str">
        <f t="shared" si="50"/>
        <v/>
      </c>
      <c r="BK222" s="140" t="str">
        <f t="shared" si="55"/>
        <v/>
      </c>
      <c r="BQ222" s="4" t="str">
        <f>IF(IFERROR(VLOOKUP(C222,C223:C$1993,1,0),"")="","",COUNTIF(C:C,C222))</f>
        <v/>
      </c>
      <c r="BU222" s="5" t="str">
        <f>IF(B222="","",IF(BQ222="",1+(MAX(BU$2:BU221)),""))</f>
        <v/>
      </c>
      <c r="BV222" s="5" t="str">
        <f t="shared" si="51"/>
        <v/>
      </c>
      <c r="BW222" s="5" t="str">
        <f t="shared" si="52"/>
        <v/>
      </c>
      <c r="BX222" s="14" t="str">
        <f t="shared" si="53"/>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x14ac:dyDescent="0.25">
      <c r="A223" s="4" t="str">
        <f t="shared" si="47"/>
        <v/>
      </c>
      <c r="B223" s="6"/>
      <c r="C223" s="8"/>
      <c r="D223" s="1" t="str">
        <f>IFERROR(INDEX('padron cfe'!B:B,MATCH(DATOS!C223,'padron cfe'!A:A,0),1),"")</f>
        <v/>
      </c>
      <c r="E223" s="1"/>
      <c r="F223" s="7"/>
      <c r="G223" s="9" t="s">
        <v>157</v>
      </c>
      <c r="H223" s="5" t="str">
        <f>IF(F223="","",IFERROR(CONCATENATE("PEUA",VLOOKUP(ESTADO,REPORTE!AV223:AW254,2,0),CLAVE_DISTRITO,CLAVE_CADER,IFERROR(VLOOKUP(DAY(F223),$BN$3:$BO$11,2,0),DAY(F223)),IFERROR(VLOOKUP(MONTH(F223),$BN$3:$BO$11,2,0),MONTH(F223)),YEAR(F223),G223),""))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8"/>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4"/>
      <c r="BF223" s="7"/>
      <c r="BG223" s="7"/>
      <c r="BH223" s="7" t="str">
        <f t="shared" ca="1" si="49"/>
        <v/>
      </c>
      <c r="BI223" s="4" t="str">
        <f t="shared" si="58"/>
        <v/>
      </c>
      <c r="BJ223" s="123" t="str">
        <f t="shared" si="50"/>
        <v/>
      </c>
      <c r="BK223" s="140" t="str">
        <f t="shared" si="55"/>
        <v/>
      </c>
      <c r="BQ223" s="4" t="str">
        <f>IF(IFERROR(VLOOKUP(C223,C224:C$1993,1,0),"")="","",COUNTIF(C:C,C223))</f>
        <v/>
      </c>
      <c r="BU223" s="5" t="str">
        <f>IF(B223="","",IF(BQ223="",1+(MAX(BU$2:BU222)),""))</f>
        <v/>
      </c>
      <c r="BV223" s="5" t="str">
        <f t="shared" si="51"/>
        <v/>
      </c>
      <c r="BW223" s="5" t="str">
        <f t="shared" si="52"/>
        <v/>
      </c>
      <c r="BX223" s="14" t="str">
        <f t="shared" si="53"/>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x14ac:dyDescent="0.25">
      <c r="A224" s="4" t="str">
        <f t="shared" si="47"/>
        <v/>
      </c>
      <c r="B224" s="6"/>
      <c r="C224" s="8"/>
      <c r="D224" s="1" t="str">
        <f>IFERROR(INDEX('padron cfe'!B:B,MATCH(DATOS!C224,'padron cfe'!A:A,0),1),"")</f>
        <v/>
      </c>
      <c r="E224" s="1"/>
      <c r="F224" s="7"/>
      <c r="G224" s="9" t="s">
        <v>157</v>
      </c>
      <c r="H224" s="5" t="str">
        <f>IF(F224="","",IFERROR(CONCATENATE("PEUA",VLOOKUP(ESTADO,REPORTE!AV224:AW255,2,0),CLAVE_DISTRITO,CLAVE_CADER,IFERROR(VLOOKUP(DAY(F224),$BN$3:$BO$11,2,0),DAY(F224)),IFERROR(VLOOKUP(MONTH(F224),$BN$3:$BO$11,2,0),MONTH(F224)),YEAR(F224),G224),""))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8"/>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4" t="s">
        <v>157</v>
      </c>
      <c r="BF224" s="7"/>
      <c r="BG224" s="7"/>
      <c r="BH224" s="7" t="str">
        <f t="shared" ca="1" si="49"/>
        <v/>
      </c>
      <c r="BI224" s="4" t="str">
        <f t="shared" si="58"/>
        <v/>
      </c>
      <c r="BJ224" s="123" t="str">
        <f t="shared" si="50"/>
        <v/>
      </c>
      <c r="BK224" s="140" t="str">
        <f t="shared" si="55"/>
        <v/>
      </c>
      <c r="BQ224" s="4" t="str">
        <f>IF(IFERROR(VLOOKUP(C224,C225:C$1993,1,0),"")="","",COUNTIF(C:C,C224))</f>
        <v/>
      </c>
      <c r="BU224" s="5" t="str">
        <f>IF(B224="","",IF(BQ224="",1+(MAX(BU$2:BU223)),""))</f>
        <v/>
      </c>
      <c r="BV224" s="5" t="str">
        <f t="shared" si="51"/>
        <v/>
      </c>
      <c r="BW224" s="5" t="str">
        <f t="shared" si="52"/>
        <v/>
      </c>
      <c r="BX224" s="14" t="str">
        <f t="shared" si="53"/>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x14ac:dyDescent="0.25">
      <c r="A225" s="4" t="str">
        <f t="shared" si="47"/>
        <v/>
      </c>
      <c r="B225" s="6"/>
      <c r="C225" s="8"/>
      <c r="D225" s="1" t="str">
        <f>IFERROR(INDEX('padron cfe'!B:B,MATCH(DATOS!C225,'padron cfe'!A:A,0),1),"")</f>
        <v/>
      </c>
      <c r="E225" s="1"/>
      <c r="F225" s="7"/>
      <c r="G225" s="9" t="s">
        <v>157</v>
      </c>
      <c r="H225" s="5" t="str">
        <f>IF(F225="","",IFERROR(CONCATENATE("PEUA",VLOOKUP(ESTADO,REPORTE!AV225:AW256,2,0),CLAVE_DISTRITO,CLAVE_CADER,IFERROR(VLOOKUP(DAY(F225),$BN$3:$BO$11,2,0),DAY(F225)),IFERROR(VLOOKUP(MONTH(F225),$BN$3:$BO$11,2,0),MONTH(F225)),YEAR(F225),G225),""))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8"/>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4"/>
      <c r="BF225" s="7"/>
      <c r="BG225" s="7"/>
      <c r="BH225" s="7" t="str">
        <f t="shared" ca="1" si="49"/>
        <v/>
      </c>
      <c r="BI225" s="4" t="str">
        <f t="shared" si="58"/>
        <v/>
      </c>
      <c r="BJ225" s="123" t="str">
        <f t="shared" si="50"/>
        <v/>
      </c>
      <c r="BK225" s="140" t="str">
        <f t="shared" si="55"/>
        <v/>
      </c>
      <c r="BQ225" s="4" t="str">
        <f>IF(IFERROR(VLOOKUP(C225,C226:C$1993,1,0),"")="","",COUNTIF(C:C,C225))</f>
        <v/>
      </c>
      <c r="BU225" s="5" t="str">
        <f>IF(B225="","",IF(BQ225="",1+(MAX(BU$2:BU224)),""))</f>
        <v/>
      </c>
      <c r="BV225" s="5" t="str">
        <f t="shared" si="51"/>
        <v/>
      </c>
      <c r="BW225" s="5" t="str">
        <f t="shared" si="52"/>
        <v/>
      </c>
      <c r="BX225" s="14" t="str">
        <f t="shared" si="53"/>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x14ac:dyDescent="0.25">
      <c r="A226" s="4" t="str">
        <f t="shared" si="47"/>
        <v/>
      </c>
      <c r="B226" s="6"/>
      <c r="C226" s="8"/>
      <c r="D226" s="1" t="str">
        <f>IFERROR(INDEX('padron cfe'!B:B,MATCH(DATOS!C226,'padron cfe'!A:A,0),1),"")</f>
        <v/>
      </c>
      <c r="E226" s="1"/>
      <c r="F226" s="7"/>
      <c r="G226" s="9" t="s">
        <v>157</v>
      </c>
      <c r="H226" s="5" t="str">
        <f>IF(F226="","",IFERROR(CONCATENATE("PEUA",VLOOKUP(ESTADO,REPORTE!AV226:AW257,2,0),CLAVE_DISTRITO,CLAVE_CADER,IFERROR(VLOOKUP(DAY(F226),$BN$3:$BO$11,2,0),DAY(F226)),IFERROR(VLOOKUP(MONTH(F226),$BN$3:$BO$11,2,0),MONTH(F226)),YEAR(F226),G226),""))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8"/>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4" t="s">
        <v>157</v>
      </c>
      <c r="BF226" s="7"/>
      <c r="BG226" s="7"/>
      <c r="BH226" s="7" t="str">
        <f t="shared" ca="1" si="49"/>
        <v/>
      </c>
      <c r="BI226" s="4" t="str">
        <f t="shared" si="58"/>
        <v/>
      </c>
      <c r="BJ226" s="123" t="str">
        <f t="shared" si="50"/>
        <v/>
      </c>
      <c r="BK226" s="140" t="str">
        <f t="shared" si="55"/>
        <v/>
      </c>
      <c r="BQ226" s="4" t="str">
        <f>IF(IFERROR(VLOOKUP(C226,C227:C$1993,1,0),"")="","",COUNTIF(C:C,C226))</f>
        <v/>
      </c>
      <c r="BU226" s="5" t="str">
        <f>IF(B226="","",IF(BQ226="",1+(MAX(BU$2:BU225)),""))</f>
        <v/>
      </c>
      <c r="BV226" s="5" t="str">
        <f t="shared" si="51"/>
        <v/>
      </c>
      <c r="BW226" s="5" t="str">
        <f t="shared" si="52"/>
        <v/>
      </c>
      <c r="BX226" s="14" t="str">
        <f t="shared" si="53"/>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x14ac:dyDescent="0.25">
      <c r="A227" s="4" t="str">
        <f t="shared" si="47"/>
        <v/>
      </c>
      <c r="B227" s="6"/>
      <c r="C227" s="8"/>
      <c r="D227" s="1" t="str">
        <f>IFERROR(INDEX('padron cfe'!B:B,MATCH(DATOS!C227,'padron cfe'!A:A,0),1),"")</f>
        <v/>
      </c>
      <c r="E227" s="1"/>
      <c r="F227" s="7"/>
      <c r="G227" s="9" t="s">
        <v>157</v>
      </c>
      <c r="H227" s="5" t="str">
        <f>IF(F227="","",IFERROR(CONCATENATE("PEUA",VLOOKUP(ESTADO,REPORTE!AV227:AW258,2,0),CLAVE_DISTRITO,CLAVE_CADER,IFERROR(VLOOKUP(DAY(F227),$BN$3:$BO$11,2,0),DAY(F227)),IFERROR(VLOOKUP(MONTH(F227),$BN$3:$BO$11,2,0),MONTH(F227)),YEAR(F227),G227),""))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8"/>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4"/>
      <c r="BF227" s="7"/>
      <c r="BG227" s="7"/>
      <c r="BH227" s="7" t="str">
        <f t="shared" ca="1" si="49"/>
        <v/>
      </c>
      <c r="BI227" s="4" t="str">
        <f t="shared" si="58"/>
        <v/>
      </c>
      <c r="BJ227" s="123" t="str">
        <f t="shared" si="50"/>
        <v/>
      </c>
      <c r="BK227" s="140" t="str">
        <f t="shared" si="55"/>
        <v/>
      </c>
      <c r="BQ227" s="4" t="str">
        <f>IF(IFERROR(VLOOKUP(C227,C228:C$1993,1,0),"")="","",COUNTIF(C:C,C227))</f>
        <v/>
      </c>
      <c r="BU227" s="5" t="str">
        <f>IF(B227="","",IF(BQ227="",1+(MAX(BU$2:BU226)),""))</f>
        <v/>
      </c>
      <c r="BV227" s="5" t="str">
        <f t="shared" si="51"/>
        <v/>
      </c>
      <c r="BW227" s="5" t="str">
        <f t="shared" si="52"/>
        <v/>
      </c>
      <c r="BX227" s="14" t="str">
        <f t="shared" si="53"/>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x14ac:dyDescent="0.25">
      <c r="A228" s="4" t="str">
        <f t="shared" si="47"/>
        <v/>
      </c>
      <c r="B228" s="6"/>
      <c r="C228" s="8"/>
      <c r="D228" s="1" t="str">
        <f>IFERROR(INDEX('padron cfe'!B:B,MATCH(DATOS!C228,'padron cfe'!A:A,0),1),"")</f>
        <v/>
      </c>
      <c r="E228" s="1"/>
      <c r="F228" s="7"/>
      <c r="G228" s="9" t="s">
        <v>157</v>
      </c>
      <c r="H228" s="5" t="str">
        <f>IF(F228="","",IFERROR(CONCATENATE("PEUA",VLOOKUP(ESTADO,REPORTE!AV228:AW259,2,0),CLAVE_DISTRITO,CLAVE_CADER,IFERROR(VLOOKUP(DAY(F228),$BN$3:$BO$11,2,0),DAY(F228)),IFERROR(VLOOKUP(MONTH(F228),$BN$3:$BO$11,2,0),MONTH(F228)),YEAR(F228),G228),""))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8"/>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4" t="s">
        <v>157</v>
      </c>
      <c r="BF228" s="7"/>
      <c r="BG228" s="7"/>
      <c r="BH228" s="7" t="str">
        <f t="shared" ca="1" si="49"/>
        <v/>
      </c>
      <c r="BI228" s="4" t="str">
        <f t="shared" si="58"/>
        <v/>
      </c>
      <c r="BJ228" s="123" t="str">
        <f t="shared" si="50"/>
        <v/>
      </c>
      <c r="BK228" s="140" t="str">
        <f t="shared" si="55"/>
        <v/>
      </c>
      <c r="BQ228" s="4" t="str">
        <f>IF(IFERROR(VLOOKUP(C228,C229:C$1993,1,0),"")="","",COUNTIF(C:C,C228))</f>
        <v/>
      </c>
      <c r="BU228" s="5" t="str">
        <f>IF(B228="","",IF(BQ228="",1+(MAX(BU$2:BU227)),""))</f>
        <v/>
      </c>
      <c r="BV228" s="5" t="str">
        <f t="shared" si="51"/>
        <v/>
      </c>
      <c r="BW228" s="5" t="str">
        <f t="shared" si="52"/>
        <v/>
      </c>
      <c r="BX228" s="14" t="str">
        <f t="shared" si="53"/>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x14ac:dyDescent="0.25">
      <c r="A229" s="4" t="str">
        <f t="shared" si="47"/>
        <v/>
      </c>
      <c r="B229" s="6"/>
      <c r="C229" s="8"/>
      <c r="D229" s="1" t="str">
        <f>IFERROR(INDEX('padron cfe'!B:B,MATCH(DATOS!C229,'padron cfe'!A:A,0),1),"")</f>
        <v/>
      </c>
      <c r="E229" s="1"/>
      <c r="F229" s="7"/>
      <c r="G229" s="9" t="s">
        <v>157</v>
      </c>
      <c r="H229" s="5" t="str">
        <f>IF(F229="","",IFERROR(CONCATENATE("PEUA",VLOOKUP(ESTADO,REPORTE!AV229:AW260,2,0),CLAVE_DISTRITO,CLAVE_CADER,IFERROR(VLOOKUP(DAY(F229),$BN$3:$BO$11,2,0),DAY(F229)),IFERROR(VLOOKUP(MONTH(F229),$BN$3:$BO$11,2,0),MONTH(F229)),YEAR(F229),G229),""))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8"/>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4"/>
      <c r="BF229" s="7"/>
      <c r="BG229" s="7"/>
      <c r="BH229" s="7" t="str">
        <f t="shared" ca="1" si="49"/>
        <v/>
      </c>
      <c r="BI229" s="4" t="str">
        <f t="shared" si="58"/>
        <v/>
      </c>
      <c r="BJ229" s="123" t="str">
        <f t="shared" si="50"/>
        <v/>
      </c>
      <c r="BK229" s="140" t="str">
        <f t="shared" si="55"/>
        <v/>
      </c>
      <c r="BQ229" s="4" t="str">
        <f>IF(IFERROR(VLOOKUP(C229,C230:C$1993,1,0),"")="","",COUNTIF(C:C,C229))</f>
        <v/>
      </c>
      <c r="BU229" s="5" t="str">
        <f>IF(B229="","",IF(BQ229="",1+(MAX(BU$2:BU228)),""))</f>
        <v/>
      </c>
      <c r="BV229" s="5" t="str">
        <f t="shared" si="51"/>
        <v/>
      </c>
      <c r="BW229" s="5" t="str">
        <f t="shared" si="52"/>
        <v/>
      </c>
      <c r="BX229" s="14" t="str">
        <f t="shared" si="53"/>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x14ac:dyDescent="0.25">
      <c r="A230" s="4" t="str">
        <f t="shared" si="47"/>
        <v/>
      </c>
      <c r="B230" s="6"/>
      <c r="C230" s="8"/>
      <c r="D230" s="1" t="str">
        <f>IFERROR(INDEX('padron cfe'!B:B,MATCH(DATOS!C230,'padron cfe'!A:A,0),1),"")</f>
        <v/>
      </c>
      <c r="E230" s="1"/>
      <c r="F230" s="7"/>
      <c r="G230" s="9" t="s">
        <v>157</v>
      </c>
      <c r="H230" s="5" t="str">
        <f>IF(F230="","",IFERROR(CONCATENATE("PEUA",VLOOKUP(ESTADO,REPORTE!AV230:AW261,2,0),CLAVE_DISTRITO,CLAVE_CADER,IFERROR(VLOOKUP(DAY(F230),$BN$3:$BO$11,2,0),DAY(F230)),IFERROR(VLOOKUP(MONTH(F230),$BN$3:$BO$11,2,0),MONTH(F230)),YEAR(F230),G230),""))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8"/>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4" t="s">
        <v>157</v>
      </c>
      <c r="BF230" s="7"/>
      <c r="BG230" s="7"/>
      <c r="BH230" s="7" t="str">
        <f t="shared" ca="1" si="49"/>
        <v/>
      </c>
      <c r="BI230" s="4" t="str">
        <f t="shared" si="58"/>
        <v/>
      </c>
      <c r="BJ230" s="123" t="str">
        <f t="shared" si="50"/>
        <v/>
      </c>
      <c r="BK230" s="140" t="str">
        <f t="shared" si="55"/>
        <v/>
      </c>
      <c r="BQ230" s="4" t="str">
        <f>IF(IFERROR(VLOOKUP(C230,C231:C$1993,1,0),"")="","",COUNTIF(C:C,C230))</f>
        <v/>
      </c>
      <c r="BU230" s="5" t="str">
        <f>IF(B230="","",IF(BQ230="",1+(MAX(BU$2:BU229)),""))</f>
        <v/>
      </c>
      <c r="BV230" s="5" t="str">
        <f t="shared" si="51"/>
        <v/>
      </c>
      <c r="BW230" s="5" t="str">
        <f t="shared" si="52"/>
        <v/>
      </c>
      <c r="BX230" s="14" t="str">
        <f t="shared" si="53"/>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x14ac:dyDescent="0.25">
      <c r="A231" s="4" t="str">
        <f t="shared" si="47"/>
        <v/>
      </c>
      <c r="B231" s="6"/>
      <c r="C231" s="8"/>
      <c r="D231" s="1" t="str">
        <f>IFERROR(INDEX('padron cfe'!B:B,MATCH(DATOS!C231,'padron cfe'!A:A,0),1),"")</f>
        <v/>
      </c>
      <c r="E231" s="1"/>
      <c r="F231" s="7"/>
      <c r="G231" s="9" t="s">
        <v>157</v>
      </c>
      <c r="H231" s="5" t="str">
        <f>IF(F231="","",IFERROR(CONCATENATE("PEUA",VLOOKUP(ESTADO,REPORTE!AV231:AW262,2,0),CLAVE_DISTRITO,CLAVE_CADER,IFERROR(VLOOKUP(DAY(F231),$BN$3:$BO$11,2,0),DAY(F231)),IFERROR(VLOOKUP(MONTH(F231),$BN$3:$BO$11,2,0),MONTH(F231)),YEAR(F231),G231),""))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8"/>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4"/>
      <c r="BF231" s="7"/>
      <c r="BG231" s="7"/>
      <c r="BH231" s="7" t="str">
        <f t="shared" ca="1" si="49"/>
        <v/>
      </c>
      <c r="BI231" s="4" t="str">
        <f t="shared" si="58"/>
        <v/>
      </c>
      <c r="BJ231" s="123" t="str">
        <f t="shared" si="50"/>
        <v/>
      </c>
      <c r="BK231" s="140" t="str">
        <f t="shared" si="55"/>
        <v/>
      </c>
      <c r="BQ231" s="4" t="str">
        <f>IF(IFERROR(VLOOKUP(C231,C232:C$1993,1,0),"")="","",COUNTIF(C:C,C231))</f>
        <v/>
      </c>
      <c r="BU231" s="5" t="str">
        <f>IF(B231="","",IF(BQ231="",1+(MAX(BU$2:BU230)),""))</f>
        <v/>
      </c>
      <c r="BV231" s="5" t="str">
        <f t="shared" si="51"/>
        <v/>
      </c>
      <c r="BW231" s="5" t="str">
        <f t="shared" si="52"/>
        <v/>
      </c>
      <c r="BX231" s="14" t="str">
        <f t="shared" si="53"/>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x14ac:dyDescent="0.25">
      <c r="A232" s="4" t="str">
        <f t="shared" si="47"/>
        <v/>
      </c>
      <c r="B232" s="6"/>
      <c r="C232" s="8"/>
      <c r="D232" s="1" t="str">
        <f>IFERROR(INDEX('padron cfe'!B:B,MATCH(DATOS!C232,'padron cfe'!A:A,0),1),"")</f>
        <v/>
      </c>
      <c r="E232" s="1"/>
      <c r="F232" s="7"/>
      <c r="G232" s="9" t="s">
        <v>157</v>
      </c>
      <c r="H232" s="5" t="str">
        <f>IF(F232="","",IFERROR(CONCATENATE("PEUA",VLOOKUP(ESTADO,REPORTE!AV232:AW263,2,0),CLAVE_DISTRITO,CLAVE_CADER,IFERROR(VLOOKUP(DAY(F232),$BN$3:$BO$11,2,0),DAY(F232)),IFERROR(VLOOKUP(MONTH(F232),$BN$3:$BO$11,2,0),MONTH(F232)),YEAR(F232),G232),""))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8"/>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4" t="s">
        <v>157</v>
      </c>
      <c r="BF232" s="7"/>
      <c r="BG232" s="7"/>
      <c r="BH232" s="7" t="str">
        <f t="shared" ca="1" si="49"/>
        <v/>
      </c>
      <c r="BI232" s="4" t="str">
        <f t="shared" si="58"/>
        <v/>
      </c>
      <c r="BJ232" s="123" t="str">
        <f t="shared" si="50"/>
        <v/>
      </c>
      <c r="BK232" s="140" t="str">
        <f t="shared" si="55"/>
        <v/>
      </c>
      <c r="BQ232" s="4" t="str">
        <f>IF(IFERROR(VLOOKUP(C232,C233:C$1993,1,0),"")="","",COUNTIF(C:C,C232))</f>
        <v/>
      </c>
      <c r="BU232" s="5" t="str">
        <f>IF(B232="","",IF(BQ232="",1+(MAX(BU$2:BU231)),""))</f>
        <v/>
      </c>
      <c r="BV232" s="5" t="str">
        <f t="shared" si="51"/>
        <v/>
      </c>
      <c r="BW232" s="5" t="str">
        <f t="shared" si="52"/>
        <v/>
      </c>
      <c r="BX232" s="14" t="str">
        <f t="shared" si="53"/>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x14ac:dyDescent="0.25">
      <c r="A233" s="4" t="str">
        <f t="shared" si="47"/>
        <v/>
      </c>
      <c r="B233" s="6"/>
      <c r="C233" s="8"/>
      <c r="D233" s="1" t="str">
        <f>IFERROR(INDEX('padron cfe'!B:B,MATCH(DATOS!C233,'padron cfe'!A:A,0),1),"")</f>
        <v/>
      </c>
      <c r="E233" s="1"/>
      <c r="F233" s="7"/>
      <c r="G233" s="9" t="s">
        <v>157</v>
      </c>
      <c r="H233" s="5" t="str">
        <f>IF(F233="","",IFERROR(CONCATENATE("PEUA",VLOOKUP(ESTADO,REPORTE!AV233:AW264,2,0),CLAVE_DISTRITO,CLAVE_CADER,IFERROR(VLOOKUP(DAY(F233),$BN$3:$BO$11,2,0),DAY(F233)),IFERROR(VLOOKUP(MONTH(F233),$BN$3:$BO$11,2,0),MONTH(F233)),YEAR(F233),G233),""))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8"/>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4"/>
      <c r="BF233" s="7"/>
      <c r="BG233" s="7"/>
      <c r="BH233" s="7" t="str">
        <f t="shared" ca="1" si="49"/>
        <v/>
      </c>
      <c r="BI233" s="4" t="str">
        <f t="shared" si="58"/>
        <v/>
      </c>
      <c r="BJ233" s="123" t="str">
        <f t="shared" si="50"/>
        <v/>
      </c>
      <c r="BK233" s="140" t="str">
        <f t="shared" si="55"/>
        <v/>
      </c>
      <c r="BQ233" s="4" t="str">
        <f>IF(IFERROR(VLOOKUP(C233,C234:C$1993,1,0),"")="","",COUNTIF(C:C,C233))</f>
        <v/>
      </c>
      <c r="BU233" s="5" t="str">
        <f>IF(B233="","",IF(BQ233="",1+(MAX(BU$2:BU232)),""))</f>
        <v/>
      </c>
      <c r="BV233" s="5" t="str">
        <f t="shared" si="51"/>
        <v/>
      </c>
      <c r="BW233" s="5" t="str">
        <f t="shared" si="52"/>
        <v/>
      </c>
      <c r="BX233" s="14" t="str">
        <f t="shared" si="53"/>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x14ac:dyDescent="0.25">
      <c r="A234" s="4" t="str">
        <f t="shared" si="47"/>
        <v/>
      </c>
      <c r="B234" s="6"/>
      <c r="C234" s="8"/>
      <c r="D234" s="1" t="str">
        <f>IFERROR(INDEX('padron cfe'!B:B,MATCH(DATOS!C234,'padron cfe'!A:A,0),1),"")</f>
        <v/>
      </c>
      <c r="E234" s="1"/>
      <c r="F234" s="7"/>
      <c r="G234" s="9" t="s">
        <v>157</v>
      </c>
      <c r="H234" s="5" t="str">
        <f>IF(F234="","",IFERROR(CONCATENATE("PEUA",VLOOKUP(ESTADO,REPORTE!AV234:AW265,2,0),CLAVE_DISTRITO,CLAVE_CADER,IFERROR(VLOOKUP(DAY(F234),$BN$3:$BO$11,2,0),DAY(F234)),IFERROR(VLOOKUP(MONTH(F234),$BN$3:$BO$11,2,0),MONTH(F234)),YEAR(F234),G234),""))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8"/>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4" t="s">
        <v>157</v>
      </c>
      <c r="BF234" s="7"/>
      <c r="BG234" s="7"/>
      <c r="BH234" s="7" t="str">
        <f t="shared" ca="1" si="49"/>
        <v/>
      </c>
      <c r="BI234" s="4" t="str">
        <f t="shared" si="58"/>
        <v/>
      </c>
      <c r="BJ234" s="123" t="str">
        <f t="shared" si="50"/>
        <v/>
      </c>
      <c r="BK234" s="140" t="str">
        <f t="shared" si="55"/>
        <v/>
      </c>
      <c r="BQ234" s="4" t="str">
        <f>IF(IFERROR(VLOOKUP(C234,C235:C$1993,1,0),"")="","",COUNTIF(C:C,C234))</f>
        <v/>
      </c>
      <c r="BU234" s="5" t="str">
        <f>IF(B234="","",IF(BQ234="",1+(MAX(BU$2:BU233)),""))</f>
        <v/>
      </c>
      <c r="BV234" s="5" t="str">
        <f t="shared" si="51"/>
        <v/>
      </c>
      <c r="BW234" s="5" t="str">
        <f t="shared" si="52"/>
        <v/>
      </c>
      <c r="BX234" s="14" t="str">
        <f t="shared" si="53"/>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x14ac:dyDescent="0.25">
      <c r="A235" s="4" t="str">
        <f t="shared" si="47"/>
        <v/>
      </c>
      <c r="B235" s="6"/>
      <c r="C235" s="8"/>
      <c r="D235" s="1" t="str">
        <f>IFERROR(INDEX('padron cfe'!B:B,MATCH(DATOS!C235,'padron cfe'!A:A,0),1),"")</f>
        <v/>
      </c>
      <c r="E235" s="1"/>
      <c r="F235" s="7"/>
      <c r="G235" s="9" t="s">
        <v>157</v>
      </c>
      <c r="H235" s="5" t="str">
        <f>IF(F235="","",IFERROR(CONCATENATE("PEUA",VLOOKUP(ESTADO,REPORTE!AV235:AW266,2,0),CLAVE_DISTRITO,CLAVE_CADER,IFERROR(VLOOKUP(DAY(F235),$BN$3:$BO$11,2,0),DAY(F235)),IFERROR(VLOOKUP(MONTH(F235),$BN$3:$BO$11,2,0),MONTH(F235)),YEAR(F235),G235),""))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8"/>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4"/>
      <c r="BF235" s="7"/>
      <c r="BG235" s="7"/>
      <c r="BH235" s="7" t="str">
        <f t="shared" ca="1" si="49"/>
        <v/>
      </c>
      <c r="BI235" s="4" t="str">
        <f t="shared" si="58"/>
        <v/>
      </c>
      <c r="BJ235" s="123" t="str">
        <f t="shared" si="50"/>
        <v/>
      </c>
      <c r="BK235" s="140" t="str">
        <f t="shared" si="55"/>
        <v/>
      </c>
      <c r="BQ235" s="4" t="str">
        <f>IF(IFERROR(VLOOKUP(C235,C236:C$1993,1,0),"")="","",COUNTIF(C:C,C235))</f>
        <v/>
      </c>
      <c r="BU235" s="5" t="str">
        <f>IF(B235="","",IF(BQ235="",1+(MAX(BU$2:BU234)),""))</f>
        <v/>
      </c>
      <c r="BV235" s="5" t="str">
        <f t="shared" si="51"/>
        <v/>
      </c>
      <c r="BW235" s="5" t="str">
        <f t="shared" si="52"/>
        <v/>
      </c>
      <c r="BX235" s="14" t="str">
        <f t="shared" si="53"/>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x14ac:dyDescent="0.25">
      <c r="A236" s="4" t="str">
        <f t="shared" si="47"/>
        <v/>
      </c>
      <c r="B236" s="6"/>
      <c r="C236" s="8"/>
      <c r="D236" s="1" t="str">
        <f>IFERROR(INDEX('padron cfe'!B:B,MATCH(DATOS!C236,'padron cfe'!A:A,0),1),"")</f>
        <v/>
      </c>
      <c r="E236" s="1"/>
      <c r="F236" s="7"/>
      <c r="G236" s="9" t="s">
        <v>157</v>
      </c>
      <c r="H236" s="5" t="str">
        <f>IF(F236="","",IFERROR(CONCATENATE("PEUA",VLOOKUP(ESTADO,REPORTE!AV236:AW267,2,0),CLAVE_DISTRITO,CLAVE_CADER,IFERROR(VLOOKUP(DAY(F236),$BN$3:$BO$11,2,0),DAY(F236)),IFERROR(VLOOKUP(MONTH(F236),$BN$3:$BO$11,2,0),MONTH(F236)),YEAR(F236),G236),""))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8"/>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4" t="s">
        <v>157</v>
      </c>
      <c r="BF236" s="7"/>
      <c r="BG236" s="7"/>
      <c r="BH236" s="7" t="str">
        <f t="shared" ca="1" si="49"/>
        <v/>
      </c>
      <c r="BI236" s="4" t="str">
        <f t="shared" si="58"/>
        <v/>
      </c>
      <c r="BJ236" s="123" t="str">
        <f t="shared" si="50"/>
        <v/>
      </c>
      <c r="BK236" s="140" t="str">
        <f t="shared" si="55"/>
        <v/>
      </c>
      <c r="BQ236" s="4" t="str">
        <f>IF(IFERROR(VLOOKUP(C236,C237:C$1993,1,0),"")="","",COUNTIF(C:C,C236))</f>
        <v/>
      </c>
      <c r="BU236" s="5" t="str">
        <f>IF(B236="","",IF(BQ236="",1+(MAX(BU$2:BU235)),""))</f>
        <v/>
      </c>
      <c r="BV236" s="5" t="str">
        <f t="shared" si="51"/>
        <v/>
      </c>
      <c r="BW236" s="5" t="str">
        <f t="shared" si="52"/>
        <v/>
      </c>
      <c r="BX236" s="14" t="str">
        <f t="shared" si="53"/>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x14ac:dyDescent="0.25">
      <c r="A237" s="4" t="str">
        <f t="shared" si="47"/>
        <v/>
      </c>
      <c r="B237" s="6"/>
      <c r="C237" s="8"/>
      <c r="D237" s="1" t="str">
        <f>IFERROR(INDEX('padron cfe'!B:B,MATCH(DATOS!C237,'padron cfe'!A:A,0),1),"")</f>
        <v/>
      </c>
      <c r="E237" s="1"/>
      <c r="F237" s="7"/>
      <c r="G237" s="9" t="s">
        <v>157</v>
      </c>
      <c r="H237" s="5" t="str">
        <f>IF(F237="","",IFERROR(CONCATENATE("PEUA",VLOOKUP(ESTADO,REPORTE!AV237:AW268,2,0),CLAVE_DISTRITO,CLAVE_CADER,IFERROR(VLOOKUP(DAY(F237),$BN$3:$BO$11,2,0),DAY(F237)),IFERROR(VLOOKUP(MONTH(F237),$BN$3:$BO$11,2,0),MONTH(F237)),YEAR(F237),G237),""))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8"/>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4"/>
      <c r="BF237" s="7"/>
      <c r="BG237" s="7"/>
      <c r="BH237" s="7" t="str">
        <f t="shared" ca="1" si="49"/>
        <v/>
      </c>
      <c r="BI237" s="4" t="str">
        <f t="shared" si="58"/>
        <v/>
      </c>
      <c r="BJ237" s="123" t="str">
        <f t="shared" si="50"/>
        <v/>
      </c>
      <c r="BK237" s="140" t="str">
        <f t="shared" si="55"/>
        <v/>
      </c>
      <c r="BQ237" s="4" t="str">
        <f>IF(IFERROR(VLOOKUP(C237,C238:C$1993,1,0),"")="","",COUNTIF(C:C,C237))</f>
        <v/>
      </c>
      <c r="BU237" s="5" t="str">
        <f>IF(B237="","",IF(BQ237="",1+(MAX(BU$2:BU236)),""))</f>
        <v/>
      </c>
      <c r="BV237" s="5" t="str">
        <f t="shared" si="51"/>
        <v/>
      </c>
      <c r="BW237" s="5" t="str">
        <f t="shared" si="52"/>
        <v/>
      </c>
      <c r="BX237" s="14" t="str">
        <f t="shared" si="53"/>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x14ac:dyDescent="0.25">
      <c r="A238" s="4" t="str">
        <f t="shared" si="47"/>
        <v/>
      </c>
      <c r="B238" s="6"/>
      <c r="C238" s="8"/>
      <c r="D238" s="1" t="str">
        <f>IFERROR(INDEX('padron cfe'!B:B,MATCH(DATOS!C238,'padron cfe'!A:A,0),1),"")</f>
        <v/>
      </c>
      <c r="E238" s="1"/>
      <c r="F238" s="7"/>
      <c r="G238" s="9" t="s">
        <v>157</v>
      </c>
      <c r="H238" s="5" t="str">
        <f>IF(F238="","",IFERROR(CONCATENATE("PEUA",VLOOKUP(ESTADO,REPORTE!AV238:AW269,2,0),CLAVE_DISTRITO,CLAVE_CADER,IFERROR(VLOOKUP(DAY(F238),$BN$3:$BO$11,2,0),DAY(F238)),IFERROR(VLOOKUP(MONTH(F238),$BN$3:$BO$11,2,0),MONTH(F238)),YEAR(F238),G238),""))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8"/>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4" t="s">
        <v>157</v>
      </c>
      <c r="BF238" s="7"/>
      <c r="BG238" s="7"/>
      <c r="BH238" s="7" t="str">
        <f t="shared" ca="1" si="49"/>
        <v/>
      </c>
      <c r="BI238" s="4" t="str">
        <f t="shared" si="58"/>
        <v/>
      </c>
      <c r="BJ238" s="123" t="str">
        <f t="shared" si="50"/>
        <v/>
      </c>
      <c r="BK238" s="140" t="str">
        <f t="shared" si="55"/>
        <v/>
      </c>
      <c r="BQ238" s="4" t="str">
        <f>IF(IFERROR(VLOOKUP(C238,C239:C$1993,1,0),"")="","",COUNTIF(C:C,C238))</f>
        <v/>
      </c>
      <c r="BU238" s="5" t="str">
        <f>IF(B238="","",IF(BQ238="",1+(MAX(BU$2:BU237)),""))</f>
        <v/>
      </c>
      <c r="BV238" s="5" t="str">
        <f t="shared" si="51"/>
        <v/>
      </c>
      <c r="BW238" s="5" t="str">
        <f t="shared" si="52"/>
        <v/>
      </c>
      <c r="BX238" s="14" t="str">
        <f t="shared" si="53"/>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x14ac:dyDescent="0.25">
      <c r="A239" s="4" t="str">
        <f t="shared" si="47"/>
        <v/>
      </c>
      <c r="B239" s="6"/>
      <c r="C239" s="8"/>
      <c r="D239" s="1" t="str">
        <f>IFERROR(INDEX('padron cfe'!B:B,MATCH(DATOS!C239,'padron cfe'!A:A,0),1),"")</f>
        <v/>
      </c>
      <c r="E239" s="1"/>
      <c r="F239" s="7"/>
      <c r="G239" s="9" t="s">
        <v>157</v>
      </c>
      <c r="H239" s="5" t="str">
        <f>IF(F239="","",IFERROR(CONCATENATE("PEUA",VLOOKUP(ESTADO,REPORTE!AV239:AW270,2,0),CLAVE_DISTRITO,CLAVE_CADER,IFERROR(VLOOKUP(DAY(F239),$BN$3:$BO$11,2,0),DAY(F239)),IFERROR(VLOOKUP(MONTH(F239),$BN$3:$BO$11,2,0),MONTH(F239)),YEAR(F239),G239),""))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8"/>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4"/>
      <c r="BF239" s="7"/>
      <c r="BG239" s="7"/>
      <c r="BH239" s="7" t="str">
        <f t="shared" ca="1" si="49"/>
        <v/>
      </c>
      <c r="BI239" s="4" t="str">
        <f t="shared" si="58"/>
        <v/>
      </c>
      <c r="BJ239" s="123" t="str">
        <f t="shared" si="50"/>
        <v/>
      </c>
      <c r="BK239" s="140" t="str">
        <f t="shared" si="55"/>
        <v/>
      </c>
      <c r="BQ239" s="4" t="str">
        <f>IF(IFERROR(VLOOKUP(C239,C240:C$1993,1,0),"")="","",COUNTIF(C:C,C239))</f>
        <v/>
      </c>
      <c r="BU239" s="5" t="str">
        <f>IF(B239="","",IF(BQ239="",1+(MAX(BU$2:BU238)),""))</f>
        <v/>
      </c>
      <c r="BV239" s="5" t="str">
        <f t="shared" si="51"/>
        <v/>
      </c>
      <c r="BW239" s="5" t="str">
        <f t="shared" si="52"/>
        <v/>
      </c>
      <c r="BX239" s="14" t="str">
        <f t="shared" si="53"/>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x14ac:dyDescent="0.25">
      <c r="A240" s="4" t="str">
        <f t="shared" si="47"/>
        <v/>
      </c>
      <c r="B240" s="6"/>
      <c r="C240" s="8"/>
      <c r="D240" s="1" t="str">
        <f>IFERROR(INDEX('padron cfe'!B:B,MATCH(DATOS!C240,'padron cfe'!A:A,0),1),"")</f>
        <v/>
      </c>
      <c r="E240" s="1"/>
      <c r="F240" s="7"/>
      <c r="G240" s="9" t="s">
        <v>157</v>
      </c>
      <c r="H240" s="5" t="str">
        <f>IF(F240="","",IFERROR(CONCATENATE("PEUA",VLOOKUP(ESTADO,REPORTE!AV240:AW271,2,0),CLAVE_DISTRITO,CLAVE_CADER,IFERROR(VLOOKUP(DAY(F240),$BN$3:$BO$11,2,0),DAY(F240)),IFERROR(VLOOKUP(MONTH(F240),$BN$3:$BO$11,2,0),MONTH(F240)),YEAR(F240),G240),""))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8"/>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4" t="s">
        <v>157</v>
      </c>
      <c r="BF240" s="7"/>
      <c r="BG240" s="7"/>
      <c r="BH240" s="7" t="str">
        <f t="shared" ca="1" si="49"/>
        <v/>
      </c>
      <c r="BI240" s="4" t="str">
        <f t="shared" si="58"/>
        <v/>
      </c>
      <c r="BJ240" s="123" t="str">
        <f t="shared" si="50"/>
        <v/>
      </c>
      <c r="BK240" s="140" t="str">
        <f t="shared" si="55"/>
        <v/>
      </c>
      <c r="BQ240" s="4" t="str">
        <f>IF(IFERROR(VLOOKUP(C240,C241:C$1993,1,0),"")="","",COUNTIF(C:C,C240))</f>
        <v/>
      </c>
      <c r="BU240" s="5" t="str">
        <f>IF(B240="","",IF(BQ240="",1+(MAX(BU$2:BU239)),""))</f>
        <v/>
      </c>
      <c r="BV240" s="5" t="str">
        <f t="shared" si="51"/>
        <v/>
      </c>
      <c r="BW240" s="5" t="str">
        <f t="shared" si="52"/>
        <v/>
      </c>
      <c r="BX240" s="14" t="str">
        <f t="shared" si="53"/>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x14ac:dyDescent="0.25">
      <c r="A241" s="4" t="str">
        <f t="shared" si="47"/>
        <v/>
      </c>
      <c r="B241" s="6"/>
      <c r="C241" s="8"/>
      <c r="D241" s="1" t="str">
        <f>IFERROR(INDEX('padron cfe'!B:B,MATCH(DATOS!C241,'padron cfe'!A:A,0),1),"")</f>
        <v/>
      </c>
      <c r="E241" s="1"/>
      <c r="F241" s="7"/>
      <c r="G241" s="9" t="s">
        <v>157</v>
      </c>
      <c r="H241" s="5" t="str">
        <f>IF(F241="","",IFERROR(CONCATENATE("PEUA",VLOOKUP(ESTADO,REPORTE!AV241:AW272,2,0),CLAVE_DISTRITO,CLAVE_CADER,IFERROR(VLOOKUP(DAY(F241),$BN$3:$BO$11,2,0),DAY(F241)),IFERROR(VLOOKUP(MONTH(F241),$BN$3:$BO$11,2,0),MONTH(F241)),YEAR(F241),G241),""))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8"/>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4"/>
      <c r="BF241" s="7"/>
      <c r="BG241" s="7"/>
      <c r="BH241" s="7" t="str">
        <f t="shared" ca="1" si="49"/>
        <v/>
      </c>
      <c r="BI241" s="4" t="str">
        <f t="shared" si="58"/>
        <v/>
      </c>
      <c r="BJ241" s="123" t="str">
        <f t="shared" si="50"/>
        <v/>
      </c>
      <c r="BK241" s="140" t="str">
        <f t="shared" si="55"/>
        <v/>
      </c>
      <c r="BQ241" s="4" t="str">
        <f>IF(IFERROR(VLOOKUP(C241,C242:C$1993,1,0),"")="","",COUNTIF(C:C,C241))</f>
        <v/>
      </c>
      <c r="BU241" s="5" t="str">
        <f>IF(B241="","",IF(BQ241="",1+(MAX(BU$2:BU240)),""))</f>
        <v/>
      </c>
      <c r="BV241" s="5" t="str">
        <f t="shared" si="51"/>
        <v/>
      </c>
      <c r="BW241" s="5" t="str">
        <f t="shared" si="52"/>
        <v/>
      </c>
      <c r="BX241" s="14" t="str">
        <f t="shared" si="53"/>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x14ac:dyDescent="0.25">
      <c r="A242" s="4" t="str">
        <f t="shared" si="47"/>
        <v/>
      </c>
      <c r="B242" s="6"/>
      <c r="C242" s="8"/>
      <c r="D242" s="1" t="str">
        <f>IFERROR(INDEX('padron cfe'!B:B,MATCH(DATOS!C242,'padron cfe'!A:A,0),1),"")</f>
        <v/>
      </c>
      <c r="E242" s="1"/>
      <c r="F242" s="7"/>
      <c r="G242" s="9" t="s">
        <v>157</v>
      </c>
      <c r="H242" s="5" t="str">
        <f>IF(F242="","",IFERROR(CONCATENATE("PEUA",VLOOKUP(ESTADO,REPORTE!AV242:AW273,2,0),CLAVE_DISTRITO,CLAVE_CADER,IFERROR(VLOOKUP(DAY(F242),$BN$3:$BO$11,2,0),DAY(F242)),IFERROR(VLOOKUP(MONTH(F242),$BN$3:$BO$11,2,0),MONTH(F242)),YEAR(F242),G242),""))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8"/>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4" t="s">
        <v>157</v>
      </c>
      <c r="BF242" s="7"/>
      <c r="BG242" s="7"/>
      <c r="BH242" s="7" t="str">
        <f t="shared" ca="1" si="49"/>
        <v/>
      </c>
      <c r="BI242" s="4" t="str">
        <f t="shared" si="58"/>
        <v/>
      </c>
      <c r="BJ242" s="123" t="str">
        <f t="shared" si="50"/>
        <v/>
      </c>
      <c r="BK242" s="140" t="str">
        <f t="shared" si="55"/>
        <v/>
      </c>
      <c r="BQ242" s="4" t="str">
        <f>IF(IFERROR(VLOOKUP(C242,C243:C$1993,1,0),"")="","",COUNTIF(C:C,C242))</f>
        <v/>
      </c>
      <c r="BU242" s="5" t="str">
        <f>IF(B242="","",IF(BQ242="",1+(MAX(BU$2:BU241)),""))</f>
        <v/>
      </c>
      <c r="BV242" s="5" t="str">
        <f t="shared" si="51"/>
        <v/>
      </c>
      <c r="BW242" s="5" t="str">
        <f t="shared" si="52"/>
        <v/>
      </c>
      <c r="BX242" s="14" t="str">
        <f t="shared" si="53"/>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x14ac:dyDescent="0.25">
      <c r="A243" s="4" t="str">
        <f t="shared" si="47"/>
        <v/>
      </c>
      <c r="B243" s="6"/>
      <c r="C243" s="8"/>
      <c r="D243" s="1" t="str">
        <f>IFERROR(INDEX('padron cfe'!B:B,MATCH(DATOS!C243,'padron cfe'!A:A,0),1),"")</f>
        <v/>
      </c>
      <c r="E243" s="1"/>
      <c r="F243" s="7"/>
      <c r="G243" s="9" t="s">
        <v>157</v>
      </c>
      <c r="H243" s="5" t="str">
        <f>IF(F243="","",IFERROR(CONCATENATE("PEUA",VLOOKUP(ESTADO,REPORTE!AV243:AW274,2,0),CLAVE_DISTRITO,CLAVE_CADER,IFERROR(VLOOKUP(DAY(F243),$BN$3:$BO$11,2,0),DAY(F243)),IFERROR(VLOOKUP(MONTH(F243),$BN$3:$BO$11,2,0),MONTH(F243)),YEAR(F243),G243),""))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8"/>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4"/>
      <c r="BF243" s="7"/>
      <c r="BG243" s="7"/>
      <c r="BH243" s="7" t="str">
        <f t="shared" ca="1" si="49"/>
        <v/>
      </c>
      <c r="BI243" s="4" t="str">
        <f t="shared" si="58"/>
        <v/>
      </c>
      <c r="BJ243" s="123" t="str">
        <f t="shared" si="50"/>
        <v/>
      </c>
      <c r="BK243" s="140" t="str">
        <f t="shared" si="55"/>
        <v/>
      </c>
      <c r="BQ243" s="4" t="str">
        <f>IF(IFERROR(VLOOKUP(C243,C244:C$1993,1,0),"")="","",COUNTIF(C:C,C243))</f>
        <v/>
      </c>
      <c r="BU243" s="5" t="str">
        <f>IF(B243="","",IF(BQ243="",1+(MAX(BU$2:BU242)),""))</f>
        <v/>
      </c>
      <c r="BV243" s="5" t="str">
        <f t="shared" si="51"/>
        <v/>
      </c>
      <c r="BW243" s="5" t="str">
        <f t="shared" si="52"/>
        <v/>
      </c>
      <c r="BX243" s="14" t="str">
        <f t="shared" si="53"/>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x14ac:dyDescent="0.25">
      <c r="A244" s="4" t="str">
        <f t="shared" si="47"/>
        <v/>
      </c>
      <c r="B244" s="6"/>
      <c r="C244" s="8"/>
      <c r="D244" s="1" t="str">
        <f>IFERROR(INDEX('padron cfe'!B:B,MATCH(DATOS!C244,'padron cfe'!A:A,0),1),"")</f>
        <v/>
      </c>
      <c r="E244" s="1"/>
      <c r="F244" s="7"/>
      <c r="G244" s="9" t="s">
        <v>157</v>
      </c>
      <c r="H244" s="5" t="str">
        <f>IF(F244="","",IFERROR(CONCATENATE("PEUA",VLOOKUP(ESTADO,REPORTE!AV244:AW275,2,0),CLAVE_DISTRITO,CLAVE_CADER,IFERROR(VLOOKUP(DAY(F244),$BN$3:$BO$11,2,0),DAY(F244)),IFERROR(VLOOKUP(MONTH(F244),$BN$3:$BO$11,2,0),MONTH(F244)),YEAR(F244),G244),""))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8"/>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4" t="s">
        <v>157</v>
      </c>
      <c r="BF244" s="7"/>
      <c r="BG244" s="7"/>
      <c r="BH244" s="7" t="str">
        <f t="shared" ca="1" si="49"/>
        <v/>
      </c>
      <c r="BI244" s="4" t="str">
        <f t="shared" si="58"/>
        <v/>
      </c>
      <c r="BJ244" s="123" t="str">
        <f t="shared" si="50"/>
        <v/>
      </c>
      <c r="BK244" s="140" t="str">
        <f t="shared" si="55"/>
        <v/>
      </c>
      <c r="BQ244" s="4" t="str">
        <f>IF(IFERROR(VLOOKUP(C244,C245:C$1993,1,0),"")="","",COUNTIF(C:C,C244))</f>
        <v/>
      </c>
      <c r="BU244" s="5" t="str">
        <f>IF(B244="","",IF(BQ244="",1+(MAX(BU$2:BU243)),""))</f>
        <v/>
      </c>
      <c r="BV244" s="5" t="str">
        <f t="shared" si="51"/>
        <v/>
      </c>
      <c r="BW244" s="5" t="str">
        <f t="shared" si="52"/>
        <v/>
      </c>
      <c r="BX244" s="14" t="str">
        <f t="shared" si="53"/>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x14ac:dyDescent="0.25">
      <c r="A245" s="4" t="str">
        <f t="shared" si="47"/>
        <v/>
      </c>
      <c r="B245" s="6"/>
      <c r="C245" s="8"/>
      <c r="D245" s="1" t="str">
        <f>IFERROR(INDEX('padron cfe'!B:B,MATCH(DATOS!C245,'padron cfe'!A:A,0),1),"")</f>
        <v/>
      </c>
      <c r="E245" s="1"/>
      <c r="F245" s="7"/>
      <c r="G245" s="9" t="s">
        <v>157</v>
      </c>
      <c r="H245" s="5" t="str">
        <f>IF(F245="","",IFERROR(CONCATENATE("PEUA",VLOOKUP(ESTADO,REPORTE!AV245:AW276,2,0),CLAVE_DISTRITO,CLAVE_CADER,IFERROR(VLOOKUP(DAY(F245),$BN$3:$BO$11,2,0),DAY(F245)),IFERROR(VLOOKUP(MONTH(F245),$BN$3:$BO$11,2,0),MONTH(F245)),YEAR(F245),G245),""))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8"/>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4"/>
      <c r="BF245" s="7"/>
      <c r="BG245" s="7"/>
      <c r="BH245" s="7" t="str">
        <f t="shared" ca="1" si="49"/>
        <v/>
      </c>
      <c r="BI245" s="4" t="str">
        <f t="shared" si="58"/>
        <v/>
      </c>
      <c r="BJ245" s="123" t="str">
        <f t="shared" si="50"/>
        <v/>
      </c>
      <c r="BK245" s="140" t="str">
        <f t="shared" si="55"/>
        <v/>
      </c>
      <c r="BQ245" s="4" t="str">
        <f>IF(IFERROR(VLOOKUP(C245,C246:C$1993,1,0),"")="","",COUNTIF(C:C,C245))</f>
        <v/>
      </c>
      <c r="BU245" s="5" t="str">
        <f>IF(B245="","",IF(BQ245="",1+(MAX(BU$2:BU244)),""))</f>
        <v/>
      </c>
      <c r="BV245" s="5" t="str">
        <f t="shared" si="51"/>
        <v/>
      </c>
      <c r="BW245" s="5" t="str">
        <f t="shared" si="52"/>
        <v/>
      </c>
      <c r="BX245" s="14" t="str">
        <f t="shared" si="53"/>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x14ac:dyDescent="0.25">
      <c r="A246" s="4" t="str">
        <f t="shared" si="47"/>
        <v/>
      </c>
      <c r="B246" s="6"/>
      <c r="C246" s="8"/>
      <c r="D246" s="1" t="str">
        <f>IFERROR(INDEX('padron cfe'!B:B,MATCH(DATOS!C246,'padron cfe'!A:A,0),1),"")</f>
        <v/>
      </c>
      <c r="E246" s="1"/>
      <c r="F246" s="7"/>
      <c r="G246" s="9" t="s">
        <v>157</v>
      </c>
      <c r="H246" s="5" t="str">
        <f>IF(F246="","",IFERROR(CONCATENATE("PEUA",VLOOKUP(ESTADO,REPORTE!AV246:AW277,2,0),CLAVE_DISTRITO,CLAVE_CADER,IFERROR(VLOOKUP(DAY(F246),$BN$3:$BO$11,2,0),DAY(F246)),IFERROR(VLOOKUP(MONTH(F246),$BN$3:$BO$11,2,0),MONTH(F246)),YEAR(F246),G246),""))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8"/>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4" t="s">
        <v>157</v>
      </c>
      <c r="BF246" s="7"/>
      <c r="BG246" s="7"/>
      <c r="BH246" s="7" t="str">
        <f t="shared" ca="1" si="49"/>
        <v/>
      </c>
      <c r="BI246" s="4" t="str">
        <f t="shared" si="58"/>
        <v/>
      </c>
      <c r="BJ246" s="123" t="str">
        <f t="shared" si="50"/>
        <v/>
      </c>
      <c r="BK246" s="140" t="str">
        <f t="shared" si="55"/>
        <v/>
      </c>
      <c r="BQ246" s="4" t="str">
        <f>IF(IFERROR(VLOOKUP(C246,C247:C$1993,1,0),"")="","",COUNTIF(C:C,C246))</f>
        <v/>
      </c>
      <c r="BU246" s="5" t="str">
        <f>IF(B246="","",IF(BQ246="",1+(MAX(BU$2:BU245)),""))</f>
        <v/>
      </c>
      <c r="BV246" s="5" t="str">
        <f t="shared" si="51"/>
        <v/>
      </c>
      <c r="BW246" s="5" t="str">
        <f t="shared" si="52"/>
        <v/>
      </c>
      <c r="BX246" s="14" t="str">
        <f t="shared" si="53"/>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x14ac:dyDescent="0.25">
      <c r="A247" s="4" t="str">
        <f t="shared" si="47"/>
        <v/>
      </c>
      <c r="B247" s="6"/>
      <c r="C247" s="8"/>
      <c r="D247" s="1" t="str">
        <f>IFERROR(INDEX('padron cfe'!B:B,MATCH(DATOS!C247,'padron cfe'!A:A,0),1),"")</f>
        <v/>
      </c>
      <c r="E247" s="1"/>
      <c r="F247" s="7"/>
      <c r="G247" s="9" t="s">
        <v>157</v>
      </c>
      <c r="H247" s="5" t="str">
        <f>IF(F247="","",IFERROR(CONCATENATE("PEUA",VLOOKUP(ESTADO,REPORTE!AV247:AW278,2,0),CLAVE_DISTRITO,CLAVE_CADER,IFERROR(VLOOKUP(DAY(F247),$BN$3:$BO$11,2,0),DAY(F247)),IFERROR(VLOOKUP(MONTH(F247),$BN$3:$BO$11,2,0),MONTH(F247)),YEAR(F247),G247),""))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8"/>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4"/>
      <c r="BF247" s="7"/>
      <c r="BG247" s="7"/>
      <c r="BH247" s="7" t="str">
        <f t="shared" ca="1" si="49"/>
        <v/>
      </c>
      <c r="BI247" s="4" t="str">
        <f t="shared" si="58"/>
        <v/>
      </c>
      <c r="BJ247" s="123" t="str">
        <f t="shared" si="50"/>
        <v/>
      </c>
      <c r="BK247" s="140" t="str">
        <f t="shared" si="55"/>
        <v/>
      </c>
      <c r="BQ247" s="4" t="str">
        <f>IF(IFERROR(VLOOKUP(C247,C248:C$1993,1,0),"")="","",COUNTIF(C:C,C247))</f>
        <v/>
      </c>
      <c r="BU247" s="5" t="str">
        <f>IF(B247="","",IF(BQ247="",1+(MAX(BU$2:BU246)),""))</f>
        <v/>
      </c>
      <c r="BV247" s="5" t="str">
        <f t="shared" si="51"/>
        <v/>
      </c>
      <c r="BW247" s="5" t="str">
        <f t="shared" si="52"/>
        <v/>
      </c>
      <c r="BX247" s="14" t="str">
        <f t="shared" si="53"/>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x14ac:dyDescent="0.25">
      <c r="A248" s="4" t="str">
        <f t="shared" si="47"/>
        <v/>
      </c>
      <c r="B248" s="6"/>
      <c r="C248" s="8"/>
      <c r="D248" s="1" t="str">
        <f>IFERROR(INDEX('padron cfe'!B:B,MATCH(DATOS!C248,'padron cfe'!A:A,0),1),"")</f>
        <v/>
      </c>
      <c r="E248" s="1"/>
      <c r="F248" s="7"/>
      <c r="G248" s="9" t="s">
        <v>157</v>
      </c>
      <c r="H248" s="5" t="str">
        <f>IF(F248="","",IFERROR(CONCATENATE("PEUA",VLOOKUP(ESTADO,REPORTE!AV248:AW279,2,0),CLAVE_DISTRITO,CLAVE_CADER,IFERROR(VLOOKUP(DAY(F248),$BN$3:$BO$11,2,0),DAY(F248)),IFERROR(VLOOKUP(MONTH(F248),$BN$3:$BO$11,2,0),MONTH(F248)),YEAR(F248),G248),""))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8"/>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4" t="s">
        <v>157</v>
      </c>
      <c r="BF248" s="7"/>
      <c r="BG248" s="7"/>
      <c r="BH248" s="7" t="str">
        <f t="shared" ca="1" si="49"/>
        <v/>
      </c>
      <c r="BI248" s="4" t="str">
        <f t="shared" si="58"/>
        <v/>
      </c>
      <c r="BJ248" s="123" t="str">
        <f t="shared" si="50"/>
        <v/>
      </c>
      <c r="BK248" s="140" t="str">
        <f t="shared" si="55"/>
        <v/>
      </c>
      <c r="BQ248" s="4" t="str">
        <f>IF(IFERROR(VLOOKUP(C248,C249:C$1993,1,0),"")="","",COUNTIF(C:C,C248))</f>
        <v/>
      </c>
      <c r="BU248" s="5" t="str">
        <f>IF(B248="","",IF(BQ248="",1+(MAX(BU$2:BU247)),""))</f>
        <v/>
      </c>
      <c r="BV248" s="5" t="str">
        <f t="shared" si="51"/>
        <v/>
      </c>
      <c r="BW248" s="5" t="str">
        <f t="shared" si="52"/>
        <v/>
      </c>
      <c r="BX248" s="14" t="str">
        <f t="shared" si="53"/>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x14ac:dyDescent="0.25">
      <c r="A249" s="4" t="str">
        <f t="shared" si="47"/>
        <v/>
      </c>
      <c r="B249" s="6"/>
      <c r="C249" s="8"/>
      <c r="D249" s="1" t="str">
        <f>IFERROR(INDEX('padron cfe'!B:B,MATCH(DATOS!C249,'padron cfe'!A:A,0),1),"")</f>
        <v/>
      </c>
      <c r="E249" s="1"/>
      <c r="F249" s="7"/>
      <c r="G249" s="9" t="s">
        <v>157</v>
      </c>
      <c r="H249" s="5" t="str">
        <f>IF(F249="","",IFERROR(CONCATENATE("PEUA",VLOOKUP(ESTADO,REPORTE!AV249:AW280,2,0),CLAVE_DISTRITO,CLAVE_CADER,IFERROR(VLOOKUP(DAY(F249),$BN$3:$BO$11,2,0),DAY(F249)),IFERROR(VLOOKUP(MONTH(F249),$BN$3:$BO$11,2,0),MONTH(F249)),YEAR(F249),G249),""))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8"/>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4"/>
      <c r="BF249" s="7"/>
      <c r="BG249" s="7"/>
      <c r="BH249" s="7" t="str">
        <f t="shared" ca="1" si="49"/>
        <v/>
      </c>
      <c r="BI249" s="4" t="str">
        <f t="shared" si="58"/>
        <v/>
      </c>
      <c r="BJ249" s="123" t="str">
        <f t="shared" si="50"/>
        <v/>
      </c>
      <c r="BK249" s="140" t="str">
        <f t="shared" si="55"/>
        <v/>
      </c>
      <c r="BQ249" s="4" t="str">
        <f>IF(IFERROR(VLOOKUP(C249,C250:C$1993,1,0),"")="","",COUNTIF(C:C,C249))</f>
        <v/>
      </c>
      <c r="BU249" s="5" t="str">
        <f>IF(B249="","",IF(BQ249="",1+(MAX(BU$2:BU248)),""))</f>
        <v/>
      </c>
      <c r="BV249" s="5" t="str">
        <f t="shared" si="51"/>
        <v/>
      </c>
      <c r="BW249" s="5" t="str">
        <f t="shared" si="52"/>
        <v/>
      </c>
      <c r="BX249" s="14" t="str">
        <f t="shared" si="53"/>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x14ac:dyDescent="0.25">
      <c r="A250" s="4" t="str">
        <f t="shared" si="47"/>
        <v/>
      </c>
      <c r="B250" s="6"/>
      <c r="C250" s="8"/>
      <c r="D250" s="1" t="str">
        <f>IFERROR(INDEX('padron cfe'!B:B,MATCH(DATOS!C250,'padron cfe'!A:A,0),1),"")</f>
        <v/>
      </c>
      <c r="E250" s="1"/>
      <c r="F250" s="7"/>
      <c r="G250" s="9" t="s">
        <v>157</v>
      </c>
      <c r="H250" s="5" t="str">
        <f>IF(F250="","",IFERROR(CONCATENATE("PEUA",VLOOKUP(ESTADO,REPORTE!AV250:AW281,2,0),CLAVE_DISTRITO,CLAVE_CADER,IFERROR(VLOOKUP(DAY(F250),$BN$3:$BO$11,2,0),DAY(F250)),IFERROR(VLOOKUP(MONTH(F250),$BN$3:$BO$11,2,0),MONTH(F250)),YEAR(F250),G250),""))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8"/>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4" t="s">
        <v>157</v>
      </c>
      <c r="BF250" s="7"/>
      <c r="BG250" s="7"/>
      <c r="BH250" s="7" t="str">
        <f t="shared" ca="1" si="49"/>
        <v/>
      </c>
      <c r="BI250" s="4" t="str">
        <f t="shared" si="58"/>
        <v/>
      </c>
      <c r="BJ250" s="123" t="str">
        <f t="shared" si="50"/>
        <v/>
      </c>
      <c r="BK250" s="140" t="str">
        <f t="shared" si="55"/>
        <v/>
      </c>
      <c r="BQ250" s="4" t="str">
        <f>IF(IFERROR(VLOOKUP(C250,C251:C$1993,1,0),"")="","",COUNTIF(C:C,C250))</f>
        <v/>
      </c>
      <c r="BU250" s="5" t="str">
        <f>IF(B250="","",IF(BQ250="",1+(MAX(BU$2:BU249)),""))</f>
        <v/>
      </c>
      <c r="BV250" s="5" t="str">
        <f t="shared" si="51"/>
        <v/>
      </c>
      <c r="BW250" s="5" t="str">
        <f t="shared" si="52"/>
        <v/>
      </c>
      <c r="BX250" s="14" t="str">
        <f t="shared" si="53"/>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x14ac:dyDescent="0.25">
      <c r="A251" s="4" t="str">
        <f t="shared" si="47"/>
        <v/>
      </c>
      <c r="B251" s="6"/>
      <c r="C251" s="8"/>
      <c r="D251" s="1" t="str">
        <f>IFERROR(INDEX('padron cfe'!B:B,MATCH(DATOS!C251,'padron cfe'!A:A,0),1),"")</f>
        <v/>
      </c>
      <c r="E251" s="1"/>
      <c r="F251" s="7"/>
      <c r="G251" s="9" t="s">
        <v>157</v>
      </c>
      <c r="H251" s="5" t="str">
        <f>IF(F251="","",IFERROR(CONCATENATE("PEUA",VLOOKUP(ESTADO,REPORTE!AV251:AW282,2,0),CLAVE_DISTRITO,CLAVE_CADER,IFERROR(VLOOKUP(DAY(F251),$BN$3:$BO$11,2,0),DAY(F251)),IFERROR(VLOOKUP(MONTH(F251),$BN$3:$BO$11,2,0),MONTH(F251)),YEAR(F251),G251),""))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8"/>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4"/>
      <c r="BF251" s="7"/>
      <c r="BG251" s="7"/>
      <c r="BH251" s="7" t="str">
        <f t="shared" ca="1" si="49"/>
        <v/>
      </c>
      <c r="BI251" s="4" t="str">
        <f t="shared" si="58"/>
        <v/>
      </c>
      <c r="BJ251" s="123" t="str">
        <f t="shared" si="50"/>
        <v/>
      </c>
      <c r="BK251" s="140" t="str">
        <f t="shared" si="55"/>
        <v/>
      </c>
      <c r="BQ251" s="4" t="str">
        <f>IF(IFERROR(VLOOKUP(C251,C252:C$1993,1,0),"")="","",COUNTIF(C:C,C251))</f>
        <v/>
      </c>
      <c r="BU251" s="5" t="str">
        <f>IF(B251="","",IF(BQ251="",1+(MAX(BU$2:BU250)),""))</f>
        <v/>
      </c>
      <c r="BV251" s="5" t="str">
        <f t="shared" si="51"/>
        <v/>
      </c>
      <c r="BW251" s="5" t="str">
        <f t="shared" si="52"/>
        <v/>
      </c>
      <c r="BX251" s="14" t="str">
        <f t="shared" si="53"/>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x14ac:dyDescent="0.25">
      <c r="A252" s="4" t="str">
        <f t="shared" si="47"/>
        <v/>
      </c>
      <c r="B252" s="6"/>
      <c r="C252" s="8"/>
      <c r="D252" s="1" t="str">
        <f>IFERROR(INDEX('padron cfe'!B:B,MATCH(DATOS!C252,'padron cfe'!A:A,0),1),"")</f>
        <v/>
      </c>
      <c r="E252" s="1"/>
      <c r="F252" s="7"/>
      <c r="G252" s="9" t="s">
        <v>157</v>
      </c>
      <c r="H252" s="5" t="str">
        <f>IF(F252="","",IFERROR(CONCATENATE("PEUA",VLOOKUP(ESTADO,REPORTE!AV252:AW283,2,0),CLAVE_DISTRITO,CLAVE_CADER,IFERROR(VLOOKUP(DAY(F252),$BN$3:$BO$11,2,0),DAY(F252)),IFERROR(VLOOKUP(MONTH(F252),$BN$3:$BO$11,2,0),MONTH(F252)),YEAR(F252),G252),""))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8"/>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4" t="s">
        <v>157</v>
      </c>
      <c r="BF252" s="7"/>
      <c r="BG252" s="7"/>
      <c r="BH252" s="7" t="str">
        <f t="shared" ca="1" si="49"/>
        <v/>
      </c>
      <c r="BI252" s="4" t="str">
        <f t="shared" si="58"/>
        <v/>
      </c>
      <c r="BJ252" s="123" t="str">
        <f t="shared" si="50"/>
        <v/>
      </c>
      <c r="BK252" s="140" t="str">
        <f t="shared" si="55"/>
        <v/>
      </c>
      <c r="BQ252" s="4" t="str">
        <f>IF(IFERROR(VLOOKUP(C252,C253:C$1993,1,0),"")="","",COUNTIF(C:C,C252))</f>
        <v/>
      </c>
      <c r="BU252" s="5" t="str">
        <f>IF(B252="","",IF(BQ252="",1+(MAX(BU$2:BU251)),""))</f>
        <v/>
      </c>
      <c r="BV252" s="5" t="str">
        <f t="shared" si="51"/>
        <v/>
      </c>
      <c r="BW252" s="5" t="str">
        <f t="shared" si="52"/>
        <v/>
      </c>
      <c r="BX252" s="14" t="str">
        <f t="shared" si="53"/>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x14ac:dyDescent="0.25">
      <c r="A253" s="4" t="str">
        <f t="shared" si="47"/>
        <v/>
      </c>
      <c r="B253" s="6"/>
      <c r="C253" s="8"/>
      <c r="D253" s="1" t="str">
        <f>IFERROR(INDEX('padron cfe'!B:B,MATCH(DATOS!C253,'padron cfe'!A:A,0),1),"")</f>
        <v/>
      </c>
      <c r="E253" s="1"/>
      <c r="F253" s="7"/>
      <c r="G253" s="9" t="s">
        <v>157</v>
      </c>
      <c r="H253" s="5" t="str">
        <f>IF(F253="","",IFERROR(CONCATENATE("PEUA",VLOOKUP(ESTADO,REPORTE!AV253:AW284,2,0),CLAVE_DISTRITO,CLAVE_CADER,IFERROR(VLOOKUP(DAY(F253),$BN$3:$BO$11,2,0),DAY(F253)),IFERROR(VLOOKUP(MONTH(F253),$BN$3:$BO$11,2,0),MONTH(F253)),YEAR(F253),G253),""))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8"/>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4"/>
      <c r="BF253" s="7"/>
      <c r="BG253" s="7"/>
      <c r="BH253" s="7" t="str">
        <f t="shared" ca="1" si="49"/>
        <v/>
      </c>
      <c r="BI253" s="4" t="str">
        <f t="shared" si="58"/>
        <v/>
      </c>
      <c r="BJ253" s="123" t="str">
        <f t="shared" si="50"/>
        <v/>
      </c>
      <c r="BK253" s="140" t="str">
        <f t="shared" si="55"/>
        <v/>
      </c>
      <c r="BQ253" s="4" t="str">
        <f>IF(IFERROR(VLOOKUP(C253,C254:C$1993,1,0),"")="","",COUNTIF(C:C,C253))</f>
        <v/>
      </c>
      <c r="BU253" s="5" t="str">
        <f>IF(B253="","",IF(BQ253="",1+(MAX(BU$2:BU252)),""))</f>
        <v/>
      </c>
      <c r="BV253" s="5" t="str">
        <f t="shared" si="51"/>
        <v/>
      </c>
      <c r="BW253" s="5" t="str">
        <f t="shared" si="52"/>
        <v/>
      </c>
      <c r="BX253" s="14" t="str">
        <f t="shared" si="53"/>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x14ac:dyDescent="0.25">
      <c r="A254" s="4" t="str">
        <f t="shared" si="47"/>
        <v/>
      </c>
      <c r="B254" s="6"/>
      <c r="C254" s="8"/>
      <c r="D254" s="1" t="str">
        <f>IFERROR(INDEX('padron cfe'!B:B,MATCH(DATOS!C254,'padron cfe'!A:A,0),1),"")</f>
        <v/>
      </c>
      <c r="E254" s="1"/>
      <c r="F254" s="7"/>
      <c r="G254" s="9" t="s">
        <v>157</v>
      </c>
      <c r="H254" s="5" t="str">
        <f>IF(F254="","",IFERROR(CONCATENATE("PEUA",VLOOKUP(ESTADO,REPORTE!AV254:AW285,2,0),CLAVE_DISTRITO,CLAVE_CADER,IFERROR(VLOOKUP(DAY(F254),$BN$3:$BO$11,2,0),DAY(F254)),IFERROR(VLOOKUP(MONTH(F254),$BN$3:$BO$11,2,0),MONTH(F254)),YEAR(F254),G254),""))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8"/>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4" t="s">
        <v>157</v>
      </c>
      <c r="BF254" s="7"/>
      <c r="BG254" s="7"/>
      <c r="BH254" s="7" t="str">
        <f t="shared" ca="1" si="49"/>
        <v/>
      </c>
      <c r="BI254" s="4" t="str">
        <f t="shared" si="58"/>
        <v/>
      </c>
      <c r="BJ254" s="123" t="str">
        <f t="shared" si="50"/>
        <v/>
      </c>
      <c r="BK254" s="140" t="str">
        <f t="shared" si="55"/>
        <v/>
      </c>
      <c r="BQ254" s="4" t="str">
        <f>IF(IFERROR(VLOOKUP(C254,C255:C$1993,1,0),"")="","",COUNTIF(C:C,C254))</f>
        <v/>
      </c>
      <c r="BU254" s="5" t="str">
        <f>IF(B254="","",IF(BQ254="",1+(MAX(BU$2:BU253)),""))</f>
        <v/>
      </c>
      <c r="BV254" s="5" t="str">
        <f t="shared" si="51"/>
        <v/>
      </c>
      <c r="BW254" s="5" t="str">
        <f t="shared" si="52"/>
        <v/>
      </c>
      <c r="BX254" s="14" t="str">
        <f t="shared" si="53"/>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x14ac:dyDescent="0.25">
      <c r="A255" s="4" t="str">
        <f t="shared" si="47"/>
        <v/>
      </c>
      <c r="B255" s="6"/>
      <c r="C255" s="8"/>
      <c r="D255" s="1" t="str">
        <f>IFERROR(INDEX('padron cfe'!B:B,MATCH(DATOS!C255,'padron cfe'!A:A,0),1),"")</f>
        <v/>
      </c>
      <c r="E255" s="1"/>
      <c r="F255" s="7"/>
      <c r="G255" s="9" t="s">
        <v>157</v>
      </c>
      <c r="H255" s="5" t="str">
        <f>IF(F255="","",IFERROR(CONCATENATE("PEUA",VLOOKUP(ESTADO,REPORTE!AV255:AW286,2,0),CLAVE_DISTRITO,CLAVE_CADER,IFERROR(VLOOKUP(DAY(F255),$BN$3:$BO$11,2,0),DAY(F255)),IFERROR(VLOOKUP(MONTH(F255),$BN$3:$BO$11,2,0),MONTH(F255)),YEAR(F255),G255),""))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8"/>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4"/>
      <c r="BF255" s="7"/>
      <c r="BG255" s="7"/>
      <c r="BH255" s="7" t="str">
        <f t="shared" ca="1" si="49"/>
        <v/>
      </c>
      <c r="BI255" s="4" t="str">
        <f t="shared" si="58"/>
        <v/>
      </c>
      <c r="BJ255" s="123" t="str">
        <f t="shared" si="50"/>
        <v/>
      </c>
      <c r="BK255" s="140" t="str">
        <f t="shared" si="55"/>
        <v/>
      </c>
      <c r="BQ255" s="4" t="str">
        <f>IF(IFERROR(VLOOKUP(C255,C256:C$1993,1,0),"")="","",COUNTIF(C:C,C255))</f>
        <v/>
      </c>
      <c r="BU255" s="5" t="str">
        <f>IF(B255="","",IF(BQ255="",1+(MAX(BU$2:BU254)),""))</f>
        <v/>
      </c>
      <c r="BV255" s="5" t="str">
        <f t="shared" si="51"/>
        <v/>
      </c>
      <c r="BW255" s="5" t="str">
        <f t="shared" si="52"/>
        <v/>
      </c>
      <c r="BX255" s="14" t="str">
        <f t="shared" si="53"/>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x14ac:dyDescent="0.25">
      <c r="A256" s="4" t="str">
        <f t="shared" si="47"/>
        <v/>
      </c>
      <c r="B256" s="6"/>
      <c r="C256" s="8"/>
      <c r="D256" s="1" t="str">
        <f>IFERROR(INDEX('padron cfe'!B:B,MATCH(DATOS!C256,'padron cfe'!A:A,0),1),"")</f>
        <v/>
      </c>
      <c r="E256" s="1"/>
      <c r="F256" s="7"/>
      <c r="G256" s="9" t="s">
        <v>157</v>
      </c>
      <c r="H256" s="5" t="str">
        <f>IF(F256="","",IFERROR(CONCATENATE("PEUA",VLOOKUP(ESTADO,REPORTE!AV256:AW287,2,0),CLAVE_DISTRITO,CLAVE_CADER,IFERROR(VLOOKUP(DAY(F256),$BN$3:$BO$11,2,0),DAY(F256)),IFERROR(VLOOKUP(MONTH(F256),$BN$3:$BO$11,2,0),MONTH(F256)),YEAR(F256),G256),""))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8"/>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4" t="s">
        <v>157</v>
      </c>
      <c r="BF256" s="7"/>
      <c r="BG256" s="7"/>
      <c r="BH256" s="7" t="str">
        <f t="shared" ca="1" si="49"/>
        <v/>
      </c>
      <c r="BI256" s="4" t="str">
        <f t="shared" si="58"/>
        <v/>
      </c>
      <c r="BJ256" s="123" t="str">
        <f t="shared" si="50"/>
        <v/>
      </c>
      <c r="BK256" s="140" t="str">
        <f t="shared" si="55"/>
        <v/>
      </c>
      <c r="BQ256" s="4" t="str">
        <f>IF(IFERROR(VLOOKUP(C256,C257:C$1993,1,0),"")="","",COUNTIF(C:C,C256))</f>
        <v/>
      </c>
      <c r="BU256" s="5" t="str">
        <f>IF(B256="","",IF(BQ256="",1+(MAX(BU$2:BU255)),""))</f>
        <v/>
      </c>
      <c r="BV256" s="5" t="str">
        <f t="shared" si="51"/>
        <v/>
      </c>
      <c r="BW256" s="5" t="str">
        <f t="shared" si="52"/>
        <v/>
      </c>
      <c r="BX256" s="14" t="str">
        <f t="shared" si="53"/>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x14ac:dyDescent="0.25">
      <c r="A257" s="4" t="str">
        <f t="shared" si="47"/>
        <v/>
      </c>
      <c r="B257" s="6"/>
      <c r="C257" s="8"/>
      <c r="D257" s="1" t="str">
        <f>IFERROR(INDEX('padron cfe'!B:B,MATCH(DATOS!C257,'padron cfe'!A:A,0),1),"")</f>
        <v/>
      </c>
      <c r="E257" s="1"/>
      <c r="F257" s="7"/>
      <c r="G257" s="9" t="s">
        <v>157</v>
      </c>
      <c r="H257" s="5" t="str">
        <f>IF(F257="","",IFERROR(CONCATENATE("PEUA",VLOOKUP(ESTADO,REPORTE!AV257:AW288,2,0),CLAVE_DISTRITO,CLAVE_CADER,IFERROR(VLOOKUP(DAY(F257),$BN$3:$BO$11,2,0),DAY(F257)),IFERROR(VLOOKUP(MONTH(F257),$BN$3:$BO$11,2,0),MONTH(F257)),YEAR(F257),G257),""))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8"/>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4"/>
      <c r="BF257" s="7"/>
      <c r="BG257" s="7"/>
      <c r="BH257" s="7" t="str">
        <f t="shared" ca="1" si="49"/>
        <v/>
      </c>
      <c r="BI257" s="4" t="str">
        <f t="shared" si="58"/>
        <v/>
      </c>
      <c r="BJ257" s="123" t="str">
        <f t="shared" si="50"/>
        <v/>
      </c>
      <c r="BK257" s="140" t="str">
        <f t="shared" si="55"/>
        <v/>
      </c>
      <c r="BQ257" s="4" t="str">
        <f>IF(IFERROR(VLOOKUP(C257,C258:C$1993,1,0),"")="","",COUNTIF(C:C,C257))</f>
        <v/>
      </c>
      <c r="BU257" s="5" t="str">
        <f>IF(B257="","",IF(BQ257="",1+(MAX(BU$2:BU256)),""))</f>
        <v/>
      </c>
      <c r="BV257" s="5" t="str">
        <f t="shared" si="51"/>
        <v/>
      </c>
      <c r="BW257" s="5" t="str">
        <f t="shared" si="52"/>
        <v/>
      </c>
      <c r="BX257" s="14" t="str">
        <f t="shared" si="53"/>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x14ac:dyDescent="0.25">
      <c r="A258" s="4" t="str">
        <f t="shared" ref="A258:A321" si="63">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IF(F258="","",IFERROR(CONCATENATE("PEUA",VLOOKUP(ESTADO,REPORTE!AV258:AW289,2,0),CLAVE_DISTRITO,CLAVE_CADER,IFERROR(VLOOKUP(DAY(F258),$BN$3:$BO$11,2,0),DAY(F258)),IFERROR(VLOOKUP(MONTH(F258),$BN$3:$BO$11,2,0),MONTH(F258)),YEAR(F258),G258),""))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4">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4" t="s">
        <v>157</v>
      </c>
      <c r="BF258" s="7"/>
      <c r="BG258" s="7"/>
      <c r="BH258" s="7" t="str">
        <f t="shared" ref="BH258:BH321" ca="1" si="65">IFERROR(IF(BE258="","",IF(BA258=5,"",IF(BE258-TODAY()&gt;0,"VIGENTE","VENCIDO"))),"")</f>
        <v/>
      </c>
      <c r="BI258" s="4" t="str">
        <f t="shared" si="58"/>
        <v/>
      </c>
      <c r="BJ258" s="123" t="str">
        <f t="shared" ref="BJ258:BJ321" si="66">IFERROR(IF(AA258="","",AA258/V258),"")</f>
        <v/>
      </c>
      <c r="BK258" s="140" t="str">
        <f t="shared" si="55"/>
        <v/>
      </c>
      <c r="BQ258" s="4" t="str">
        <f>IF(IFERROR(VLOOKUP(C258,C259:C$1993,1,0),"")="","",COUNTIF(C:C,C258))</f>
        <v/>
      </c>
      <c r="BU258" s="5" t="str">
        <f>IF(B258="","",IF(BQ258="",1+(MAX(BU$2:BU257)),""))</f>
        <v/>
      </c>
      <c r="BV258" s="5" t="str">
        <f t="shared" ref="BV258:BV321" si="67">IF(BU258="","",Z258)</f>
        <v/>
      </c>
      <c r="BW258" s="5" t="str">
        <f t="shared" ref="BW258:BW321" si="68">IF(BU258="","",H258)</f>
        <v/>
      </c>
      <c r="BX258" s="14" t="str">
        <f t="shared" ref="BX258:BX321" si="69">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x14ac:dyDescent="0.25">
      <c r="A259" s="4" t="str">
        <f t="shared" si="63"/>
        <v/>
      </c>
      <c r="B259" s="6"/>
      <c r="C259" s="8"/>
      <c r="D259" s="1" t="str">
        <f>IFERROR(INDEX('padron cfe'!B:B,MATCH(DATOS!C259,'padron cfe'!A:A,0),1),"")</f>
        <v/>
      </c>
      <c r="E259" s="1"/>
      <c r="F259" s="7"/>
      <c r="G259" s="9" t="s">
        <v>157</v>
      </c>
      <c r="H259" s="5" t="str">
        <f>IF(F259="","",IFERROR(CONCATENATE("PEUA",VLOOKUP(ESTADO,REPORTE!AV259:AW290,2,0),CLAVE_DISTRITO,CLAVE_CADER,IFERROR(VLOOKUP(DAY(F259),$BN$3:$BO$11,2,0),DAY(F259)),IFERROR(VLOOKUP(MONTH(F259),$BN$3:$BO$11,2,0),MONTH(F259)),YEAR(F259),G259),""))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4"/>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4"/>
      <c r="BF259" s="7"/>
      <c r="BG259" s="7"/>
      <c r="BH259" s="7" t="str">
        <f t="shared" ca="1" si="65"/>
        <v/>
      </c>
      <c r="BI259" s="4" t="str">
        <f t="shared" si="58"/>
        <v/>
      </c>
      <c r="BJ259" s="123" t="str">
        <f t="shared" si="66"/>
        <v/>
      </c>
      <c r="BK259" s="140" t="str">
        <f t="shared" ref="BK259:BK322" si="71">IFERROR(IF(AA259/Z259=0,"",AA259/Z259),"")</f>
        <v/>
      </c>
      <c r="BQ259" s="4" t="str">
        <f>IF(IFERROR(VLOOKUP(C259,C260:C$1993,1,0),"")="","",COUNTIF(C:C,C259))</f>
        <v/>
      </c>
      <c r="BU259" s="5" t="str">
        <f>IF(B259="","",IF(BQ259="",1+(MAX(BU$2:BU258)),""))</f>
        <v/>
      </c>
      <c r="BV259" s="5" t="str">
        <f t="shared" si="67"/>
        <v/>
      </c>
      <c r="BW259" s="5" t="str">
        <f t="shared" si="68"/>
        <v/>
      </c>
      <c r="BX259" s="14" t="str">
        <f t="shared" si="69"/>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x14ac:dyDescent="0.25">
      <c r="A260" s="4" t="str">
        <f t="shared" si="63"/>
        <v/>
      </c>
      <c r="B260" s="6"/>
      <c r="C260" s="8"/>
      <c r="D260" s="1" t="str">
        <f>IFERROR(INDEX('padron cfe'!B:B,MATCH(DATOS!C260,'padron cfe'!A:A,0),1),"")</f>
        <v/>
      </c>
      <c r="E260" s="1"/>
      <c r="F260" s="7"/>
      <c r="G260" s="9" t="s">
        <v>157</v>
      </c>
      <c r="H260" s="5" t="str">
        <f>IF(F260="","",IFERROR(CONCATENATE("PEUA",VLOOKUP(ESTADO,REPORTE!AV260:AW291,2,0),CLAVE_DISTRITO,CLAVE_CADER,IFERROR(VLOOKUP(DAY(F260),$BN$3:$BO$11,2,0),DAY(F260)),IFERROR(VLOOKUP(MONTH(F260),$BN$3:$BO$11,2,0),MONTH(F260)),YEAR(F260),G260),""))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4"/>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4" t="s">
        <v>157</v>
      </c>
      <c r="BF260" s="7"/>
      <c r="BG260" s="7"/>
      <c r="BH260" s="7" t="str">
        <f t="shared" ca="1" si="65"/>
        <v/>
      </c>
      <c r="BI260" s="4" t="str">
        <f t="shared" si="58"/>
        <v/>
      </c>
      <c r="BJ260" s="123" t="str">
        <f t="shared" si="66"/>
        <v/>
      </c>
      <c r="BK260" s="140" t="str">
        <f t="shared" si="71"/>
        <v/>
      </c>
      <c r="BQ260" s="4" t="str">
        <f>IF(IFERROR(VLOOKUP(C260,C261:C$1993,1,0),"")="","",COUNTIF(C:C,C260))</f>
        <v/>
      </c>
      <c r="BU260" s="5" t="str">
        <f>IF(B260="","",IF(BQ260="",1+(MAX(BU$2:BU259)),""))</f>
        <v/>
      </c>
      <c r="BV260" s="5" t="str">
        <f t="shared" si="67"/>
        <v/>
      </c>
      <c r="BW260" s="5" t="str">
        <f t="shared" si="68"/>
        <v/>
      </c>
      <c r="BX260" s="14" t="str">
        <f t="shared" si="69"/>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x14ac:dyDescent="0.25">
      <c r="A261" s="4" t="str">
        <f t="shared" si="63"/>
        <v/>
      </c>
      <c r="B261" s="6"/>
      <c r="C261" s="8"/>
      <c r="D261" s="1" t="str">
        <f>IFERROR(INDEX('padron cfe'!B:B,MATCH(DATOS!C261,'padron cfe'!A:A,0),1),"")</f>
        <v/>
      </c>
      <c r="E261" s="1"/>
      <c r="F261" s="7"/>
      <c r="G261" s="9" t="s">
        <v>157</v>
      </c>
      <c r="H261" s="5" t="str">
        <f>IF(F261="","",IFERROR(CONCATENATE("PEUA",VLOOKUP(ESTADO,REPORTE!AV261:AW292,2,0),CLAVE_DISTRITO,CLAVE_CADER,IFERROR(VLOOKUP(DAY(F261),$BN$3:$BO$11,2,0),DAY(F261)),IFERROR(VLOOKUP(MONTH(F261),$BN$3:$BO$11,2,0),MONTH(F261)),YEAR(F261),G261),""))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4"/>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4"/>
      <c r="BF261" s="7"/>
      <c r="BG261" s="7"/>
      <c r="BH261" s="7" t="str">
        <f t="shared" ca="1" si="65"/>
        <v/>
      </c>
      <c r="BI261" s="4" t="str">
        <f t="shared" si="58"/>
        <v/>
      </c>
      <c r="BJ261" s="123" t="str">
        <f t="shared" si="66"/>
        <v/>
      </c>
      <c r="BK261" s="140" t="str">
        <f t="shared" si="71"/>
        <v/>
      </c>
      <c r="BQ261" s="4" t="str">
        <f>IF(IFERROR(VLOOKUP(C261,C262:C$1993,1,0),"")="","",COUNTIF(C:C,C261))</f>
        <v/>
      </c>
      <c r="BU261" s="5" t="str">
        <f>IF(B261="","",IF(BQ261="",1+(MAX(BU$2:BU260)),""))</f>
        <v/>
      </c>
      <c r="BV261" s="5" t="str">
        <f t="shared" si="67"/>
        <v/>
      </c>
      <c r="BW261" s="5" t="str">
        <f t="shared" si="68"/>
        <v/>
      </c>
      <c r="BX261" s="14" t="str">
        <f t="shared" si="69"/>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x14ac:dyDescent="0.25">
      <c r="A262" s="4" t="str">
        <f t="shared" si="63"/>
        <v/>
      </c>
      <c r="B262" s="6"/>
      <c r="C262" s="8"/>
      <c r="D262" s="1" t="str">
        <f>IFERROR(INDEX('padron cfe'!B:B,MATCH(DATOS!C262,'padron cfe'!A:A,0),1),"")</f>
        <v/>
      </c>
      <c r="E262" s="1"/>
      <c r="F262" s="7"/>
      <c r="G262" s="9" t="s">
        <v>157</v>
      </c>
      <c r="H262" s="5" t="str">
        <f>IF(F262="","",IFERROR(CONCATENATE("PEUA",VLOOKUP(ESTADO,REPORTE!AV262:AW293,2,0),CLAVE_DISTRITO,CLAVE_CADER,IFERROR(VLOOKUP(DAY(F262),$BN$3:$BO$11,2,0),DAY(F262)),IFERROR(VLOOKUP(MONTH(F262),$BN$3:$BO$11,2,0),MONTH(F262)),YEAR(F262),G262),""))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4"/>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4" t="s">
        <v>157</v>
      </c>
      <c r="BF262" s="7"/>
      <c r="BG262" s="7"/>
      <c r="BH262" s="7" t="str">
        <f t="shared" ca="1" si="65"/>
        <v/>
      </c>
      <c r="BI262" s="4" t="str">
        <f t="shared" si="58"/>
        <v/>
      </c>
      <c r="BJ262" s="123" t="str">
        <f t="shared" si="66"/>
        <v/>
      </c>
      <c r="BK262" s="140" t="str">
        <f t="shared" si="71"/>
        <v/>
      </c>
      <c r="BQ262" s="4" t="str">
        <f>IF(IFERROR(VLOOKUP(C262,C263:C$1993,1,0),"")="","",COUNTIF(C:C,C262))</f>
        <v/>
      </c>
      <c r="BU262" s="5" t="str">
        <f>IF(B262="","",IF(BQ262="",1+(MAX(BU$2:BU261)),""))</f>
        <v/>
      </c>
      <c r="BV262" s="5" t="str">
        <f t="shared" si="67"/>
        <v/>
      </c>
      <c r="BW262" s="5" t="str">
        <f t="shared" si="68"/>
        <v/>
      </c>
      <c r="BX262" s="14" t="str">
        <f t="shared" si="69"/>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x14ac:dyDescent="0.25">
      <c r="A263" s="4" t="str">
        <f t="shared" si="63"/>
        <v/>
      </c>
      <c r="B263" s="6"/>
      <c r="C263" s="8"/>
      <c r="D263" s="1" t="str">
        <f>IFERROR(INDEX('padron cfe'!B:B,MATCH(DATOS!C263,'padron cfe'!A:A,0),1),"")</f>
        <v/>
      </c>
      <c r="E263" s="1"/>
      <c r="F263" s="7"/>
      <c r="G263" s="9" t="s">
        <v>157</v>
      </c>
      <c r="H263" s="5" t="str">
        <f>IF(F263="","",IFERROR(CONCATENATE("PEUA",VLOOKUP(ESTADO,REPORTE!AV263:AW294,2,0),CLAVE_DISTRITO,CLAVE_CADER,IFERROR(VLOOKUP(DAY(F263),$BN$3:$BO$11,2,0),DAY(F263)),IFERROR(VLOOKUP(MONTH(F263),$BN$3:$BO$11,2,0),MONTH(F263)),YEAR(F263),G263),""))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4"/>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4"/>
      <c r="BF263" s="7"/>
      <c r="BG263" s="7"/>
      <c r="BH263" s="7" t="str">
        <f t="shared" ca="1" si="65"/>
        <v/>
      </c>
      <c r="BI263" s="4" t="str">
        <f t="shared" si="58"/>
        <v/>
      </c>
      <c r="BJ263" s="123" t="str">
        <f t="shared" si="66"/>
        <v/>
      </c>
      <c r="BK263" s="140" t="str">
        <f t="shared" si="71"/>
        <v/>
      </c>
      <c r="BQ263" s="4" t="str">
        <f>IF(IFERROR(VLOOKUP(C263,C264:C$1993,1,0),"")="","",COUNTIF(C:C,C263))</f>
        <v/>
      </c>
      <c r="BU263" s="5" t="str">
        <f>IF(B263="","",IF(BQ263="",1+(MAX(BU$2:BU262)),""))</f>
        <v/>
      </c>
      <c r="BV263" s="5" t="str">
        <f t="shared" si="67"/>
        <v/>
      </c>
      <c r="BW263" s="5" t="str">
        <f t="shared" si="68"/>
        <v/>
      </c>
      <c r="BX263" s="14" t="str">
        <f t="shared" si="69"/>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x14ac:dyDescent="0.25">
      <c r="A264" s="4" t="str">
        <f t="shared" si="63"/>
        <v/>
      </c>
      <c r="B264" s="6"/>
      <c r="C264" s="8"/>
      <c r="D264" s="1" t="str">
        <f>IFERROR(INDEX('padron cfe'!B:B,MATCH(DATOS!C264,'padron cfe'!A:A,0),1),"")</f>
        <v/>
      </c>
      <c r="E264" s="1"/>
      <c r="F264" s="7"/>
      <c r="G264" s="9" t="s">
        <v>157</v>
      </c>
      <c r="H264" s="5" t="str">
        <f>IF(F264="","",IFERROR(CONCATENATE("PEUA",VLOOKUP(ESTADO,REPORTE!AV264:AW295,2,0),CLAVE_DISTRITO,CLAVE_CADER,IFERROR(VLOOKUP(DAY(F264),$BN$3:$BO$11,2,0),DAY(F264)),IFERROR(VLOOKUP(MONTH(F264),$BN$3:$BO$11,2,0),MONTH(F264)),YEAR(F264),G264),""))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4"/>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4" t="s">
        <v>157</v>
      </c>
      <c r="BF264" s="7"/>
      <c r="BG264" s="7"/>
      <c r="BH264" s="7" t="str">
        <f t="shared" ca="1" si="65"/>
        <v/>
      </c>
      <c r="BI264" s="4" t="str">
        <f t="shared" si="58"/>
        <v/>
      </c>
      <c r="BJ264" s="123" t="str">
        <f t="shared" si="66"/>
        <v/>
      </c>
      <c r="BK264" s="140" t="str">
        <f t="shared" si="71"/>
        <v/>
      </c>
      <c r="BQ264" s="4" t="str">
        <f>IF(IFERROR(VLOOKUP(C264,C265:C$1993,1,0),"")="","",COUNTIF(C:C,C264))</f>
        <v/>
      </c>
      <c r="BU264" s="5" t="str">
        <f>IF(B264="","",IF(BQ264="",1+(MAX(BU$2:BU263)),""))</f>
        <v/>
      </c>
      <c r="BV264" s="5" t="str">
        <f t="shared" si="67"/>
        <v/>
      </c>
      <c r="BW264" s="5" t="str">
        <f t="shared" si="68"/>
        <v/>
      </c>
      <c r="BX264" s="14" t="str">
        <f t="shared" si="69"/>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x14ac:dyDescent="0.25">
      <c r="A265" s="4" t="str">
        <f t="shared" si="63"/>
        <v/>
      </c>
      <c r="B265" s="6"/>
      <c r="C265" s="8"/>
      <c r="D265" s="1" t="str">
        <f>IFERROR(INDEX('padron cfe'!B:B,MATCH(DATOS!C265,'padron cfe'!A:A,0),1),"")</f>
        <v/>
      </c>
      <c r="E265" s="1"/>
      <c r="F265" s="7"/>
      <c r="G265" s="9" t="s">
        <v>157</v>
      </c>
      <c r="H265" s="5" t="str">
        <f>IF(F265="","",IFERROR(CONCATENATE("PEUA",VLOOKUP(ESTADO,REPORTE!AV265:AW296,2,0),CLAVE_DISTRITO,CLAVE_CADER,IFERROR(VLOOKUP(DAY(F265),$BN$3:$BO$11,2,0),DAY(F265)),IFERROR(VLOOKUP(MONTH(F265),$BN$3:$BO$11,2,0),MONTH(F265)),YEAR(F265),G265),""))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4"/>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4"/>
      <c r="BF265" s="7"/>
      <c r="BG265" s="7"/>
      <c r="BH265" s="7" t="str">
        <f t="shared" ca="1" si="65"/>
        <v/>
      </c>
      <c r="BI265" s="4" t="str">
        <f t="shared" si="58"/>
        <v/>
      </c>
      <c r="BJ265" s="123" t="str">
        <f t="shared" si="66"/>
        <v/>
      </c>
      <c r="BK265" s="140" t="str">
        <f t="shared" si="71"/>
        <v/>
      </c>
      <c r="BQ265" s="4" t="str">
        <f>IF(IFERROR(VLOOKUP(C265,C266:C$1993,1,0),"")="","",COUNTIF(C:C,C265))</f>
        <v/>
      </c>
      <c r="BU265" s="5" t="str">
        <f>IF(B265="","",IF(BQ265="",1+(MAX(BU$2:BU264)),""))</f>
        <v/>
      </c>
      <c r="BV265" s="5" t="str">
        <f t="shared" si="67"/>
        <v/>
      </c>
      <c r="BW265" s="5" t="str">
        <f t="shared" si="68"/>
        <v/>
      </c>
      <c r="BX265" s="14" t="str">
        <f t="shared" si="69"/>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x14ac:dyDescent="0.25">
      <c r="A266" s="4" t="str">
        <f t="shared" si="63"/>
        <v/>
      </c>
      <c r="B266" s="6"/>
      <c r="C266" s="8"/>
      <c r="D266" s="1" t="str">
        <f>IFERROR(INDEX('padron cfe'!B:B,MATCH(DATOS!C266,'padron cfe'!A:A,0),1),"")</f>
        <v/>
      </c>
      <c r="E266" s="1"/>
      <c r="F266" s="7"/>
      <c r="G266" s="9" t="s">
        <v>157</v>
      </c>
      <c r="H266" s="5" t="str">
        <f>IF(F266="","",IFERROR(CONCATENATE("PEUA",VLOOKUP(ESTADO,REPORTE!AV266:AW297,2,0),CLAVE_DISTRITO,CLAVE_CADER,IFERROR(VLOOKUP(DAY(F266),$BN$3:$BO$11,2,0),DAY(F266)),IFERROR(VLOOKUP(MONTH(F266),$BN$3:$BO$11,2,0),MONTH(F266)),YEAR(F266),G266),""))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4"/>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4" t="s">
        <v>157</v>
      </c>
      <c r="BF266" s="7"/>
      <c r="BG266" s="7"/>
      <c r="BH266" s="7" t="str">
        <f t="shared" ca="1" si="65"/>
        <v/>
      </c>
      <c r="BI266" s="4" t="str">
        <f t="shared" si="58"/>
        <v/>
      </c>
      <c r="BJ266" s="123" t="str">
        <f t="shared" si="66"/>
        <v/>
      </c>
      <c r="BK266" s="140" t="str">
        <f t="shared" si="71"/>
        <v/>
      </c>
      <c r="BQ266" s="4" t="str">
        <f>IF(IFERROR(VLOOKUP(C266,C267:C$1993,1,0),"")="","",COUNTIF(C:C,C266))</f>
        <v/>
      </c>
      <c r="BU266" s="5" t="str">
        <f>IF(B266="","",IF(BQ266="",1+(MAX(BU$2:BU265)),""))</f>
        <v/>
      </c>
      <c r="BV266" s="5" t="str">
        <f t="shared" si="67"/>
        <v/>
      </c>
      <c r="BW266" s="5" t="str">
        <f t="shared" si="68"/>
        <v/>
      </c>
      <c r="BX266" s="14" t="str">
        <f t="shared" si="69"/>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x14ac:dyDescent="0.25">
      <c r="A267" s="4" t="str">
        <f t="shared" si="63"/>
        <v/>
      </c>
      <c r="B267" s="6"/>
      <c r="C267" s="8"/>
      <c r="D267" s="1" t="str">
        <f>IFERROR(INDEX('padron cfe'!B:B,MATCH(DATOS!C267,'padron cfe'!A:A,0),1),"")</f>
        <v/>
      </c>
      <c r="E267" s="1"/>
      <c r="F267" s="7"/>
      <c r="G267" s="9" t="s">
        <v>157</v>
      </c>
      <c r="H267" s="5" t="str">
        <f>IF(F267="","",IFERROR(CONCATENATE("PEUA",VLOOKUP(ESTADO,REPORTE!AV267:AW298,2,0),CLAVE_DISTRITO,CLAVE_CADER,IFERROR(VLOOKUP(DAY(F267),$BN$3:$BO$11,2,0),DAY(F267)),IFERROR(VLOOKUP(MONTH(F267),$BN$3:$BO$11,2,0),MONTH(F267)),YEAR(F267),G267),""))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4"/>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4"/>
      <c r="BF267" s="7"/>
      <c r="BG267" s="7"/>
      <c r="BH267" s="7" t="str">
        <f t="shared" ca="1" si="65"/>
        <v/>
      </c>
      <c r="BI267" s="4" t="str">
        <f t="shared" si="58"/>
        <v/>
      </c>
      <c r="BJ267" s="123" t="str">
        <f t="shared" si="66"/>
        <v/>
      </c>
      <c r="BK267" s="140" t="str">
        <f t="shared" si="71"/>
        <v/>
      </c>
      <c r="BQ267" s="4" t="str">
        <f>IF(IFERROR(VLOOKUP(C267,C268:C$1993,1,0),"")="","",COUNTIF(C:C,C267))</f>
        <v/>
      </c>
      <c r="BU267" s="5" t="str">
        <f>IF(B267="","",IF(BQ267="",1+(MAX(BU$2:BU266)),""))</f>
        <v/>
      </c>
      <c r="BV267" s="5" t="str">
        <f t="shared" si="67"/>
        <v/>
      </c>
      <c r="BW267" s="5" t="str">
        <f t="shared" si="68"/>
        <v/>
      </c>
      <c r="BX267" s="14" t="str">
        <f t="shared" si="69"/>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x14ac:dyDescent="0.25">
      <c r="A268" s="4" t="str">
        <f t="shared" si="63"/>
        <v/>
      </c>
      <c r="B268" s="6"/>
      <c r="C268" s="8"/>
      <c r="D268" s="1" t="str">
        <f>IFERROR(INDEX('padron cfe'!B:B,MATCH(DATOS!C268,'padron cfe'!A:A,0),1),"")</f>
        <v/>
      </c>
      <c r="E268" s="1"/>
      <c r="F268" s="7"/>
      <c r="G268" s="9" t="s">
        <v>157</v>
      </c>
      <c r="H268" s="5" t="str">
        <f>IF(F268="","",IFERROR(CONCATENATE("PEUA",VLOOKUP(ESTADO,REPORTE!AV268:AW299,2,0),CLAVE_DISTRITO,CLAVE_CADER,IFERROR(VLOOKUP(DAY(F268),$BN$3:$BO$11,2,0),DAY(F268)),IFERROR(VLOOKUP(MONTH(F268),$BN$3:$BO$11,2,0),MONTH(F268)),YEAR(F268),G268),""))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4"/>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4" t="s">
        <v>157</v>
      </c>
      <c r="BF268" s="7"/>
      <c r="BG268" s="7"/>
      <c r="BH268" s="7" t="str">
        <f t="shared" ca="1" si="65"/>
        <v/>
      </c>
      <c r="BI268" s="4" t="str">
        <f t="shared" si="58"/>
        <v/>
      </c>
      <c r="BJ268" s="123" t="str">
        <f t="shared" si="66"/>
        <v/>
      </c>
      <c r="BK268" s="140" t="str">
        <f t="shared" si="71"/>
        <v/>
      </c>
      <c r="BQ268" s="4" t="str">
        <f>IF(IFERROR(VLOOKUP(C268,C269:C$1993,1,0),"")="","",COUNTIF(C:C,C268))</f>
        <v/>
      </c>
      <c r="BU268" s="5" t="str">
        <f>IF(B268="","",IF(BQ268="",1+(MAX(BU$2:BU267)),""))</f>
        <v/>
      </c>
      <c r="BV268" s="5" t="str">
        <f t="shared" si="67"/>
        <v/>
      </c>
      <c r="BW268" s="5" t="str">
        <f t="shared" si="68"/>
        <v/>
      </c>
      <c r="BX268" s="14" t="str">
        <f t="shared" si="69"/>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x14ac:dyDescent="0.25">
      <c r="A269" s="4" t="str">
        <f t="shared" si="63"/>
        <v/>
      </c>
      <c r="B269" s="6"/>
      <c r="C269" s="8"/>
      <c r="D269" s="1" t="str">
        <f>IFERROR(INDEX('padron cfe'!B:B,MATCH(DATOS!C269,'padron cfe'!A:A,0),1),"")</f>
        <v/>
      </c>
      <c r="E269" s="1"/>
      <c r="F269" s="7"/>
      <c r="G269" s="9" t="s">
        <v>157</v>
      </c>
      <c r="H269" s="5" t="str">
        <f>IF(F269="","",IFERROR(CONCATENATE("PEUA",VLOOKUP(ESTADO,REPORTE!AV269:AW300,2,0),CLAVE_DISTRITO,CLAVE_CADER,IFERROR(VLOOKUP(DAY(F269),$BN$3:$BO$11,2,0),DAY(F269)),IFERROR(VLOOKUP(MONTH(F269),$BN$3:$BO$11,2,0),MONTH(F269)),YEAR(F269),G269),""))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4"/>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4"/>
      <c r="BF269" s="7"/>
      <c r="BG269" s="7"/>
      <c r="BH269" s="7" t="str">
        <f t="shared" ca="1" si="65"/>
        <v/>
      </c>
      <c r="BI269" s="4" t="str">
        <f t="shared" si="58"/>
        <v/>
      </c>
      <c r="BJ269" s="123" t="str">
        <f t="shared" si="66"/>
        <v/>
      </c>
      <c r="BK269" s="140" t="str">
        <f t="shared" si="71"/>
        <v/>
      </c>
      <c r="BQ269" s="4" t="str">
        <f>IF(IFERROR(VLOOKUP(C269,C270:C$1993,1,0),"")="","",COUNTIF(C:C,C269))</f>
        <v/>
      </c>
      <c r="BU269" s="5" t="str">
        <f>IF(B269="","",IF(BQ269="",1+(MAX(BU$2:BU268)),""))</f>
        <v/>
      </c>
      <c r="BV269" s="5" t="str">
        <f t="shared" si="67"/>
        <v/>
      </c>
      <c r="BW269" s="5" t="str">
        <f t="shared" si="68"/>
        <v/>
      </c>
      <c r="BX269" s="14" t="str">
        <f t="shared" si="69"/>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x14ac:dyDescent="0.25">
      <c r="A270" s="4" t="str">
        <f t="shared" si="63"/>
        <v/>
      </c>
      <c r="B270" s="6"/>
      <c r="C270" s="8"/>
      <c r="D270" s="1" t="str">
        <f>IFERROR(INDEX('padron cfe'!B:B,MATCH(DATOS!C270,'padron cfe'!A:A,0),1),"")</f>
        <v/>
      </c>
      <c r="E270" s="1"/>
      <c r="F270" s="7"/>
      <c r="G270" s="9" t="s">
        <v>157</v>
      </c>
      <c r="H270" s="5" t="str">
        <f>IF(F270="","",IFERROR(CONCATENATE("PEUA",VLOOKUP(ESTADO,REPORTE!AV270:AW301,2,0),CLAVE_DISTRITO,CLAVE_CADER,IFERROR(VLOOKUP(DAY(F270),$BN$3:$BO$11,2,0),DAY(F270)),IFERROR(VLOOKUP(MONTH(F270),$BN$3:$BO$11,2,0),MONTH(F270)),YEAR(F270),G270),""))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4"/>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4" t="s">
        <v>157</v>
      </c>
      <c r="BF270" s="7"/>
      <c r="BG270" s="7"/>
      <c r="BH270" s="7" t="str">
        <f t="shared" ca="1" si="65"/>
        <v/>
      </c>
      <c r="BI270" s="4" t="str">
        <f t="shared" si="58"/>
        <v/>
      </c>
      <c r="BJ270" s="123" t="str">
        <f t="shared" si="66"/>
        <v/>
      </c>
      <c r="BK270" s="140" t="str">
        <f t="shared" si="71"/>
        <v/>
      </c>
      <c r="BQ270" s="4" t="str">
        <f>IF(IFERROR(VLOOKUP(C270,C271:C$1993,1,0),"")="","",COUNTIF(C:C,C270))</f>
        <v/>
      </c>
      <c r="BU270" s="5" t="str">
        <f>IF(B270="","",IF(BQ270="",1+(MAX(BU$2:BU269)),""))</f>
        <v/>
      </c>
      <c r="BV270" s="5" t="str">
        <f t="shared" si="67"/>
        <v/>
      </c>
      <c r="BW270" s="5" t="str">
        <f t="shared" si="68"/>
        <v/>
      </c>
      <c r="BX270" s="14" t="str">
        <f t="shared" si="69"/>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x14ac:dyDescent="0.25">
      <c r="A271" s="4" t="str">
        <f t="shared" si="63"/>
        <v/>
      </c>
      <c r="B271" s="6"/>
      <c r="C271" s="8"/>
      <c r="D271" s="1" t="str">
        <f>IFERROR(INDEX('padron cfe'!B:B,MATCH(DATOS!C271,'padron cfe'!A:A,0),1),"")</f>
        <v/>
      </c>
      <c r="E271" s="1"/>
      <c r="F271" s="7"/>
      <c r="G271" s="9" t="s">
        <v>157</v>
      </c>
      <c r="H271" s="5" t="str">
        <f>IF(F271="","",IFERROR(CONCATENATE("PEUA",VLOOKUP(ESTADO,REPORTE!AV271:AW302,2,0),CLAVE_DISTRITO,CLAVE_CADER,IFERROR(VLOOKUP(DAY(F271),$BN$3:$BO$11,2,0),DAY(F271)),IFERROR(VLOOKUP(MONTH(F271),$BN$3:$BO$11,2,0),MONTH(F271)),YEAR(F271),G271),""))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4"/>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4"/>
      <c r="BF271" s="7"/>
      <c r="BG271" s="7"/>
      <c r="BH271" s="7" t="str">
        <f t="shared" ca="1" si="65"/>
        <v/>
      </c>
      <c r="BI271" s="4" t="str">
        <f t="shared" si="58"/>
        <v/>
      </c>
      <c r="BJ271" s="123" t="str">
        <f t="shared" si="66"/>
        <v/>
      </c>
      <c r="BK271" s="140" t="str">
        <f t="shared" si="71"/>
        <v/>
      </c>
      <c r="BQ271" s="4" t="str">
        <f>IF(IFERROR(VLOOKUP(C271,C272:C$1993,1,0),"")="","",COUNTIF(C:C,C271))</f>
        <v/>
      </c>
      <c r="BU271" s="5" t="str">
        <f>IF(B271="","",IF(BQ271="",1+(MAX(BU$2:BU270)),""))</f>
        <v/>
      </c>
      <c r="BV271" s="5" t="str">
        <f t="shared" si="67"/>
        <v/>
      </c>
      <c r="BW271" s="5" t="str">
        <f t="shared" si="68"/>
        <v/>
      </c>
      <c r="BX271" s="14" t="str">
        <f t="shared" si="69"/>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x14ac:dyDescent="0.25">
      <c r="A272" s="4" t="str">
        <f t="shared" si="63"/>
        <v/>
      </c>
      <c r="B272" s="6"/>
      <c r="C272" s="8"/>
      <c r="D272" s="1" t="str">
        <f>IFERROR(INDEX('padron cfe'!B:B,MATCH(DATOS!C272,'padron cfe'!A:A,0),1),"")</f>
        <v/>
      </c>
      <c r="E272" s="1"/>
      <c r="F272" s="7"/>
      <c r="G272" s="9" t="s">
        <v>157</v>
      </c>
      <c r="H272" s="5" t="str">
        <f>IF(F272="","",IFERROR(CONCATENATE("PEUA",VLOOKUP(ESTADO,REPORTE!AV272:AW303,2,0),CLAVE_DISTRITO,CLAVE_CADER,IFERROR(VLOOKUP(DAY(F272),$BN$3:$BO$11,2,0),DAY(F272)),IFERROR(VLOOKUP(MONTH(F272),$BN$3:$BO$11,2,0),MONTH(F272)),YEAR(F272),G272),""))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4"/>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4" t="s">
        <v>157</v>
      </c>
      <c r="BF272" s="7"/>
      <c r="BG272" s="7"/>
      <c r="BH272" s="7" t="str">
        <f t="shared" ca="1" si="65"/>
        <v/>
      </c>
      <c r="BI272" s="4" t="str">
        <f t="shared" si="58"/>
        <v/>
      </c>
      <c r="BJ272" s="123" t="str">
        <f t="shared" si="66"/>
        <v/>
      </c>
      <c r="BK272" s="140" t="str">
        <f t="shared" si="71"/>
        <v/>
      </c>
      <c r="BQ272" s="4" t="str">
        <f>IF(IFERROR(VLOOKUP(C272,C273:C$1993,1,0),"")="","",COUNTIF(C:C,C272))</f>
        <v/>
      </c>
      <c r="BU272" s="5" t="str">
        <f>IF(B272="","",IF(BQ272="",1+(MAX(BU$2:BU271)),""))</f>
        <v/>
      </c>
      <c r="BV272" s="5" t="str">
        <f t="shared" si="67"/>
        <v/>
      </c>
      <c r="BW272" s="5" t="str">
        <f t="shared" si="68"/>
        <v/>
      </c>
      <c r="BX272" s="14" t="str">
        <f t="shared" si="69"/>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x14ac:dyDescent="0.25">
      <c r="A273" s="4" t="str">
        <f t="shared" si="63"/>
        <v/>
      </c>
      <c r="B273" s="6"/>
      <c r="C273" s="8"/>
      <c r="D273" s="1" t="str">
        <f>IFERROR(INDEX('padron cfe'!B:B,MATCH(DATOS!C273,'padron cfe'!A:A,0),1),"")</f>
        <v/>
      </c>
      <c r="E273" s="1"/>
      <c r="F273" s="7"/>
      <c r="G273" s="9" t="s">
        <v>157</v>
      </c>
      <c r="H273" s="5" t="str">
        <f>IF(F273="","",IFERROR(CONCATENATE("PEUA",VLOOKUP(ESTADO,REPORTE!AV273:AW304,2,0),CLAVE_DISTRITO,CLAVE_CADER,IFERROR(VLOOKUP(DAY(F273),$BN$3:$BO$11,2,0),DAY(F273)),IFERROR(VLOOKUP(MONTH(F273),$BN$3:$BO$11,2,0),MONTH(F273)),YEAR(F273),G273),""))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4"/>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4"/>
      <c r="BF273" s="7"/>
      <c r="BG273" s="7"/>
      <c r="BH273" s="7" t="str">
        <f t="shared" ca="1" si="65"/>
        <v/>
      </c>
      <c r="BI273" s="4" t="str">
        <f t="shared" si="58"/>
        <v/>
      </c>
      <c r="BJ273" s="123" t="str">
        <f t="shared" si="66"/>
        <v/>
      </c>
      <c r="BK273" s="140" t="str">
        <f t="shared" si="71"/>
        <v/>
      </c>
      <c r="BQ273" s="4" t="str">
        <f>IF(IFERROR(VLOOKUP(C273,C274:C$1993,1,0),"")="","",COUNTIF(C:C,C273))</f>
        <v/>
      </c>
      <c r="BU273" s="5" t="str">
        <f>IF(B273="","",IF(BQ273="",1+(MAX(BU$2:BU272)),""))</f>
        <v/>
      </c>
      <c r="BV273" s="5" t="str">
        <f t="shared" si="67"/>
        <v/>
      </c>
      <c r="BW273" s="5" t="str">
        <f t="shared" si="68"/>
        <v/>
      </c>
      <c r="BX273" s="14" t="str">
        <f t="shared" si="69"/>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x14ac:dyDescent="0.25">
      <c r="A274" s="4" t="str">
        <f t="shared" si="63"/>
        <v/>
      </c>
      <c r="B274" s="6"/>
      <c r="C274" s="8"/>
      <c r="D274" s="1" t="str">
        <f>IFERROR(INDEX('padron cfe'!B:B,MATCH(DATOS!C274,'padron cfe'!A:A,0),1),"")</f>
        <v/>
      </c>
      <c r="E274" s="1"/>
      <c r="F274" s="7"/>
      <c r="G274" s="9" t="s">
        <v>157</v>
      </c>
      <c r="H274" s="5" t="str">
        <f>IF(F274="","",IFERROR(CONCATENATE("PEUA",VLOOKUP(ESTADO,REPORTE!AV274:AW305,2,0),CLAVE_DISTRITO,CLAVE_CADER,IFERROR(VLOOKUP(DAY(F274),$BN$3:$BO$11,2,0),DAY(F274)),IFERROR(VLOOKUP(MONTH(F274),$BN$3:$BO$11,2,0),MONTH(F274)),YEAR(F274),G274),""))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4"/>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4" t="s">
        <v>157</v>
      </c>
      <c r="BF274" s="7"/>
      <c r="BG274" s="7"/>
      <c r="BH274" s="7" t="str">
        <f t="shared" ca="1" si="65"/>
        <v/>
      </c>
      <c r="BI274" s="4" t="str">
        <f t="shared" si="58"/>
        <v/>
      </c>
      <c r="BJ274" s="123" t="str">
        <f t="shared" si="66"/>
        <v/>
      </c>
      <c r="BK274" s="140" t="str">
        <f t="shared" si="71"/>
        <v/>
      </c>
      <c r="BQ274" s="4" t="str">
        <f>IF(IFERROR(VLOOKUP(C274,C275:C$1993,1,0),"")="","",COUNTIF(C:C,C274))</f>
        <v/>
      </c>
      <c r="BU274" s="5" t="str">
        <f>IF(B274="","",IF(BQ274="",1+(MAX(BU$2:BU273)),""))</f>
        <v/>
      </c>
      <c r="BV274" s="5" t="str">
        <f t="shared" si="67"/>
        <v/>
      </c>
      <c r="BW274" s="5" t="str">
        <f t="shared" si="68"/>
        <v/>
      </c>
      <c r="BX274" s="14" t="str">
        <f t="shared" si="69"/>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x14ac:dyDescent="0.25">
      <c r="A275" s="4" t="str">
        <f t="shared" si="63"/>
        <v/>
      </c>
      <c r="B275" s="6"/>
      <c r="C275" s="8"/>
      <c r="D275" s="1" t="str">
        <f>IFERROR(INDEX('padron cfe'!B:B,MATCH(DATOS!C275,'padron cfe'!A:A,0),1),"")</f>
        <v/>
      </c>
      <c r="E275" s="1"/>
      <c r="F275" s="7"/>
      <c r="G275" s="9" t="s">
        <v>157</v>
      </c>
      <c r="H275" s="5" t="str">
        <f>IF(F275="","",IFERROR(CONCATENATE("PEUA",VLOOKUP(ESTADO,REPORTE!AV275:AW306,2,0),CLAVE_DISTRITO,CLAVE_CADER,IFERROR(VLOOKUP(DAY(F275),$BN$3:$BO$11,2,0),DAY(F275)),IFERROR(VLOOKUP(MONTH(F275),$BN$3:$BO$11,2,0),MONTH(F275)),YEAR(F275),G275),""))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4"/>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4"/>
      <c r="BF275" s="7"/>
      <c r="BG275" s="7"/>
      <c r="BH275" s="7" t="str">
        <f t="shared" ca="1" si="65"/>
        <v/>
      </c>
      <c r="BI275" s="4" t="str">
        <f t="shared" ref="BI275:BI338" si="74">IFERROR(IF(AA275=0,"",AA275/BB275),"")</f>
        <v/>
      </c>
      <c r="BJ275" s="123" t="str">
        <f t="shared" si="66"/>
        <v/>
      </c>
      <c r="BK275" s="140" t="str">
        <f t="shared" si="71"/>
        <v/>
      </c>
      <c r="BQ275" s="4" t="str">
        <f>IF(IFERROR(VLOOKUP(C275,C276:C$1993,1,0),"")="","",COUNTIF(C:C,C275))</f>
        <v/>
      </c>
      <c r="BU275" s="5" t="str">
        <f>IF(B275="","",IF(BQ275="",1+(MAX(BU$2:BU274)),""))</f>
        <v/>
      </c>
      <c r="BV275" s="5" t="str">
        <f t="shared" si="67"/>
        <v/>
      </c>
      <c r="BW275" s="5" t="str">
        <f t="shared" si="68"/>
        <v/>
      </c>
      <c r="BX275" s="14" t="str">
        <f t="shared" si="69"/>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x14ac:dyDescent="0.25">
      <c r="A276" s="4" t="str">
        <f t="shared" si="63"/>
        <v/>
      </c>
      <c r="B276" s="6"/>
      <c r="C276" s="8"/>
      <c r="D276" s="1" t="str">
        <f>IFERROR(INDEX('padron cfe'!B:B,MATCH(DATOS!C276,'padron cfe'!A:A,0),1),"")</f>
        <v/>
      </c>
      <c r="E276" s="1"/>
      <c r="F276" s="7"/>
      <c r="G276" s="9" t="s">
        <v>157</v>
      </c>
      <c r="H276" s="5" t="str">
        <f>IF(F276="","",IFERROR(CONCATENATE("PEUA",VLOOKUP(ESTADO,REPORTE!AV276:AW307,2,0),CLAVE_DISTRITO,CLAVE_CADER,IFERROR(VLOOKUP(DAY(F276),$BN$3:$BO$11,2,0),DAY(F276)),IFERROR(VLOOKUP(MONTH(F276),$BN$3:$BO$11,2,0),MONTH(F276)),YEAR(F276),G276),""))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4"/>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4" t="s">
        <v>157</v>
      </c>
      <c r="BF276" s="7"/>
      <c r="BG276" s="7"/>
      <c r="BH276" s="7" t="str">
        <f t="shared" ca="1" si="65"/>
        <v/>
      </c>
      <c r="BI276" s="4" t="str">
        <f t="shared" si="74"/>
        <v/>
      </c>
      <c r="BJ276" s="123" t="str">
        <f t="shared" si="66"/>
        <v/>
      </c>
      <c r="BK276" s="140" t="str">
        <f t="shared" si="71"/>
        <v/>
      </c>
      <c r="BQ276" s="4" t="str">
        <f>IF(IFERROR(VLOOKUP(C276,C277:C$1993,1,0),"")="","",COUNTIF(C:C,C276))</f>
        <v/>
      </c>
      <c r="BU276" s="5" t="str">
        <f>IF(B276="","",IF(BQ276="",1+(MAX(BU$2:BU275)),""))</f>
        <v/>
      </c>
      <c r="BV276" s="5" t="str">
        <f t="shared" si="67"/>
        <v/>
      </c>
      <c r="BW276" s="5" t="str">
        <f t="shared" si="68"/>
        <v/>
      </c>
      <c r="BX276" s="14" t="str">
        <f t="shared" si="69"/>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x14ac:dyDescent="0.25">
      <c r="A277" s="4" t="str">
        <f t="shared" si="63"/>
        <v/>
      </c>
      <c r="B277" s="6"/>
      <c r="C277" s="8"/>
      <c r="D277" s="1" t="str">
        <f>IFERROR(INDEX('padron cfe'!B:B,MATCH(DATOS!C277,'padron cfe'!A:A,0),1),"")</f>
        <v/>
      </c>
      <c r="E277" s="1"/>
      <c r="F277" s="7"/>
      <c r="G277" s="9" t="s">
        <v>157</v>
      </c>
      <c r="H277" s="5" t="str">
        <f>IF(F277="","",IFERROR(CONCATENATE("PEUA",VLOOKUP(ESTADO,REPORTE!AV277:AW308,2,0),CLAVE_DISTRITO,CLAVE_CADER,IFERROR(VLOOKUP(DAY(F277),$BN$3:$BO$11,2,0),DAY(F277)),IFERROR(VLOOKUP(MONTH(F277),$BN$3:$BO$11,2,0),MONTH(F277)),YEAR(F277),G277),""))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4"/>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4"/>
      <c r="BF277" s="7"/>
      <c r="BG277" s="7"/>
      <c r="BH277" s="7" t="str">
        <f t="shared" ca="1" si="65"/>
        <v/>
      </c>
      <c r="BI277" s="4" t="str">
        <f t="shared" si="74"/>
        <v/>
      </c>
      <c r="BJ277" s="123" t="str">
        <f t="shared" si="66"/>
        <v/>
      </c>
      <c r="BK277" s="140" t="str">
        <f t="shared" si="71"/>
        <v/>
      </c>
      <c r="BQ277" s="4" t="str">
        <f>IF(IFERROR(VLOOKUP(C277,C278:C$1993,1,0),"")="","",COUNTIF(C:C,C277))</f>
        <v/>
      </c>
      <c r="BU277" s="5" t="str">
        <f>IF(B277="","",IF(BQ277="",1+(MAX(BU$2:BU276)),""))</f>
        <v/>
      </c>
      <c r="BV277" s="5" t="str">
        <f t="shared" si="67"/>
        <v/>
      </c>
      <c r="BW277" s="5" t="str">
        <f t="shared" si="68"/>
        <v/>
      </c>
      <c r="BX277" s="14" t="str">
        <f t="shared" si="69"/>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x14ac:dyDescent="0.25">
      <c r="A278" s="4" t="str">
        <f t="shared" si="63"/>
        <v/>
      </c>
      <c r="B278" s="6"/>
      <c r="C278" s="8"/>
      <c r="D278" s="1" t="str">
        <f>IFERROR(INDEX('padron cfe'!B:B,MATCH(DATOS!C278,'padron cfe'!A:A,0),1),"")</f>
        <v/>
      </c>
      <c r="E278" s="1"/>
      <c r="F278" s="7"/>
      <c r="G278" s="9" t="s">
        <v>157</v>
      </c>
      <c r="H278" s="5" t="str">
        <f>IF(F278="","",IFERROR(CONCATENATE("PEUA",VLOOKUP(ESTADO,REPORTE!AV278:AW309,2,0),CLAVE_DISTRITO,CLAVE_CADER,IFERROR(VLOOKUP(DAY(F278),$BN$3:$BO$11,2,0),DAY(F278)),IFERROR(VLOOKUP(MONTH(F278),$BN$3:$BO$11,2,0),MONTH(F278)),YEAR(F278),G278),""))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4"/>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4" t="s">
        <v>157</v>
      </c>
      <c r="BF278" s="7"/>
      <c r="BG278" s="7"/>
      <c r="BH278" s="7" t="str">
        <f t="shared" ca="1" si="65"/>
        <v/>
      </c>
      <c r="BI278" s="4" t="str">
        <f t="shared" si="74"/>
        <v/>
      </c>
      <c r="BJ278" s="123" t="str">
        <f t="shared" si="66"/>
        <v/>
      </c>
      <c r="BK278" s="140" t="str">
        <f t="shared" si="71"/>
        <v/>
      </c>
      <c r="BQ278" s="4" t="str">
        <f>IF(IFERROR(VLOOKUP(C278,C279:C$1993,1,0),"")="","",COUNTIF(C:C,C278))</f>
        <v/>
      </c>
      <c r="BU278" s="5" t="str">
        <f>IF(B278="","",IF(BQ278="",1+(MAX(BU$2:BU277)),""))</f>
        <v/>
      </c>
      <c r="BV278" s="5" t="str">
        <f t="shared" si="67"/>
        <v/>
      </c>
      <c r="BW278" s="5" t="str">
        <f t="shared" si="68"/>
        <v/>
      </c>
      <c r="BX278" s="14" t="str">
        <f t="shared" si="69"/>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x14ac:dyDescent="0.25">
      <c r="A279" s="4" t="str">
        <f t="shared" si="63"/>
        <v/>
      </c>
      <c r="B279" s="6"/>
      <c r="C279" s="8"/>
      <c r="D279" s="1" t="str">
        <f>IFERROR(INDEX('padron cfe'!B:B,MATCH(DATOS!C279,'padron cfe'!A:A,0),1),"")</f>
        <v/>
      </c>
      <c r="E279" s="1"/>
      <c r="F279" s="7"/>
      <c r="G279" s="9" t="s">
        <v>157</v>
      </c>
      <c r="H279" s="5" t="str">
        <f>IF(F279="","",IFERROR(CONCATENATE("PEUA",VLOOKUP(ESTADO,REPORTE!AV279:AW310,2,0),CLAVE_DISTRITO,CLAVE_CADER,IFERROR(VLOOKUP(DAY(F279),$BN$3:$BO$11,2,0),DAY(F279)),IFERROR(VLOOKUP(MONTH(F279),$BN$3:$BO$11,2,0),MONTH(F279)),YEAR(F279),G279),""))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4"/>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4"/>
      <c r="BF279" s="7"/>
      <c r="BG279" s="7"/>
      <c r="BH279" s="7" t="str">
        <f t="shared" ca="1" si="65"/>
        <v/>
      </c>
      <c r="BI279" s="4" t="str">
        <f t="shared" si="74"/>
        <v/>
      </c>
      <c r="BJ279" s="123" t="str">
        <f t="shared" si="66"/>
        <v/>
      </c>
      <c r="BK279" s="140" t="str">
        <f t="shared" si="71"/>
        <v/>
      </c>
      <c r="BQ279" s="4" t="str">
        <f>IF(IFERROR(VLOOKUP(C279,C280:C$1993,1,0),"")="","",COUNTIF(C:C,C279))</f>
        <v/>
      </c>
      <c r="BU279" s="5" t="str">
        <f>IF(B279="","",IF(BQ279="",1+(MAX(BU$2:BU278)),""))</f>
        <v/>
      </c>
      <c r="BV279" s="5" t="str">
        <f t="shared" si="67"/>
        <v/>
      </c>
      <c r="BW279" s="5" t="str">
        <f t="shared" si="68"/>
        <v/>
      </c>
      <c r="BX279" s="14" t="str">
        <f t="shared" si="69"/>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x14ac:dyDescent="0.25">
      <c r="A280" s="4" t="str">
        <f t="shared" si="63"/>
        <v/>
      </c>
      <c r="B280" s="6"/>
      <c r="C280" s="8"/>
      <c r="D280" s="1" t="str">
        <f>IFERROR(INDEX('padron cfe'!B:B,MATCH(DATOS!C280,'padron cfe'!A:A,0),1),"")</f>
        <v/>
      </c>
      <c r="E280" s="1"/>
      <c r="F280" s="7"/>
      <c r="G280" s="9" t="s">
        <v>157</v>
      </c>
      <c r="H280" s="5" t="str">
        <f>IF(F280="","",IFERROR(CONCATENATE("PEUA",VLOOKUP(ESTADO,REPORTE!AV280:AW311,2,0),CLAVE_DISTRITO,CLAVE_CADER,IFERROR(VLOOKUP(DAY(F280),$BN$3:$BO$11,2,0),DAY(F280)),IFERROR(VLOOKUP(MONTH(F280),$BN$3:$BO$11,2,0),MONTH(F280)),YEAR(F280),G280),""))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4"/>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4" t="s">
        <v>157</v>
      </c>
      <c r="BF280" s="7"/>
      <c r="BG280" s="7"/>
      <c r="BH280" s="7" t="str">
        <f t="shared" ca="1" si="65"/>
        <v/>
      </c>
      <c r="BI280" s="4" t="str">
        <f t="shared" si="74"/>
        <v/>
      </c>
      <c r="BJ280" s="123" t="str">
        <f t="shared" si="66"/>
        <v/>
      </c>
      <c r="BK280" s="140" t="str">
        <f t="shared" si="71"/>
        <v/>
      </c>
      <c r="BQ280" s="4" t="str">
        <f>IF(IFERROR(VLOOKUP(C280,C281:C$1993,1,0),"")="","",COUNTIF(C:C,C280))</f>
        <v/>
      </c>
      <c r="BU280" s="5" t="str">
        <f>IF(B280="","",IF(BQ280="",1+(MAX(BU$2:BU279)),""))</f>
        <v/>
      </c>
      <c r="BV280" s="5" t="str">
        <f t="shared" si="67"/>
        <v/>
      </c>
      <c r="BW280" s="5" t="str">
        <f t="shared" si="68"/>
        <v/>
      </c>
      <c r="BX280" s="14" t="str">
        <f t="shared" si="69"/>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x14ac:dyDescent="0.25">
      <c r="A281" s="4" t="str">
        <f t="shared" si="63"/>
        <v/>
      </c>
      <c r="B281" s="6"/>
      <c r="C281" s="8"/>
      <c r="D281" s="1" t="str">
        <f>IFERROR(INDEX('padron cfe'!B:B,MATCH(DATOS!C281,'padron cfe'!A:A,0),1),"")</f>
        <v/>
      </c>
      <c r="E281" s="1"/>
      <c r="F281" s="7"/>
      <c r="G281" s="9" t="s">
        <v>157</v>
      </c>
      <c r="H281" s="5" t="str">
        <f>IF(F281="","",IFERROR(CONCATENATE("PEUA",VLOOKUP(ESTADO,REPORTE!AV281:AW312,2,0),CLAVE_DISTRITO,CLAVE_CADER,IFERROR(VLOOKUP(DAY(F281),$BN$3:$BO$11,2,0),DAY(F281)),IFERROR(VLOOKUP(MONTH(F281),$BN$3:$BO$11,2,0),MONTH(F281)),YEAR(F281),G281),""))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4"/>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4"/>
      <c r="BF281" s="7"/>
      <c r="BG281" s="7"/>
      <c r="BH281" s="7" t="str">
        <f t="shared" ca="1" si="65"/>
        <v/>
      </c>
      <c r="BI281" s="4" t="str">
        <f t="shared" si="74"/>
        <v/>
      </c>
      <c r="BJ281" s="123" t="str">
        <f t="shared" si="66"/>
        <v/>
      </c>
      <c r="BK281" s="140" t="str">
        <f t="shared" si="71"/>
        <v/>
      </c>
      <c r="BQ281" s="4" t="str">
        <f>IF(IFERROR(VLOOKUP(C281,C282:C$1993,1,0),"")="","",COUNTIF(C:C,C281))</f>
        <v/>
      </c>
      <c r="BU281" s="5" t="str">
        <f>IF(B281="","",IF(BQ281="",1+(MAX(BU$2:BU280)),""))</f>
        <v/>
      </c>
      <c r="BV281" s="5" t="str">
        <f t="shared" si="67"/>
        <v/>
      </c>
      <c r="BW281" s="5" t="str">
        <f t="shared" si="68"/>
        <v/>
      </c>
      <c r="BX281" s="14" t="str">
        <f t="shared" si="69"/>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x14ac:dyDescent="0.25">
      <c r="A282" s="4" t="str">
        <f t="shared" si="63"/>
        <v/>
      </c>
      <c r="B282" s="6"/>
      <c r="C282" s="8"/>
      <c r="D282" s="1" t="str">
        <f>IFERROR(INDEX('padron cfe'!B:B,MATCH(DATOS!C282,'padron cfe'!A:A,0),1),"")</f>
        <v/>
      </c>
      <c r="E282" s="1"/>
      <c r="F282" s="7"/>
      <c r="G282" s="9" t="s">
        <v>157</v>
      </c>
      <c r="H282" s="5" t="str">
        <f>IF(F282="","",IFERROR(CONCATENATE("PEUA",VLOOKUP(ESTADO,REPORTE!AV282:AW313,2,0),CLAVE_DISTRITO,CLAVE_CADER,IFERROR(VLOOKUP(DAY(F282),$BN$3:$BO$11,2,0),DAY(F282)),IFERROR(VLOOKUP(MONTH(F282),$BN$3:$BO$11,2,0),MONTH(F282)),YEAR(F282),G282),""))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4"/>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4" t="s">
        <v>157</v>
      </c>
      <c r="BF282" s="7"/>
      <c r="BG282" s="7"/>
      <c r="BH282" s="7" t="str">
        <f t="shared" ca="1" si="65"/>
        <v/>
      </c>
      <c r="BI282" s="4" t="str">
        <f t="shared" si="74"/>
        <v/>
      </c>
      <c r="BJ282" s="123" t="str">
        <f t="shared" si="66"/>
        <v/>
      </c>
      <c r="BK282" s="140" t="str">
        <f t="shared" si="71"/>
        <v/>
      </c>
      <c r="BQ282" s="4" t="str">
        <f>IF(IFERROR(VLOOKUP(C282,C283:C$1993,1,0),"")="","",COUNTIF(C:C,C282))</f>
        <v/>
      </c>
      <c r="BU282" s="5" t="str">
        <f>IF(B282="","",IF(BQ282="",1+(MAX(BU$2:BU281)),""))</f>
        <v/>
      </c>
      <c r="BV282" s="5" t="str">
        <f t="shared" si="67"/>
        <v/>
      </c>
      <c r="BW282" s="5" t="str">
        <f t="shared" si="68"/>
        <v/>
      </c>
      <c r="BX282" s="14" t="str">
        <f t="shared" si="69"/>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x14ac:dyDescent="0.25">
      <c r="A283" s="4" t="str">
        <f t="shared" si="63"/>
        <v/>
      </c>
      <c r="B283" s="6"/>
      <c r="C283" s="8"/>
      <c r="D283" s="1" t="str">
        <f>IFERROR(INDEX('padron cfe'!B:B,MATCH(DATOS!C283,'padron cfe'!A:A,0),1),"")</f>
        <v/>
      </c>
      <c r="E283" s="1"/>
      <c r="F283" s="7"/>
      <c r="G283" s="9" t="s">
        <v>157</v>
      </c>
      <c r="H283" s="5" t="str">
        <f>IF(F283="","",IFERROR(CONCATENATE("PEUA",VLOOKUP(ESTADO,REPORTE!AV283:AW314,2,0),CLAVE_DISTRITO,CLAVE_CADER,IFERROR(VLOOKUP(DAY(F283),$BN$3:$BO$11,2,0),DAY(F283)),IFERROR(VLOOKUP(MONTH(F283),$BN$3:$BO$11,2,0),MONTH(F283)),YEAR(F283),G283),""))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4"/>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4"/>
      <c r="BF283" s="7"/>
      <c r="BG283" s="7"/>
      <c r="BH283" s="7" t="str">
        <f t="shared" ca="1" si="65"/>
        <v/>
      </c>
      <c r="BI283" s="4" t="str">
        <f t="shared" si="74"/>
        <v/>
      </c>
      <c r="BJ283" s="123" t="str">
        <f t="shared" si="66"/>
        <v/>
      </c>
      <c r="BK283" s="140" t="str">
        <f t="shared" si="71"/>
        <v/>
      </c>
      <c r="BQ283" s="4" t="str">
        <f>IF(IFERROR(VLOOKUP(C283,C284:C$1993,1,0),"")="","",COUNTIF(C:C,C283))</f>
        <v/>
      </c>
      <c r="BU283" s="5" t="str">
        <f>IF(B283="","",IF(BQ283="",1+(MAX(BU$2:BU282)),""))</f>
        <v/>
      </c>
      <c r="BV283" s="5" t="str">
        <f t="shared" si="67"/>
        <v/>
      </c>
      <c r="BW283" s="5" t="str">
        <f t="shared" si="68"/>
        <v/>
      </c>
      <c r="BX283" s="14" t="str">
        <f t="shared" si="69"/>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x14ac:dyDescent="0.25">
      <c r="A284" s="4" t="str">
        <f t="shared" si="63"/>
        <v/>
      </c>
      <c r="B284" s="6"/>
      <c r="C284" s="8"/>
      <c r="D284" s="1" t="str">
        <f>IFERROR(INDEX('padron cfe'!B:B,MATCH(DATOS!C284,'padron cfe'!A:A,0),1),"")</f>
        <v/>
      </c>
      <c r="E284" s="1"/>
      <c r="F284" s="7"/>
      <c r="G284" s="9" t="s">
        <v>157</v>
      </c>
      <c r="H284" s="5" t="str">
        <f>IF(F284="","",IFERROR(CONCATENATE("PEUA",VLOOKUP(ESTADO,REPORTE!AV284:AW315,2,0),CLAVE_DISTRITO,CLAVE_CADER,IFERROR(VLOOKUP(DAY(F284),$BN$3:$BO$11,2,0),DAY(F284)),IFERROR(VLOOKUP(MONTH(F284),$BN$3:$BO$11,2,0),MONTH(F284)),YEAR(F284),G284),""))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4"/>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4" t="s">
        <v>157</v>
      </c>
      <c r="BF284" s="7"/>
      <c r="BG284" s="7"/>
      <c r="BH284" s="7" t="str">
        <f t="shared" ca="1" si="65"/>
        <v/>
      </c>
      <c r="BI284" s="4" t="str">
        <f t="shared" si="74"/>
        <v/>
      </c>
      <c r="BJ284" s="123" t="str">
        <f t="shared" si="66"/>
        <v/>
      </c>
      <c r="BK284" s="140" t="str">
        <f t="shared" si="71"/>
        <v/>
      </c>
      <c r="BQ284" s="4" t="str">
        <f>IF(IFERROR(VLOOKUP(C284,C285:C$1993,1,0),"")="","",COUNTIF(C:C,C284))</f>
        <v/>
      </c>
      <c r="BU284" s="5" t="str">
        <f>IF(B284="","",IF(BQ284="",1+(MAX(BU$2:BU283)),""))</f>
        <v/>
      </c>
      <c r="BV284" s="5" t="str">
        <f t="shared" si="67"/>
        <v/>
      </c>
      <c r="BW284" s="5" t="str">
        <f t="shared" si="68"/>
        <v/>
      </c>
      <c r="BX284" s="14" t="str">
        <f t="shared" si="69"/>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x14ac:dyDescent="0.25">
      <c r="A285" s="4" t="str">
        <f t="shared" si="63"/>
        <v/>
      </c>
      <c r="B285" s="6"/>
      <c r="C285" s="8"/>
      <c r="D285" s="1" t="str">
        <f>IFERROR(INDEX('padron cfe'!B:B,MATCH(DATOS!C285,'padron cfe'!A:A,0),1),"")</f>
        <v/>
      </c>
      <c r="E285" s="1"/>
      <c r="F285" s="7"/>
      <c r="G285" s="9" t="s">
        <v>157</v>
      </c>
      <c r="H285" s="5" t="str">
        <f>IF(F285="","",IFERROR(CONCATENATE("PEUA",VLOOKUP(ESTADO,REPORTE!AV285:AW316,2,0),CLAVE_DISTRITO,CLAVE_CADER,IFERROR(VLOOKUP(DAY(F285),$BN$3:$BO$11,2,0),DAY(F285)),IFERROR(VLOOKUP(MONTH(F285),$BN$3:$BO$11,2,0),MONTH(F285)),YEAR(F285),G285),""))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4"/>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4"/>
      <c r="BF285" s="7"/>
      <c r="BG285" s="7"/>
      <c r="BH285" s="7" t="str">
        <f t="shared" ca="1" si="65"/>
        <v/>
      </c>
      <c r="BI285" s="4" t="str">
        <f t="shared" si="74"/>
        <v/>
      </c>
      <c r="BJ285" s="123" t="str">
        <f t="shared" si="66"/>
        <v/>
      </c>
      <c r="BK285" s="140" t="str">
        <f t="shared" si="71"/>
        <v/>
      </c>
      <c r="BQ285" s="4" t="str">
        <f>IF(IFERROR(VLOOKUP(C285,C286:C$1993,1,0),"")="","",COUNTIF(C:C,C285))</f>
        <v/>
      </c>
      <c r="BU285" s="5" t="str">
        <f>IF(B285="","",IF(BQ285="",1+(MAX(BU$2:BU284)),""))</f>
        <v/>
      </c>
      <c r="BV285" s="5" t="str">
        <f t="shared" si="67"/>
        <v/>
      </c>
      <c r="BW285" s="5" t="str">
        <f t="shared" si="68"/>
        <v/>
      </c>
      <c r="BX285" s="14" t="str">
        <f t="shared" si="69"/>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x14ac:dyDescent="0.25">
      <c r="A286" s="4" t="str">
        <f t="shared" si="63"/>
        <v/>
      </c>
      <c r="B286" s="6"/>
      <c r="C286" s="8"/>
      <c r="D286" s="1" t="str">
        <f>IFERROR(INDEX('padron cfe'!B:B,MATCH(DATOS!C286,'padron cfe'!A:A,0),1),"")</f>
        <v/>
      </c>
      <c r="E286" s="1"/>
      <c r="F286" s="7"/>
      <c r="G286" s="9" t="s">
        <v>157</v>
      </c>
      <c r="H286" s="5" t="str">
        <f>IF(F286="","",IFERROR(CONCATENATE("PEUA",VLOOKUP(ESTADO,REPORTE!AV286:AW317,2,0),CLAVE_DISTRITO,CLAVE_CADER,IFERROR(VLOOKUP(DAY(F286),$BN$3:$BO$11,2,0),DAY(F286)),IFERROR(VLOOKUP(MONTH(F286),$BN$3:$BO$11,2,0),MONTH(F286)),YEAR(F286),G286),""))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4"/>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4" t="s">
        <v>157</v>
      </c>
      <c r="BF286" s="7"/>
      <c r="BG286" s="7"/>
      <c r="BH286" s="7" t="str">
        <f t="shared" ca="1" si="65"/>
        <v/>
      </c>
      <c r="BI286" s="4" t="str">
        <f t="shared" si="74"/>
        <v/>
      </c>
      <c r="BJ286" s="123" t="str">
        <f t="shared" si="66"/>
        <v/>
      </c>
      <c r="BK286" s="140" t="str">
        <f t="shared" si="71"/>
        <v/>
      </c>
      <c r="BQ286" s="4" t="str">
        <f>IF(IFERROR(VLOOKUP(C286,C287:C$1993,1,0),"")="","",COUNTIF(C:C,C286))</f>
        <v/>
      </c>
      <c r="BU286" s="5" t="str">
        <f>IF(B286="","",IF(BQ286="",1+(MAX(BU$2:BU285)),""))</f>
        <v/>
      </c>
      <c r="BV286" s="5" t="str">
        <f t="shared" si="67"/>
        <v/>
      </c>
      <c r="BW286" s="5" t="str">
        <f t="shared" si="68"/>
        <v/>
      </c>
      <c r="BX286" s="14" t="str">
        <f t="shared" si="69"/>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x14ac:dyDescent="0.25">
      <c r="A287" s="4" t="str">
        <f t="shared" si="63"/>
        <v/>
      </c>
      <c r="B287" s="6"/>
      <c r="C287" s="8"/>
      <c r="D287" s="1" t="str">
        <f>IFERROR(INDEX('padron cfe'!B:B,MATCH(DATOS!C287,'padron cfe'!A:A,0),1),"")</f>
        <v/>
      </c>
      <c r="E287" s="1"/>
      <c r="F287" s="7"/>
      <c r="G287" s="9" t="s">
        <v>157</v>
      </c>
      <c r="H287" s="5" t="str">
        <f>IF(F287="","",IFERROR(CONCATENATE("PEUA",VLOOKUP(ESTADO,REPORTE!AV287:AW318,2,0),CLAVE_DISTRITO,CLAVE_CADER,IFERROR(VLOOKUP(DAY(F287),$BN$3:$BO$11,2,0),DAY(F287)),IFERROR(VLOOKUP(MONTH(F287),$BN$3:$BO$11,2,0),MONTH(F287)),YEAR(F287),G287),""))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4"/>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4"/>
      <c r="BF287" s="7"/>
      <c r="BG287" s="7"/>
      <c r="BH287" s="7" t="str">
        <f t="shared" ca="1" si="65"/>
        <v/>
      </c>
      <c r="BI287" s="4" t="str">
        <f t="shared" si="74"/>
        <v/>
      </c>
      <c r="BJ287" s="123" t="str">
        <f t="shared" si="66"/>
        <v/>
      </c>
      <c r="BK287" s="140" t="str">
        <f t="shared" si="71"/>
        <v/>
      </c>
      <c r="BQ287" s="4" t="str">
        <f>IF(IFERROR(VLOOKUP(C287,C288:C$1993,1,0),"")="","",COUNTIF(C:C,C287))</f>
        <v/>
      </c>
      <c r="BU287" s="5" t="str">
        <f>IF(B287="","",IF(BQ287="",1+(MAX(BU$2:BU286)),""))</f>
        <v/>
      </c>
      <c r="BV287" s="5" t="str">
        <f t="shared" si="67"/>
        <v/>
      </c>
      <c r="BW287" s="5" t="str">
        <f t="shared" si="68"/>
        <v/>
      </c>
      <c r="BX287" s="14" t="str">
        <f t="shared" si="69"/>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x14ac:dyDescent="0.25">
      <c r="A288" s="4" t="str">
        <f t="shared" si="63"/>
        <v/>
      </c>
      <c r="B288" s="6"/>
      <c r="C288" s="8"/>
      <c r="D288" s="1" t="str">
        <f>IFERROR(INDEX('padron cfe'!B:B,MATCH(DATOS!C288,'padron cfe'!A:A,0),1),"")</f>
        <v/>
      </c>
      <c r="E288" s="1"/>
      <c r="F288" s="7"/>
      <c r="G288" s="9" t="s">
        <v>157</v>
      </c>
      <c r="H288" s="5" t="str">
        <f>IF(F288="","",IFERROR(CONCATENATE("PEUA",VLOOKUP(ESTADO,REPORTE!AV288:AW319,2,0),CLAVE_DISTRITO,CLAVE_CADER,IFERROR(VLOOKUP(DAY(F288),$BN$3:$BO$11,2,0),DAY(F288)),IFERROR(VLOOKUP(MONTH(F288),$BN$3:$BO$11,2,0),MONTH(F288)),YEAR(F288),G288),""))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4"/>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4" t="s">
        <v>157</v>
      </c>
      <c r="BF288" s="7"/>
      <c r="BG288" s="7"/>
      <c r="BH288" s="7" t="str">
        <f t="shared" ca="1" si="65"/>
        <v/>
      </c>
      <c r="BI288" s="4" t="str">
        <f t="shared" si="74"/>
        <v/>
      </c>
      <c r="BJ288" s="123" t="str">
        <f t="shared" si="66"/>
        <v/>
      </c>
      <c r="BK288" s="140" t="str">
        <f t="shared" si="71"/>
        <v/>
      </c>
      <c r="BQ288" s="4" t="str">
        <f>IF(IFERROR(VLOOKUP(C288,C289:C$1993,1,0),"")="","",COUNTIF(C:C,C288))</f>
        <v/>
      </c>
      <c r="BU288" s="5" t="str">
        <f>IF(B288="","",IF(BQ288="",1+(MAX(BU$2:BU287)),""))</f>
        <v/>
      </c>
      <c r="BV288" s="5" t="str">
        <f t="shared" si="67"/>
        <v/>
      </c>
      <c r="BW288" s="5" t="str">
        <f t="shared" si="68"/>
        <v/>
      </c>
      <c r="BX288" s="14" t="str">
        <f t="shared" si="69"/>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x14ac:dyDescent="0.25">
      <c r="A289" s="4" t="str">
        <f t="shared" si="63"/>
        <v/>
      </c>
      <c r="B289" s="6"/>
      <c r="C289" s="8"/>
      <c r="D289" s="1" t="str">
        <f>IFERROR(INDEX('padron cfe'!B:B,MATCH(DATOS!C289,'padron cfe'!A:A,0),1),"")</f>
        <v/>
      </c>
      <c r="E289" s="1"/>
      <c r="F289" s="7"/>
      <c r="G289" s="9" t="s">
        <v>157</v>
      </c>
      <c r="H289" s="5" t="str">
        <f>IF(F289="","",IFERROR(CONCATENATE("PEUA",VLOOKUP(ESTADO,REPORTE!AV289:AW320,2,0),CLAVE_DISTRITO,CLAVE_CADER,IFERROR(VLOOKUP(DAY(F289),$BN$3:$BO$11,2,0),DAY(F289)),IFERROR(VLOOKUP(MONTH(F289),$BN$3:$BO$11,2,0),MONTH(F289)),YEAR(F289),G289),""))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4"/>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4"/>
      <c r="BF289" s="7"/>
      <c r="BG289" s="7"/>
      <c r="BH289" s="7" t="str">
        <f t="shared" ca="1" si="65"/>
        <v/>
      </c>
      <c r="BI289" s="4" t="str">
        <f t="shared" si="74"/>
        <v/>
      </c>
      <c r="BJ289" s="123" t="str">
        <f t="shared" si="66"/>
        <v/>
      </c>
      <c r="BK289" s="140" t="str">
        <f t="shared" si="71"/>
        <v/>
      </c>
      <c r="BQ289" s="4" t="str">
        <f>IF(IFERROR(VLOOKUP(C289,C290:C$1993,1,0),"")="","",COUNTIF(C:C,C289))</f>
        <v/>
      </c>
      <c r="BU289" s="5" t="str">
        <f>IF(B289="","",IF(BQ289="",1+(MAX(BU$2:BU288)),""))</f>
        <v/>
      </c>
      <c r="BV289" s="5" t="str">
        <f t="shared" si="67"/>
        <v/>
      </c>
      <c r="BW289" s="5" t="str">
        <f t="shared" si="68"/>
        <v/>
      </c>
      <c r="BX289" s="14" t="str">
        <f t="shared" si="69"/>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x14ac:dyDescent="0.25">
      <c r="A290" s="4" t="str">
        <f t="shared" si="63"/>
        <v/>
      </c>
      <c r="B290" s="6"/>
      <c r="C290" s="8"/>
      <c r="D290" s="1" t="str">
        <f>IFERROR(INDEX('padron cfe'!B:B,MATCH(DATOS!C290,'padron cfe'!A:A,0),1),"")</f>
        <v/>
      </c>
      <c r="E290" s="1"/>
      <c r="F290" s="7"/>
      <c r="G290" s="9" t="s">
        <v>157</v>
      </c>
      <c r="H290" s="5" t="str">
        <f>IF(F290="","",IFERROR(CONCATENATE("PEUA",VLOOKUP(ESTADO,REPORTE!AV290:AW321,2,0),CLAVE_DISTRITO,CLAVE_CADER,IFERROR(VLOOKUP(DAY(F290),$BN$3:$BO$11,2,0),DAY(F290)),IFERROR(VLOOKUP(MONTH(F290),$BN$3:$BO$11,2,0),MONTH(F290)),YEAR(F290),G290),""))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4"/>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4" t="s">
        <v>157</v>
      </c>
      <c r="BF290" s="7"/>
      <c r="BG290" s="7"/>
      <c r="BH290" s="7" t="str">
        <f t="shared" ca="1" si="65"/>
        <v/>
      </c>
      <c r="BI290" s="4" t="str">
        <f t="shared" si="74"/>
        <v/>
      </c>
      <c r="BJ290" s="123" t="str">
        <f t="shared" si="66"/>
        <v/>
      </c>
      <c r="BK290" s="140" t="str">
        <f t="shared" si="71"/>
        <v/>
      </c>
      <c r="BQ290" s="4" t="str">
        <f>IF(IFERROR(VLOOKUP(C290,C291:C$1993,1,0),"")="","",COUNTIF(C:C,C290))</f>
        <v/>
      </c>
      <c r="BU290" s="5" t="str">
        <f>IF(B290="","",IF(BQ290="",1+(MAX(BU$2:BU289)),""))</f>
        <v/>
      </c>
      <c r="BV290" s="5" t="str">
        <f t="shared" si="67"/>
        <v/>
      </c>
      <c r="BW290" s="5" t="str">
        <f t="shared" si="68"/>
        <v/>
      </c>
      <c r="BX290" s="14" t="str">
        <f t="shared" si="69"/>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x14ac:dyDescent="0.25">
      <c r="A291" s="4" t="str">
        <f t="shared" si="63"/>
        <v/>
      </c>
      <c r="B291" s="6"/>
      <c r="C291" s="8"/>
      <c r="D291" s="1" t="str">
        <f>IFERROR(INDEX('padron cfe'!B:B,MATCH(DATOS!C291,'padron cfe'!A:A,0),1),"")</f>
        <v/>
      </c>
      <c r="E291" s="1"/>
      <c r="F291" s="7"/>
      <c r="G291" s="9" t="s">
        <v>157</v>
      </c>
      <c r="H291" s="5" t="str">
        <f>IF(F291="","",IFERROR(CONCATENATE("PEUA",VLOOKUP(ESTADO,REPORTE!AV291:AW322,2,0),CLAVE_DISTRITO,CLAVE_CADER,IFERROR(VLOOKUP(DAY(F291),$BN$3:$BO$11,2,0),DAY(F291)),IFERROR(VLOOKUP(MONTH(F291),$BN$3:$BO$11,2,0),MONTH(F291)),YEAR(F291),G291),""))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4"/>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4"/>
      <c r="BF291" s="7"/>
      <c r="BG291" s="7"/>
      <c r="BH291" s="7" t="str">
        <f t="shared" ca="1" si="65"/>
        <v/>
      </c>
      <c r="BI291" s="4" t="str">
        <f t="shared" si="74"/>
        <v/>
      </c>
      <c r="BJ291" s="123" t="str">
        <f t="shared" si="66"/>
        <v/>
      </c>
      <c r="BK291" s="140" t="str">
        <f t="shared" si="71"/>
        <v/>
      </c>
      <c r="BQ291" s="4" t="str">
        <f>IF(IFERROR(VLOOKUP(C291,C292:C$1993,1,0),"")="","",COUNTIF(C:C,C291))</f>
        <v/>
      </c>
      <c r="BU291" s="5" t="str">
        <f>IF(B291="","",IF(BQ291="",1+(MAX(BU$2:BU290)),""))</f>
        <v/>
      </c>
      <c r="BV291" s="5" t="str">
        <f t="shared" si="67"/>
        <v/>
      </c>
      <c r="BW291" s="5" t="str">
        <f t="shared" si="68"/>
        <v/>
      </c>
      <c r="BX291" s="14" t="str">
        <f t="shared" si="69"/>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x14ac:dyDescent="0.25">
      <c r="A292" s="4" t="str">
        <f t="shared" si="63"/>
        <v/>
      </c>
      <c r="B292" s="6"/>
      <c r="C292" s="8"/>
      <c r="D292" s="1" t="str">
        <f>IFERROR(INDEX('padron cfe'!B:B,MATCH(DATOS!C292,'padron cfe'!A:A,0),1),"")</f>
        <v/>
      </c>
      <c r="E292" s="1"/>
      <c r="F292" s="7"/>
      <c r="G292" s="9" t="s">
        <v>157</v>
      </c>
      <c r="H292" s="5" t="str">
        <f>IF(F292="","",IFERROR(CONCATENATE("PEUA",VLOOKUP(ESTADO,REPORTE!AV292:AW323,2,0),CLAVE_DISTRITO,CLAVE_CADER,IFERROR(VLOOKUP(DAY(F292),$BN$3:$BO$11,2,0),DAY(F292)),IFERROR(VLOOKUP(MONTH(F292),$BN$3:$BO$11,2,0),MONTH(F292)),YEAR(F292),G292),""))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4"/>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4" t="s">
        <v>157</v>
      </c>
      <c r="BF292" s="7"/>
      <c r="BG292" s="7"/>
      <c r="BH292" s="7" t="str">
        <f t="shared" ca="1" si="65"/>
        <v/>
      </c>
      <c r="BI292" s="4" t="str">
        <f t="shared" si="74"/>
        <v/>
      </c>
      <c r="BJ292" s="123" t="str">
        <f t="shared" si="66"/>
        <v/>
      </c>
      <c r="BK292" s="140" t="str">
        <f t="shared" si="71"/>
        <v/>
      </c>
      <c r="BQ292" s="4" t="str">
        <f>IF(IFERROR(VLOOKUP(C292,C293:C$1993,1,0),"")="","",COUNTIF(C:C,C292))</f>
        <v/>
      </c>
      <c r="BU292" s="5" t="str">
        <f>IF(B292="","",IF(BQ292="",1+(MAX(BU$2:BU291)),""))</f>
        <v/>
      </c>
      <c r="BV292" s="5" t="str">
        <f t="shared" si="67"/>
        <v/>
      </c>
      <c r="BW292" s="5" t="str">
        <f t="shared" si="68"/>
        <v/>
      </c>
      <c r="BX292" s="14" t="str">
        <f t="shared" si="69"/>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x14ac:dyDescent="0.25">
      <c r="A293" s="4" t="str">
        <f t="shared" si="63"/>
        <v/>
      </c>
      <c r="B293" s="6"/>
      <c r="C293" s="8"/>
      <c r="D293" s="1" t="str">
        <f>IFERROR(INDEX('padron cfe'!B:B,MATCH(DATOS!C293,'padron cfe'!A:A,0),1),"")</f>
        <v/>
      </c>
      <c r="E293" s="1"/>
      <c r="F293" s="7"/>
      <c r="G293" s="9" t="s">
        <v>157</v>
      </c>
      <c r="H293" s="5" t="str">
        <f>IF(F293="","",IFERROR(CONCATENATE("PEUA",VLOOKUP(ESTADO,REPORTE!AV293:AW324,2,0),CLAVE_DISTRITO,CLAVE_CADER,IFERROR(VLOOKUP(DAY(F293),$BN$3:$BO$11,2,0),DAY(F293)),IFERROR(VLOOKUP(MONTH(F293),$BN$3:$BO$11,2,0),MONTH(F293)),YEAR(F293),G293),""))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4"/>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4"/>
      <c r="BF293" s="7"/>
      <c r="BG293" s="7"/>
      <c r="BH293" s="7" t="str">
        <f t="shared" ca="1" si="65"/>
        <v/>
      </c>
      <c r="BI293" s="4" t="str">
        <f t="shared" si="74"/>
        <v/>
      </c>
      <c r="BJ293" s="123" t="str">
        <f t="shared" si="66"/>
        <v/>
      </c>
      <c r="BK293" s="140" t="str">
        <f t="shared" si="71"/>
        <v/>
      </c>
      <c r="BQ293" s="4" t="str">
        <f>IF(IFERROR(VLOOKUP(C293,C294:C$1993,1,0),"")="","",COUNTIF(C:C,C293))</f>
        <v/>
      </c>
      <c r="BU293" s="5" t="str">
        <f>IF(B293="","",IF(BQ293="",1+(MAX(BU$2:BU292)),""))</f>
        <v/>
      </c>
      <c r="BV293" s="5" t="str">
        <f t="shared" si="67"/>
        <v/>
      </c>
      <c r="BW293" s="5" t="str">
        <f t="shared" si="68"/>
        <v/>
      </c>
      <c r="BX293" s="14" t="str">
        <f t="shared" si="69"/>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x14ac:dyDescent="0.25">
      <c r="A294" s="4" t="str">
        <f t="shared" si="63"/>
        <v/>
      </c>
      <c r="B294" s="6"/>
      <c r="C294" s="8"/>
      <c r="D294" s="1" t="str">
        <f>IFERROR(INDEX('padron cfe'!B:B,MATCH(DATOS!C294,'padron cfe'!A:A,0),1),"")</f>
        <v/>
      </c>
      <c r="E294" s="1"/>
      <c r="F294" s="7"/>
      <c r="G294" s="9" t="s">
        <v>157</v>
      </c>
      <c r="H294" s="5" t="str">
        <f>IF(F294="","",IFERROR(CONCATENATE("PEUA",VLOOKUP(ESTADO,REPORTE!AV294:AW325,2,0),CLAVE_DISTRITO,CLAVE_CADER,IFERROR(VLOOKUP(DAY(F294),$BN$3:$BO$11,2,0),DAY(F294)),IFERROR(VLOOKUP(MONTH(F294),$BN$3:$BO$11,2,0),MONTH(F294)),YEAR(F294),G294),""))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4"/>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4" t="s">
        <v>157</v>
      </c>
      <c r="BF294" s="7"/>
      <c r="BG294" s="7"/>
      <c r="BH294" s="7" t="str">
        <f t="shared" ca="1" si="65"/>
        <v/>
      </c>
      <c r="BI294" s="4" t="str">
        <f t="shared" si="74"/>
        <v/>
      </c>
      <c r="BJ294" s="123" t="str">
        <f t="shared" si="66"/>
        <v/>
      </c>
      <c r="BK294" s="140" t="str">
        <f t="shared" si="71"/>
        <v/>
      </c>
      <c r="BQ294" s="4" t="str">
        <f>IF(IFERROR(VLOOKUP(C294,C295:C$1993,1,0),"")="","",COUNTIF(C:C,C294))</f>
        <v/>
      </c>
      <c r="BU294" s="5" t="str">
        <f>IF(B294="","",IF(BQ294="",1+(MAX(BU$2:BU293)),""))</f>
        <v/>
      </c>
      <c r="BV294" s="5" t="str">
        <f t="shared" si="67"/>
        <v/>
      </c>
      <c r="BW294" s="5" t="str">
        <f t="shared" si="68"/>
        <v/>
      </c>
      <c r="BX294" s="14" t="str">
        <f t="shared" si="69"/>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x14ac:dyDescent="0.25">
      <c r="A295" s="4" t="str">
        <f t="shared" si="63"/>
        <v/>
      </c>
      <c r="B295" s="6"/>
      <c r="C295" s="8"/>
      <c r="D295" s="1" t="str">
        <f>IFERROR(INDEX('padron cfe'!B:B,MATCH(DATOS!C295,'padron cfe'!A:A,0),1),"")</f>
        <v/>
      </c>
      <c r="E295" s="1"/>
      <c r="F295" s="7"/>
      <c r="G295" s="9" t="s">
        <v>157</v>
      </c>
      <c r="H295" s="5" t="str">
        <f>IF(F295="","",IFERROR(CONCATENATE("PEUA",VLOOKUP(ESTADO,REPORTE!AV295:AW326,2,0),CLAVE_DISTRITO,CLAVE_CADER,IFERROR(VLOOKUP(DAY(F295),$BN$3:$BO$11,2,0),DAY(F295)),IFERROR(VLOOKUP(MONTH(F295),$BN$3:$BO$11,2,0),MONTH(F295)),YEAR(F295),G295),""))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4"/>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4"/>
      <c r="BF295" s="7"/>
      <c r="BG295" s="7"/>
      <c r="BH295" s="7" t="str">
        <f t="shared" ca="1" si="65"/>
        <v/>
      </c>
      <c r="BI295" s="4" t="str">
        <f t="shared" si="74"/>
        <v/>
      </c>
      <c r="BJ295" s="123" t="str">
        <f t="shared" si="66"/>
        <v/>
      </c>
      <c r="BK295" s="140" t="str">
        <f t="shared" si="71"/>
        <v/>
      </c>
      <c r="BQ295" s="4" t="str">
        <f>IF(IFERROR(VLOOKUP(C295,C296:C$1993,1,0),"")="","",COUNTIF(C:C,C295))</f>
        <v/>
      </c>
      <c r="BU295" s="5" t="str">
        <f>IF(B295="","",IF(BQ295="",1+(MAX(BU$2:BU294)),""))</f>
        <v/>
      </c>
      <c r="BV295" s="5" t="str">
        <f t="shared" si="67"/>
        <v/>
      </c>
      <c r="BW295" s="5" t="str">
        <f t="shared" si="68"/>
        <v/>
      </c>
      <c r="BX295" s="14" t="str">
        <f t="shared" si="69"/>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x14ac:dyDescent="0.25">
      <c r="A296" s="4" t="str">
        <f t="shared" si="63"/>
        <v/>
      </c>
      <c r="B296" s="6"/>
      <c r="C296" s="8"/>
      <c r="D296" s="1" t="str">
        <f>IFERROR(INDEX('padron cfe'!B:B,MATCH(DATOS!C296,'padron cfe'!A:A,0),1),"")</f>
        <v/>
      </c>
      <c r="E296" s="1"/>
      <c r="F296" s="7"/>
      <c r="G296" s="9" t="s">
        <v>157</v>
      </c>
      <c r="H296" s="5" t="str">
        <f>IF(F296="","",IFERROR(CONCATENATE("PEUA",VLOOKUP(ESTADO,REPORTE!AV296:AW327,2,0),CLAVE_DISTRITO,CLAVE_CADER,IFERROR(VLOOKUP(DAY(F296),$BN$3:$BO$11,2,0),DAY(F296)),IFERROR(VLOOKUP(MONTH(F296),$BN$3:$BO$11,2,0),MONTH(F296)),YEAR(F296),G296),""))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4"/>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4" t="s">
        <v>157</v>
      </c>
      <c r="BF296" s="7"/>
      <c r="BG296" s="7"/>
      <c r="BH296" s="7" t="str">
        <f t="shared" ca="1" si="65"/>
        <v/>
      </c>
      <c r="BI296" s="4" t="str">
        <f t="shared" si="74"/>
        <v/>
      </c>
      <c r="BJ296" s="123" t="str">
        <f t="shared" si="66"/>
        <v/>
      </c>
      <c r="BK296" s="140" t="str">
        <f t="shared" si="71"/>
        <v/>
      </c>
      <c r="BQ296" s="4" t="str">
        <f>IF(IFERROR(VLOOKUP(C296,C297:C$1993,1,0),"")="","",COUNTIF(C:C,C296))</f>
        <v/>
      </c>
      <c r="BU296" s="5" t="str">
        <f>IF(B296="","",IF(BQ296="",1+(MAX(BU$2:BU295)),""))</f>
        <v/>
      </c>
      <c r="BV296" s="5" t="str">
        <f t="shared" si="67"/>
        <v/>
      </c>
      <c r="BW296" s="5" t="str">
        <f t="shared" si="68"/>
        <v/>
      </c>
      <c r="BX296" s="14" t="str">
        <f t="shared" si="69"/>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x14ac:dyDescent="0.25">
      <c r="A297" s="4" t="str">
        <f t="shared" si="63"/>
        <v/>
      </c>
      <c r="B297" s="6"/>
      <c r="C297" s="8"/>
      <c r="D297" s="1" t="str">
        <f>IFERROR(INDEX('padron cfe'!B:B,MATCH(DATOS!C297,'padron cfe'!A:A,0),1),"")</f>
        <v/>
      </c>
      <c r="E297" s="1"/>
      <c r="F297" s="7"/>
      <c r="G297" s="9" t="s">
        <v>157</v>
      </c>
      <c r="H297" s="5" t="str">
        <f>IF(F297="","",IFERROR(CONCATENATE("PEUA",VLOOKUP(ESTADO,REPORTE!AV297:AW328,2,0),CLAVE_DISTRITO,CLAVE_CADER,IFERROR(VLOOKUP(DAY(F297),$BN$3:$BO$11,2,0),DAY(F297)),IFERROR(VLOOKUP(MONTH(F297),$BN$3:$BO$11,2,0),MONTH(F297)),YEAR(F297),G297),""))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4"/>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4"/>
      <c r="BF297" s="7"/>
      <c r="BG297" s="7"/>
      <c r="BH297" s="7" t="str">
        <f t="shared" ca="1" si="65"/>
        <v/>
      </c>
      <c r="BI297" s="4" t="str">
        <f t="shared" si="74"/>
        <v/>
      </c>
      <c r="BJ297" s="123" t="str">
        <f t="shared" si="66"/>
        <v/>
      </c>
      <c r="BK297" s="140" t="str">
        <f t="shared" si="71"/>
        <v/>
      </c>
      <c r="BQ297" s="4" t="str">
        <f>IF(IFERROR(VLOOKUP(C297,C298:C$1993,1,0),"")="","",COUNTIF(C:C,C297))</f>
        <v/>
      </c>
      <c r="BU297" s="5" t="str">
        <f>IF(B297="","",IF(BQ297="",1+(MAX(BU$2:BU296)),""))</f>
        <v/>
      </c>
      <c r="BV297" s="5" t="str">
        <f t="shared" si="67"/>
        <v/>
      </c>
      <c r="BW297" s="5" t="str">
        <f t="shared" si="68"/>
        <v/>
      </c>
      <c r="BX297" s="14" t="str">
        <f t="shared" si="69"/>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x14ac:dyDescent="0.25">
      <c r="A298" s="4" t="str">
        <f t="shared" si="63"/>
        <v/>
      </c>
      <c r="B298" s="6"/>
      <c r="C298" s="8"/>
      <c r="D298" s="1" t="str">
        <f>IFERROR(INDEX('padron cfe'!B:B,MATCH(DATOS!C298,'padron cfe'!A:A,0),1),"")</f>
        <v/>
      </c>
      <c r="E298" s="1"/>
      <c r="F298" s="7"/>
      <c r="G298" s="9" t="s">
        <v>157</v>
      </c>
      <c r="H298" s="5" t="str">
        <f>IF(F298="","",IFERROR(CONCATENATE("PEUA",VLOOKUP(ESTADO,REPORTE!AV298:AW329,2,0),CLAVE_DISTRITO,CLAVE_CADER,IFERROR(VLOOKUP(DAY(F298),$BN$3:$BO$11,2,0),DAY(F298)),IFERROR(VLOOKUP(MONTH(F298),$BN$3:$BO$11,2,0),MONTH(F298)),YEAR(F298),G298),""))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4"/>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4" t="s">
        <v>157</v>
      </c>
      <c r="BF298" s="7"/>
      <c r="BG298" s="7"/>
      <c r="BH298" s="7" t="str">
        <f t="shared" ca="1" si="65"/>
        <v/>
      </c>
      <c r="BI298" s="4" t="str">
        <f t="shared" si="74"/>
        <v/>
      </c>
      <c r="BJ298" s="123" t="str">
        <f t="shared" si="66"/>
        <v/>
      </c>
      <c r="BK298" s="140" t="str">
        <f t="shared" si="71"/>
        <v/>
      </c>
      <c r="BQ298" s="4" t="str">
        <f>IF(IFERROR(VLOOKUP(C298,C299:C$1993,1,0),"")="","",COUNTIF(C:C,C298))</f>
        <v/>
      </c>
      <c r="BU298" s="5" t="str">
        <f>IF(B298="","",IF(BQ298="",1+(MAX(BU$2:BU297)),""))</f>
        <v/>
      </c>
      <c r="BV298" s="5" t="str">
        <f t="shared" si="67"/>
        <v/>
      </c>
      <c r="BW298" s="5" t="str">
        <f t="shared" si="68"/>
        <v/>
      </c>
      <c r="BX298" s="14" t="str">
        <f t="shared" si="69"/>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x14ac:dyDescent="0.25">
      <c r="A299" s="4" t="str">
        <f t="shared" si="63"/>
        <v/>
      </c>
      <c r="B299" s="6"/>
      <c r="C299" s="8"/>
      <c r="D299" s="1" t="str">
        <f>IFERROR(INDEX('padron cfe'!B:B,MATCH(DATOS!C299,'padron cfe'!A:A,0),1),"")</f>
        <v/>
      </c>
      <c r="E299" s="1"/>
      <c r="F299" s="7"/>
      <c r="G299" s="9" t="s">
        <v>157</v>
      </c>
      <c r="H299" s="5" t="str">
        <f>IF(F299="","",IFERROR(CONCATENATE("PEUA",VLOOKUP(ESTADO,REPORTE!AV299:AW330,2,0),CLAVE_DISTRITO,CLAVE_CADER,IFERROR(VLOOKUP(DAY(F299),$BN$3:$BO$11,2,0),DAY(F299)),IFERROR(VLOOKUP(MONTH(F299),$BN$3:$BO$11,2,0),MONTH(F299)),YEAR(F299),G299),""))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4"/>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4"/>
      <c r="BF299" s="7"/>
      <c r="BG299" s="7"/>
      <c r="BH299" s="7" t="str">
        <f t="shared" ca="1" si="65"/>
        <v/>
      </c>
      <c r="BI299" s="4" t="str">
        <f t="shared" si="74"/>
        <v/>
      </c>
      <c r="BJ299" s="123" t="str">
        <f t="shared" si="66"/>
        <v/>
      </c>
      <c r="BK299" s="140" t="str">
        <f t="shared" si="71"/>
        <v/>
      </c>
      <c r="BQ299" s="4" t="str">
        <f>IF(IFERROR(VLOOKUP(C299,C300:C$1993,1,0),"")="","",COUNTIF(C:C,C299))</f>
        <v/>
      </c>
      <c r="BU299" s="5" t="str">
        <f>IF(B299="","",IF(BQ299="",1+(MAX(BU$2:BU298)),""))</f>
        <v/>
      </c>
      <c r="BV299" s="5" t="str">
        <f t="shared" si="67"/>
        <v/>
      </c>
      <c r="BW299" s="5" t="str">
        <f t="shared" si="68"/>
        <v/>
      </c>
      <c r="BX299" s="14" t="str">
        <f t="shared" si="69"/>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x14ac:dyDescent="0.25">
      <c r="A300" s="4" t="str">
        <f t="shared" si="63"/>
        <v/>
      </c>
      <c r="B300" s="6"/>
      <c r="C300" s="8"/>
      <c r="D300" s="1" t="str">
        <f>IFERROR(INDEX('padron cfe'!B:B,MATCH(DATOS!C300,'padron cfe'!A:A,0),1),"")</f>
        <v/>
      </c>
      <c r="E300" s="1"/>
      <c r="F300" s="7"/>
      <c r="G300" s="9" t="s">
        <v>157</v>
      </c>
      <c r="H300" s="5" t="str">
        <f>IF(F300="","",IFERROR(CONCATENATE("PEUA",VLOOKUP(ESTADO,REPORTE!AV300:AW331,2,0),CLAVE_DISTRITO,CLAVE_CADER,IFERROR(VLOOKUP(DAY(F300),$BN$3:$BO$11,2,0),DAY(F300)),IFERROR(VLOOKUP(MONTH(F300),$BN$3:$BO$11,2,0),MONTH(F300)),YEAR(F300),G300),""))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4"/>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4" t="s">
        <v>157</v>
      </c>
      <c r="BF300" s="7"/>
      <c r="BG300" s="7"/>
      <c r="BH300" s="7" t="str">
        <f t="shared" ca="1" si="65"/>
        <v/>
      </c>
      <c r="BI300" s="4" t="str">
        <f t="shared" si="74"/>
        <v/>
      </c>
      <c r="BJ300" s="123" t="str">
        <f t="shared" si="66"/>
        <v/>
      </c>
      <c r="BK300" s="140" t="str">
        <f t="shared" si="71"/>
        <v/>
      </c>
      <c r="BQ300" s="4" t="str">
        <f>IF(IFERROR(VLOOKUP(C300,C301:C$1993,1,0),"")="","",COUNTIF(C:C,C300))</f>
        <v/>
      </c>
      <c r="BU300" s="5" t="str">
        <f>IF(B300="","",IF(BQ300="",1+(MAX(BU$2:BU299)),""))</f>
        <v/>
      </c>
      <c r="BV300" s="5" t="str">
        <f t="shared" si="67"/>
        <v/>
      </c>
      <c r="BW300" s="5" t="str">
        <f t="shared" si="68"/>
        <v/>
      </c>
      <c r="BX300" s="14" t="str">
        <f t="shared" si="69"/>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x14ac:dyDescent="0.25">
      <c r="A301" s="4" t="str">
        <f t="shared" si="63"/>
        <v/>
      </c>
      <c r="B301" s="6"/>
      <c r="C301" s="8"/>
      <c r="D301" s="1" t="str">
        <f>IFERROR(INDEX('padron cfe'!B:B,MATCH(DATOS!C301,'padron cfe'!A:A,0),1),"")</f>
        <v/>
      </c>
      <c r="E301" s="1"/>
      <c r="F301" s="7"/>
      <c r="G301" s="9" t="s">
        <v>157</v>
      </c>
      <c r="H301" s="5" t="str">
        <f>IF(F301="","",IFERROR(CONCATENATE("PEUA",VLOOKUP(ESTADO,REPORTE!AV301:AW332,2,0),CLAVE_DISTRITO,CLAVE_CADER,IFERROR(VLOOKUP(DAY(F301),$BN$3:$BO$11,2,0),DAY(F301)),IFERROR(VLOOKUP(MONTH(F301),$BN$3:$BO$11,2,0),MONTH(F301)),YEAR(F301),G301),""))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4"/>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4"/>
      <c r="BF301" s="7"/>
      <c r="BG301" s="7"/>
      <c r="BH301" s="7" t="str">
        <f t="shared" ca="1" si="65"/>
        <v/>
      </c>
      <c r="BI301" s="4" t="str">
        <f t="shared" si="74"/>
        <v/>
      </c>
      <c r="BJ301" s="123" t="str">
        <f t="shared" si="66"/>
        <v/>
      </c>
      <c r="BK301" s="140" t="str">
        <f t="shared" si="71"/>
        <v/>
      </c>
      <c r="BQ301" s="4" t="str">
        <f>IF(IFERROR(VLOOKUP(C301,C302:C$1993,1,0),"")="","",COUNTIF(C:C,C301))</f>
        <v/>
      </c>
      <c r="BU301" s="5" t="str">
        <f>IF(B301="","",IF(BQ301="",1+(MAX(BU$2:BU300)),""))</f>
        <v/>
      </c>
      <c r="BV301" s="5" t="str">
        <f t="shared" si="67"/>
        <v/>
      </c>
      <c r="BW301" s="5" t="str">
        <f t="shared" si="68"/>
        <v/>
      </c>
      <c r="BX301" s="14" t="str">
        <f t="shared" si="69"/>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x14ac:dyDescent="0.25">
      <c r="A302" s="4" t="str">
        <f t="shared" si="63"/>
        <v/>
      </c>
      <c r="B302" s="6"/>
      <c r="C302" s="8"/>
      <c r="D302" s="1" t="str">
        <f>IFERROR(INDEX('padron cfe'!B:B,MATCH(DATOS!C302,'padron cfe'!A:A,0),1),"")</f>
        <v/>
      </c>
      <c r="E302" s="1"/>
      <c r="F302" s="7"/>
      <c r="G302" s="9" t="s">
        <v>157</v>
      </c>
      <c r="H302" s="5" t="str">
        <f>IF(F302="","",IFERROR(CONCATENATE("PEUA",VLOOKUP(ESTADO,REPORTE!AV302:AW333,2,0),CLAVE_DISTRITO,CLAVE_CADER,IFERROR(VLOOKUP(DAY(F302),$BN$3:$BO$11,2,0),DAY(F302)),IFERROR(VLOOKUP(MONTH(F302),$BN$3:$BO$11,2,0),MONTH(F302)),YEAR(F302),G302),""))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4"/>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4" t="s">
        <v>157</v>
      </c>
      <c r="BF302" s="7"/>
      <c r="BG302" s="7"/>
      <c r="BH302" s="7" t="str">
        <f t="shared" ca="1" si="65"/>
        <v/>
      </c>
      <c r="BI302" s="4" t="str">
        <f t="shared" si="74"/>
        <v/>
      </c>
      <c r="BJ302" s="123" t="str">
        <f t="shared" si="66"/>
        <v/>
      </c>
      <c r="BK302" s="140" t="str">
        <f t="shared" si="71"/>
        <v/>
      </c>
      <c r="BQ302" s="4" t="str">
        <f>IF(IFERROR(VLOOKUP(C302,C303:C$1993,1,0),"")="","",COUNTIF(C:C,C302))</f>
        <v/>
      </c>
      <c r="BU302" s="5" t="str">
        <f>IF(B302="","",IF(BQ302="",1+(MAX(BU$2:BU301)),""))</f>
        <v/>
      </c>
      <c r="BV302" s="5" t="str">
        <f t="shared" si="67"/>
        <v/>
      </c>
      <c r="BW302" s="5" t="str">
        <f t="shared" si="68"/>
        <v/>
      </c>
      <c r="BX302" s="14" t="str">
        <f t="shared" si="69"/>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x14ac:dyDescent="0.25">
      <c r="A303" s="4" t="str">
        <f t="shared" si="63"/>
        <v/>
      </c>
      <c r="B303" s="6"/>
      <c r="C303" s="8"/>
      <c r="D303" s="1" t="str">
        <f>IFERROR(INDEX('padron cfe'!B:B,MATCH(DATOS!C303,'padron cfe'!A:A,0),1),"")</f>
        <v/>
      </c>
      <c r="E303" s="1"/>
      <c r="F303" s="7"/>
      <c r="G303" s="9" t="s">
        <v>157</v>
      </c>
      <c r="H303" s="5" t="str">
        <f>IF(F303="","",IFERROR(CONCATENATE("PEUA",VLOOKUP(ESTADO,REPORTE!AV303:AW334,2,0),CLAVE_DISTRITO,CLAVE_CADER,IFERROR(VLOOKUP(DAY(F303),$BN$3:$BO$11,2,0),DAY(F303)),IFERROR(VLOOKUP(MONTH(F303),$BN$3:$BO$11,2,0),MONTH(F303)),YEAR(F303),G303),""))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4"/>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4"/>
      <c r="BF303" s="7"/>
      <c r="BG303" s="7"/>
      <c r="BH303" s="7" t="str">
        <f t="shared" ca="1" si="65"/>
        <v/>
      </c>
      <c r="BI303" s="4" t="str">
        <f t="shared" si="74"/>
        <v/>
      </c>
      <c r="BJ303" s="123" t="str">
        <f t="shared" si="66"/>
        <v/>
      </c>
      <c r="BK303" s="140" t="str">
        <f t="shared" si="71"/>
        <v/>
      </c>
      <c r="BQ303" s="4" t="str">
        <f>IF(IFERROR(VLOOKUP(C303,C304:C$1993,1,0),"")="","",COUNTIF(C:C,C303))</f>
        <v/>
      </c>
      <c r="BU303" s="5" t="str">
        <f>IF(B303="","",IF(BQ303="",1+(MAX(BU$2:BU302)),""))</f>
        <v/>
      </c>
      <c r="BV303" s="5" t="str">
        <f t="shared" si="67"/>
        <v/>
      </c>
      <c r="BW303" s="5" t="str">
        <f t="shared" si="68"/>
        <v/>
      </c>
      <c r="BX303" s="14" t="str">
        <f t="shared" si="69"/>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x14ac:dyDescent="0.25">
      <c r="A304" s="4" t="str">
        <f t="shared" si="63"/>
        <v/>
      </c>
      <c r="B304" s="6"/>
      <c r="C304" s="8"/>
      <c r="D304" s="1" t="str">
        <f>IFERROR(INDEX('padron cfe'!B:B,MATCH(DATOS!C304,'padron cfe'!A:A,0),1),"")</f>
        <v/>
      </c>
      <c r="E304" s="1"/>
      <c r="F304" s="7"/>
      <c r="G304" s="9" t="s">
        <v>157</v>
      </c>
      <c r="H304" s="5" t="str">
        <f>IF(F304="","",IFERROR(CONCATENATE("PEUA",VLOOKUP(ESTADO,REPORTE!AV304:AW335,2,0),CLAVE_DISTRITO,CLAVE_CADER,IFERROR(VLOOKUP(DAY(F304),$BN$3:$BO$11,2,0),DAY(F304)),IFERROR(VLOOKUP(MONTH(F304),$BN$3:$BO$11,2,0),MONTH(F304)),YEAR(F304),G304),""))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4"/>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4" t="s">
        <v>157</v>
      </c>
      <c r="BF304" s="7"/>
      <c r="BG304" s="7"/>
      <c r="BH304" s="7" t="str">
        <f t="shared" ca="1" si="65"/>
        <v/>
      </c>
      <c r="BI304" s="4" t="str">
        <f t="shared" si="74"/>
        <v/>
      </c>
      <c r="BJ304" s="123" t="str">
        <f t="shared" si="66"/>
        <v/>
      </c>
      <c r="BK304" s="140" t="str">
        <f t="shared" si="71"/>
        <v/>
      </c>
      <c r="BQ304" s="4" t="str">
        <f>IF(IFERROR(VLOOKUP(C304,C305:C$1993,1,0),"")="","",COUNTIF(C:C,C304))</f>
        <v/>
      </c>
      <c r="BU304" s="5" t="str">
        <f>IF(B304="","",IF(BQ304="",1+(MAX(BU$2:BU303)),""))</f>
        <v/>
      </c>
      <c r="BV304" s="5" t="str">
        <f t="shared" si="67"/>
        <v/>
      </c>
      <c r="BW304" s="5" t="str">
        <f t="shared" si="68"/>
        <v/>
      </c>
      <c r="BX304" s="14" t="str">
        <f t="shared" si="69"/>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x14ac:dyDescent="0.25">
      <c r="A305" s="4" t="str">
        <f t="shared" si="63"/>
        <v/>
      </c>
      <c r="B305" s="6"/>
      <c r="C305" s="8"/>
      <c r="D305" s="1" t="str">
        <f>IFERROR(INDEX('padron cfe'!B:B,MATCH(DATOS!C305,'padron cfe'!A:A,0),1),"")</f>
        <v/>
      </c>
      <c r="E305" s="1"/>
      <c r="F305" s="7"/>
      <c r="G305" s="9" t="s">
        <v>157</v>
      </c>
      <c r="H305" s="5" t="str">
        <f>IF(F305="","",IFERROR(CONCATENATE("PEUA",VLOOKUP(ESTADO,REPORTE!AV305:AW336,2,0),CLAVE_DISTRITO,CLAVE_CADER,IFERROR(VLOOKUP(DAY(F305),$BN$3:$BO$11,2,0),DAY(F305)),IFERROR(VLOOKUP(MONTH(F305),$BN$3:$BO$11,2,0),MONTH(F305)),YEAR(F305),G305),""))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4"/>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4"/>
      <c r="BF305" s="7"/>
      <c r="BG305" s="7"/>
      <c r="BH305" s="7" t="str">
        <f t="shared" ca="1" si="65"/>
        <v/>
      </c>
      <c r="BI305" s="4" t="str">
        <f t="shared" si="74"/>
        <v/>
      </c>
      <c r="BJ305" s="123" t="str">
        <f t="shared" si="66"/>
        <v/>
      </c>
      <c r="BK305" s="140" t="str">
        <f t="shared" si="71"/>
        <v/>
      </c>
      <c r="BQ305" s="4" t="str">
        <f>IF(IFERROR(VLOOKUP(C305,C306:C$1993,1,0),"")="","",COUNTIF(C:C,C305))</f>
        <v/>
      </c>
      <c r="BU305" s="5" t="str">
        <f>IF(B305="","",IF(BQ305="",1+(MAX(BU$2:BU304)),""))</f>
        <v/>
      </c>
      <c r="BV305" s="5" t="str">
        <f t="shared" si="67"/>
        <v/>
      </c>
      <c r="BW305" s="5" t="str">
        <f t="shared" si="68"/>
        <v/>
      </c>
      <c r="BX305" s="14" t="str">
        <f t="shared" si="69"/>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x14ac:dyDescent="0.25">
      <c r="A306" s="4" t="str">
        <f t="shared" si="63"/>
        <v/>
      </c>
      <c r="B306" s="6"/>
      <c r="C306" s="8"/>
      <c r="D306" s="1" t="str">
        <f>IFERROR(INDEX('padron cfe'!B:B,MATCH(DATOS!C306,'padron cfe'!A:A,0),1),"")</f>
        <v/>
      </c>
      <c r="E306" s="1"/>
      <c r="F306" s="7"/>
      <c r="G306" s="9" t="s">
        <v>157</v>
      </c>
      <c r="H306" s="5" t="str">
        <f>IF(F306="","",IFERROR(CONCATENATE("PEUA",VLOOKUP(ESTADO,REPORTE!AV306:AW337,2,0),CLAVE_DISTRITO,CLAVE_CADER,IFERROR(VLOOKUP(DAY(F306),$BN$3:$BO$11,2,0),DAY(F306)),IFERROR(VLOOKUP(MONTH(F306),$BN$3:$BO$11,2,0),MONTH(F306)),YEAR(F306),G306),""))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4"/>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4" t="s">
        <v>157</v>
      </c>
      <c r="BF306" s="7"/>
      <c r="BG306" s="7"/>
      <c r="BH306" s="7" t="str">
        <f t="shared" ca="1" si="65"/>
        <v/>
      </c>
      <c r="BI306" s="4" t="str">
        <f t="shared" si="74"/>
        <v/>
      </c>
      <c r="BJ306" s="123" t="str">
        <f t="shared" si="66"/>
        <v/>
      </c>
      <c r="BK306" s="140" t="str">
        <f t="shared" si="71"/>
        <v/>
      </c>
      <c r="BQ306" s="4" t="str">
        <f>IF(IFERROR(VLOOKUP(C306,C307:C$1993,1,0),"")="","",COUNTIF(C:C,C306))</f>
        <v/>
      </c>
      <c r="BU306" s="5" t="str">
        <f>IF(B306="","",IF(BQ306="",1+(MAX(BU$2:BU305)),""))</f>
        <v/>
      </c>
      <c r="BV306" s="5" t="str">
        <f t="shared" si="67"/>
        <v/>
      </c>
      <c r="BW306" s="5" t="str">
        <f t="shared" si="68"/>
        <v/>
      </c>
      <c r="BX306" s="14" t="str">
        <f t="shared" si="69"/>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x14ac:dyDescent="0.25">
      <c r="A307" s="4" t="str">
        <f t="shared" si="63"/>
        <v/>
      </c>
      <c r="B307" s="6"/>
      <c r="C307" s="8"/>
      <c r="D307" s="1" t="str">
        <f>IFERROR(INDEX('padron cfe'!B:B,MATCH(DATOS!C307,'padron cfe'!A:A,0),1),"")</f>
        <v/>
      </c>
      <c r="E307" s="1"/>
      <c r="F307" s="7"/>
      <c r="G307" s="9" t="s">
        <v>157</v>
      </c>
      <c r="H307" s="5" t="str">
        <f>IF(F307="","",IFERROR(CONCATENATE("PEUA",VLOOKUP(ESTADO,REPORTE!AV307:AW338,2,0),CLAVE_DISTRITO,CLAVE_CADER,IFERROR(VLOOKUP(DAY(F307),$BN$3:$BO$11,2,0),DAY(F307)),IFERROR(VLOOKUP(MONTH(F307),$BN$3:$BO$11,2,0),MONTH(F307)),YEAR(F307),G307),""))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4"/>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4"/>
      <c r="BF307" s="7"/>
      <c r="BG307" s="7"/>
      <c r="BH307" s="7" t="str">
        <f t="shared" ca="1" si="65"/>
        <v/>
      </c>
      <c r="BI307" s="4" t="str">
        <f t="shared" si="74"/>
        <v/>
      </c>
      <c r="BJ307" s="123" t="str">
        <f t="shared" si="66"/>
        <v/>
      </c>
      <c r="BK307" s="140" t="str">
        <f t="shared" si="71"/>
        <v/>
      </c>
      <c r="BQ307" s="4" t="str">
        <f>IF(IFERROR(VLOOKUP(C307,C308:C$1993,1,0),"")="","",COUNTIF(C:C,C307))</f>
        <v/>
      </c>
      <c r="BU307" s="5" t="str">
        <f>IF(B307="","",IF(BQ307="",1+(MAX(BU$2:BU306)),""))</f>
        <v/>
      </c>
      <c r="BV307" s="5" t="str">
        <f t="shared" si="67"/>
        <v/>
      </c>
      <c r="BW307" s="5" t="str">
        <f t="shared" si="68"/>
        <v/>
      </c>
      <c r="BX307" s="14" t="str">
        <f t="shared" si="69"/>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x14ac:dyDescent="0.25">
      <c r="A308" s="4" t="str">
        <f t="shared" si="63"/>
        <v/>
      </c>
      <c r="B308" s="6"/>
      <c r="C308" s="8"/>
      <c r="D308" s="1" t="str">
        <f>IFERROR(INDEX('padron cfe'!B:B,MATCH(DATOS!C308,'padron cfe'!A:A,0),1),"")</f>
        <v/>
      </c>
      <c r="E308" s="1"/>
      <c r="F308" s="7"/>
      <c r="G308" s="9" t="s">
        <v>157</v>
      </c>
      <c r="H308" s="5" t="str">
        <f>IF(F308="","",IFERROR(CONCATENATE("PEUA",VLOOKUP(ESTADO,REPORTE!AV308:AW339,2,0),CLAVE_DISTRITO,CLAVE_CADER,IFERROR(VLOOKUP(DAY(F308),$BN$3:$BO$11,2,0),DAY(F308)),IFERROR(VLOOKUP(MONTH(F308),$BN$3:$BO$11,2,0),MONTH(F308)),YEAR(F308),G308),""))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4"/>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4" t="s">
        <v>157</v>
      </c>
      <c r="BF308" s="7"/>
      <c r="BG308" s="7"/>
      <c r="BH308" s="7" t="str">
        <f t="shared" ca="1" si="65"/>
        <v/>
      </c>
      <c r="BI308" s="4" t="str">
        <f t="shared" si="74"/>
        <v/>
      </c>
      <c r="BJ308" s="123" t="str">
        <f t="shared" si="66"/>
        <v/>
      </c>
      <c r="BK308" s="140" t="str">
        <f t="shared" si="71"/>
        <v/>
      </c>
      <c r="BQ308" s="4" t="str">
        <f>IF(IFERROR(VLOOKUP(C308,C309:C$1993,1,0),"")="","",COUNTIF(C:C,C308))</f>
        <v/>
      </c>
      <c r="BU308" s="5" t="str">
        <f>IF(B308="","",IF(BQ308="",1+(MAX(BU$2:BU307)),""))</f>
        <v/>
      </c>
      <c r="BV308" s="5" t="str">
        <f t="shared" si="67"/>
        <v/>
      </c>
      <c r="BW308" s="5" t="str">
        <f t="shared" si="68"/>
        <v/>
      </c>
      <c r="BX308" s="14" t="str">
        <f t="shared" si="69"/>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x14ac:dyDescent="0.25">
      <c r="A309" s="4" t="str">
        <f t="shared" si="63"/>
        <v/>
      </c>
      <c r="B309" s="6"/>
      <c r="C309" s="8"/>
      <c r="D309" s="1" t="str">
        <f>IFERROR(INDEX('padron cfe'!B:B,MATCH(DATOS!C309,'padron cfe'!A:A,0),1),"")</f>
        <v/>
      </c>
      <c r="E309" s="1"/>
      <c r="F309" s="7"/>
      <c r="G309" s="9" t="s">
        <v>157</v>
      </c>
      <c r="H309" s="5" t="str">
        <f>IF(F309="","",IFERROR(CONCATENATE("PEUA",VLOOKUP(ESTADO,REPORTE!AV309:AW340,2,0),CLAVE_DISTRITO,CLAVE_CADER,IFERROR(VLOOKUP(DAY(F309),$BN$3:$BO$11,2,0),DAY(F309)),IFERROR(VLOOKUP(MONTH(F309),$BN$3:$BO$11,2,0),MONTH(F309)),YEAR(F309),G309),""))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4"/>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4"/>
      <c r="BF309" s="7"/>
      <c r="BG309" s="7"/>
      <c r="BH309" s="7" t="str">
        <f t="shared" ca="1" si="65"/>
        <v/>
      </c>
      <c r="BI309" s="4" t="str">
        <f t="shared" si="74"/>
        <v/>
      </c>
      <c r="BJ309" s="123" t="str">
        <f t="shared" si="66"/>
        <v/>
      </c>
      <c r="BK309" s="140" t="str">
        <f t="shared" si="71"/>
        <v/>
      </c>
      <c r="BQ309" s="4" t="str">
        <f>IF(IFERROR(VLOOKUP(C309,C310:C$1993,1,0),"")="","",COUNTIF(C:C,C309))</f>
        <v/>
      </c>
      <c r="BU309" s="5" t="str">
        <f>IF(B309="","",IF(BQ309="",1+(MAX(BU$2:BU308)),""))</f>
        <v/>
      </c>
      <c r="BV309" s="5" t="str">
        <f t="shared" si="67"/>
        <v/>
      </c>
      <c r="BW309" s="5" t="str">
        <f t="shared" si="68"/>
        <v/>
      </c>
      <c r="BX309" s="14" t="str">
        <f t="shared" si="69"/>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x14ac:dyDescent="0.25">
      <c r="A310" s="4" t="str">
        <f t="shared" si="63"/>
        <v/>
      </c>
      <c r="B310" s="6"/>
      <c r="C310" s="8"/>
      <c r="D310" s="1" t="str">
        <f>IFERROR(INDEX('padron cfe'!B:B,MATCH(DATOS!C310,'padron cfe'!A:A,0),1),"")</f>
        <v/>
      </c>
      <c r="E310" s="1"/>
      <c r="F310" s="7"/>
      <c r="G310" s="9" t="s">
        <v>157</v>
      </c>
      <c r="H310" s="5" t="str">
        <f>IF(F310="","",IFERROR(CONCATENATE("PEUA",VLOOKUP(ESTADO,REPORTE!AV310:AW341,2,0),CLAVE_DISTRITO,CLAVE_CADER,IFERROR(VLOOKUP(DAY(F310),$BN$3:$BO$11,2,0),DAY(F310)),IFERROR(VLOOKUP(MONTH(F310),$BN$3:$BO$11,2,0),MONTH(F310)),YEAR(F310),G310),""))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4"/>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4" t="s">
        <v>157</v>
      </c>
      <c r="BF310" s="7"/>
      <c r="BG310" s="7"/>
      <c r="BH310" s="7" t="str">
        <f t="shared" ca="1" si="65"/>
        <v/>
      </c>
      <c r="BI310" s="4" t="str">
        <f t="shared" si="74"/>
        <v/>
      </c>
      <c r="BJ310" s="123" t="str">
        <f t="shared" si="66"/>
        <v/>
      </c>
      <c r="BK310" s="140" t="str">
        <f t="shared" si="71"/>
        <v/>
      </c>
      <c r="BQ310" s="4" t="str">
        <f>IF(IFERROR(VLOOKUP(C310,C311:C$1993,1,0),"")="","",COUNTIF(C:C,C310))</f>
        <v/>
      </c>
      <c r="BU310" s="5" t="str">
        <f>IF(B310="","",IF(BQ310="",1+(MAX(BU$2:BU309)),""))</f>
        <v/>
      </c>
      <c r="BV310" s="5" t="str">
        <f t="shared" si="67"/>
        <v/>
      </c>
      <c r="BW310" s="5" t="str">
        <f t="shared" si="68"/>
        <v/>
      </c>
      <c r="BX310" s="14" t="str">
        <f t="shared" si="69"/>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x14ac:dyDescent="0.25">
      <c r="A311" s="4" t="str">
        <f t="shared" si="63"/>
        <v/>
      </c>
      <c r="B311" s="6"/>
      <c r="C311" s="8"/>
      <c r="D311" s="1" t="str">
        <f>IFERROR(INDEX('padron cfe'!B:B,MATCH(DATOS!C311,'padron cfe'!A:A,0),1),"")</f>
        <v/>
      </c>
      <c r="E311" s="1"/>
      <c r="F311" s="7"/>
      <c r="G311" s="9" t="s">
        <v>157</v>
      </c>
      <c r="H311" s="5" t="str">
        <f>IF(F311="","",IFERROR(CONCATENATE("PEUA",VLOOKUP(ESTADO,REPORTE!AV311:AW342,2,0),CLAVE_DISTRITO,CLAVE_CADER,IFERROR(VLOOKUP(DAY(F311),$BN$3:$BO$11,2,0),DAY(F311)),IFERROR(VLOOKUP(MONTH(F311),$BN$3:$BO$11,2,0),MONTH(F311)),YEAR(F311),G311),""))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4"/>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4"/>
      <c r="BF311" s="7"/>
      <c r="BG311" s="7"/>
      <c r="BH311" s="7" t="str">
        <f t="shared" ca="1" si="65"/>
        <v/>
      </c>
      <c r="BI311" s="4" t="str">
        <f t="shared" si="74"/>
        <v/>
      </c>
      <c r="BJ311" s="123" t="str">
        <f t="shared" si="66"/>
        <v/>
      </c>
      <c r="BK311" s="140" t="str">
        <f t="shared" si="71"/>
        <v/>
      </c>
      <c r="BQ311" s="4" t="str">
        <f>IF(IFERROR(VLOOKUP(C311,C312:C$1993,1,0),"")="","",COUNTIF(C:C,C311))</f>
        <v/>
      </c>
      <c r="BU311" s="5" t="str">
        <f>IF(B311="","",IF(BQ311="",1+(MAX(BU$2:BU310)),""))</f>
        <v/>
      </c>
      <c r="BV311" s="5" t="str">
        <f t="shared" si="67"/>
        <v/>
      </c>
      <c r="BW311" s="5" t="str">
        <f t="shared" si="68"/>
        <v/>
      </c>
      <c r="BX311" s="14" t="str">
        <f t="shared" si="69"/>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x14ac:dyDescent="0.25">
      <c r="A312" s="4" t="str">
        <f t="shared" si="63"/>
        <v/>
      </c>
      <c r="B312" s="6"/>
      <c r="C312" s="8"/>
      <c r="D312" s="1" t="str">
        <f>IFERROR(INDEX('padron cfe'!B:B,MATCH(DATOS!C312,'padron cfe'!A:A,0),1),"")</f>
        <v/>
      </c>
      <c r="E312" s="1"/>
      <c r="F312" s="7"/>
      <c r="G312" s="9" t="s">
        <v>157</v>
      </c>
      <c r="H312" s="5" t="str">
        <f>IF(F312="","",IFERROR(CONCATENATE("PEUA",VLOOKUP(ESTADO,REPORTE!AV312:AW343,2,0),CLAVE_DISTRITO,CLAVE_CADER,IFERROR(VLOOKUP(DAY(F312),$BN$3:$BO$11,2,0),DAY(F312)),IFERROR(VLOOKUP(MONTH(F312),$BN$3:$BO$11,2,0),MONTH(F312)),YEAR(F312),G312),""))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4"/>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4" t="s">
        <v>157</v>
      </c>
      <c r="BF312" s="7"/>
      <c r="BG312" s="7"/>
      <c r="BH312" s="7" t="str">
        <f t="shared" ca="1" si="65"/>
        <v/>
      </c>
      <c r="BI312" s="4" t="str">
        <f t="shared" si="74"/>
        <v/>
      </c>
      <c r="BJ312" s="123" t="str">
        <f t="shared" si="66"/>
        <v/>
      </c>
      <c r="BK312" s="140" t="str">
        <f t="shared" si="71"/>
        <v/>
      </c>
      <c r="BQ312" s="4" t="str">
        <f>IF(IFERROR(VLOOKUP(C312,C313:C$1993,1,0),"")="","",COUNTIF(C:C,C312))</f>
        <v/>
      </c>
      <c r="BU312" s="5" t="str">
        <f>IF(B312="","",IF(BQ312="",1+(MAX(BU$2:BU311)),""))</f>
        <v/>
      </c>
      <c r="BV312" s="5" t="str">
        <f t="shared" si="67"/>
        <v/>
      </c>
      <c r="BW312" s="5" t="str">
        <f t="shared" si="68"/>
        <v/>
      </c>
      <c r="BX312" s="14" t="str">
        <f t="shared" si="69"/>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x14ac:dyDescent="0.25">
      <c r="A313" s="4" t="str">
        <f t="shared" si="63"/>
        <v/>
      </c>
      <c r="B313" s="6"/>
      <c r="C313" s="8"/>
      <c r="D313" s="1" t="str">
        <f>IFERROR(INDEX('padron cfe'!B:B,MATCH(DATOS!C313,'padron cfe'!A:A,0),1),"")</f>
        <v/>
      </c>
      <c r="E313" s="1"/>
      <c r="F313" s="7"/>
      <c r="G313" s="9" t="s">
        <v>157</v>
      </c>
      <c r="H313" s="5" t="str">
        <f>IF(F313="","",IFERROR(CONCATENATE("PEUA",VLOOKUP(ESTADO,REPORTE!AV313:AW344,2,0),CLAVE_DISTRITO,CLAVE_CADER,IFERROR(VLOOKUP(DAY(F313),$BN$3:$BO$11,2,0),DAY(F313)),IFERROR(VLOOKUP(MONTH(F313),$BN$3:$BO$11,2,0),MONTH(F313)),YEAR(F313),G313),""))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4"/>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4"/>
      <c r="BF313" s="7"/>
      <c r="BG313" s="7"/>
      <c r="BH313" s="7" t="str">
        <f t="shared" ca="1" si="65"/>
        <v/>
      </c>
      <c r="BI313" s="4" t="str">
        <f t="shared" si="74"/>
        <v/>
      </c>
      <c r="BJ313" s="123" t="str">
        <f t="shared" si="66"/>
        <v/>
      </c>
      <c r="BK313" s="140" t="str">
        <f t="shared" si="71"/>
        <v/>
      </c>
      <c r="BQ313" s="4" t="str">
        <f>IF(IFERROR(VLOOKUP(C313,C314:C$1993,1,0),"")="","",COUNTIF(C:C,C313))</f>
        <v/>
      </c>
      <c r="BU313" s="5" t="str">
        <f>IF(B313="","",IF(BQ313="",1+(MAX(BU$2:BU312)),""))</f>
        <v/>
      </c>
      <c r="BV313" s="5" t="str">
        <f t="shared" si="67"/>
        <v/>
      </c>
      <c r="BW313" s="5" t="str">
        <f t="shared" si="68"/>
        <v/>
      </c>
      <c r="BX313" s="14" t="str">
        <f t="shared" si="69"/>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x14ac:dyDescent="0.25">
      <c r="A314" s="4" t="str">
        <f t="shared" si="63"/>
        <v/>
      </c>
      <c r="B314" s="6"/>
      <c r="C314" s="8"/>
      <c r="D314" s="1" t="str">
        <f>IFERROR(INDEX('padron cfe'!B:B,MATCH(DATOS!C314,'padron cfe'!A:A,0),1),"")</f>
        <v/>
      </c>
      <c r="E314" s="1"/>
      <c r="F314" s="7"/>
      <c r="G314" s="9" t="s">
        <v>157</v>
      </c>
      <c r="H314" s="5" t="str">
        <f>IF(F314="","",IFERROR(CONCATENATE("PEUA",VLOOKUP(ESTADO,REPORTE!AV314:AW345,2,0),CLAVE_DISTRITO,CLAVE_CADER,IFERROR(VLOOKUP(DAY(F314),$BN$3:$BO$11,2,0),DAY(F314)),IFERROR(VLOOKUP(MONTH(F314),$BN$3:$BO$11,2,0),MONTH(F314)),YEAR(F314),G314),""))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4"/>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4" t="s">
        <v>157</v>
      </c>
      <c r="BF314" s="7"/>
      <c r="BG314" s="7"/>
      <c r="BH314" s="7" t="str">
        <f t="shared" ca="1" si="65"/>
        <v/>
      </c>
      <c r="BI314" s="4" t="str">
        <f t="shared" si="74"/>
        <v/>
      </c>
      <c r="BJ314" s="123" t="str">
        <f t="shared" si="66"/>
        <v/>
      </c>
      <c r="BK314" s="140" t="str">
        <f t="shared" si="71"/>
        <v/>
      </c>
      <c r="BQ314" s="4" t="str">
        <f>IF(IFERROR(VLOOKUP(C314,C315:C$1993,1,0),"")="","",COUNTIF(C:C,C314))</f>
        <v/>
      </c>
      <c r="BU314" s="5" t="str">
        <f>IF(B314="","",IF(BQ314="",1+(MAX(BU$2:BU313)),""))</f>
        <v/>
      </c>
      <c r="BV314" s="5" t="str">
        <f t="shared" si="67"/>
        <v/>
      </c>
      <c r="BW314" s="5" t="str">
        <f t="shared" si="68"/>
        <v/>
      </c>
      <c r="BX314" s="14" t="str">
        <f t="shared" si="69"/>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x14ac:dyDescent="0.25">
      <c r="A315" s="4" t="str">
        <f t="shared" si="63"/>
        <v/>
      </c>
      <c r="B315" s="6"/>
      <c r="C315" s="8"/>
      <c r="D315" s="1" t="str">
        <f>IFERROR(INDEX('padron cfe'!B:B,MATCH(DATOS!C315,'padron cfe'!A:A,0),1),"")</f>
        <v/>
      </c>
      <c r="E315" s="1"/>
      <c r="F315" s="7"/>
      <c r="G315" s="9" t="s">
        <v>157</v>
      </c>
      <c r="H315" s="5" t="str">
        <f>IF(F315="","",IFERROR(CONCATENATE("PEUA",VLOOKUP(ESTADO,REPORTE!AV315:AW346,2,0),CLAVE_DISTRITO,CLAVE_CADER,IFERROR(VLOOKUP(DAY(F315),$BN$3:$BO$11,2,0),DAY(F315)),IFERROR(VLOOKUP(MONTH(F315),$BN$3:$BO$11,2,0),MONTH(F315)),YEAR(F315),G315),""))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4"/>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4"/>
      <c r="BF315" s="7"/>
      <c r="BG315" s="7"/>
      <c r="BH315" s="7" t="str">
        <f t="shared" ca="1" si="65"/>
        <v/>
      </c>
      <c r="BI315" s="4" t="str">
        <f t="shared" si="74"/>
        <v/>
      </c>
      <c r="BJ315" s="123" t="str">
        <f t="shared" si="66"/>
        <v/>
      </c>
      <c r="BK315" s="140" t="str">
        <f t="shared" si="71"/>
        <v/>
      </c>
      <c r="BQ315" s="4" t="str">
        <f>IF(IFERROR(VLOOKUP(C315,C316:C$1993,1,0),"")="","",COUNTIF(C:C,C315))</f>
        <v/>
      </c>
      <c r="BU315" s="5" t="str">
        <f>IF(B315="","",IF(BQ315="",1+(MAX(BU$2:BU314)),""))</f>
        <v/>
      </c>
      <c r="BV315" s="5" t="str">
        <f t="shared" si="67"/>
        <v/>
      </c>
      <c r="BW315" s="5" t="str">
        <f t="shared" si="68"/>
        <v/>
      </c>
      <c r="BX315" s="14" t="str">
        <f t="shared" si="69"/>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x14ac:dyDescent="0.25">
      <c r="A316" s="4" t="str">
        <f t="shared" si="63"/>
        <v/>
      </c>
      <c r="B316" s="6"/>
      <c r="C316" s="8"/>
      <c r="D316" s="1" t="str">
        <f>IFERROR(INDEX('padron cfe'!B:B,MATCH(DATOS!C316,'padron cfe'!A:A,0),1),"")</f>
        <v/>
      </c>
      <c r="E316" s="1"/>
      <c r="F316" s="7"/>
      <c r="G316" s="9" t="s">
        <v>157</v>
      </c>
      <c r="H316" s="5" t="str">
        <f>IF(F316="","",IFERROR(CONCATENATE("PEUA",VLOOKUP(ESTADO,REPORTE!AV316:AW347,2,0),CLAVE_DISTRITO,CLAVE_CADER,IFERROR(VLOOKUP(DAY(F316),$BN$3:$BO$11,2,0),DAY(F316)),IFERROR(VLOOKUP(MONTH(F316),$BN$3:$BO$11,2,0),MONTH(F316)),YEAR(F316),G316),""))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4"/>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4" t="s">
        <v>157</v>
      </c>
      <c r="BF316" s="7"/>
      <c r="BG316" s="7"/>
      <c r="BH316" s="7" t="str">
        <f t="shared" ca="1" si="65"/>
        <v/>
      </c>
      <c r="BI316" s="4" t="str">
        <f t="shared" si="74"/>
        <v/>
      </c>
      <c r="BJ316" s="123" t="str">
        <f t="shared" si="66"/>
        <v/>
      </c>
      <c r="BK316" s="140" t="str">
        <f t="shared" si="71"/>
        <v/>
      </c>
      <c r="BQ316" s="4" t="str">
        <f>IF(IFERROR(VLOOKUP(C316,C317:C$1993,1,0),"")="","",COUNTIF(C:C,C316))</f>
        <v/>
      </c>
      <c r="BU316" s="5" t="str">
        <f>IF(B316="","",IF(BQ316="",1+(MAX(BU$2:BU315)),""))</f>
        <v/>
      </c>
      <c r="BV316" s="5" t="str">
        <f t="shared" si="67"/>
        <v/>
      </c>
      <c r="BW316" s="5" t="str">
        <f t="shared" si="68"/>
        <v/>
      </c>
      <c r="BX316" s="14" t="str">
        <f t="shared" si="69"/>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x14ac:dyDescent="0.25">
      <c r="A317" s="4" t="str">
        <f t="shared" si="63"/>
        <v/>
      </c>
      <c r="B317" s="6"/>
      <c r="C317" s="8"/>
      <c r="D317" s="1" t="str">
        <f>IFERROR(INDEX('padron cfe'!B:B,MATCH(DATOS!C317,'padron cfe'!A:A,0),1),"")</f>
        <v/>
      </c>
      <c r="E317" s="1"/>
      <c r="F317" s="7"/>
      <c r="G317" s="9" t="s">
        <v>157</v>
      </c>
      <c r="H317" s="5" t="str">
        <f>IF(F317="","",IFERROR(CONCATENATE("PEUA",VLOOKUP(ESTADO,REPORTE!AV317:AW348,2,0),CLAVE_DISTRITO,CLAVE_CADER,IFERROR(VLOOKUP(DAY(F317),$BN$3:$BO$11,2,0),DAY(F317)),IFERROR(VLOOKUP(MONTH(F317),$BN$3:$BO$11,2,0),MONTH(F317)),YEAR(F317),G317),""))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4"/>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4"/>
      <c r="BF317" s="7"/>
      <c r="BG317" s="7"/>
      <c r="BH317" s="7" t="str">
        <f t="shared" ca="1" si="65"/>
        <v/>
      </c>
      <c r="BI317" s="4" t="str">
        <f t="shared" si="74"/>
        <v/>
      </c>
      <c r="BJ317" s="123" t="str">
        <f t="shared" si="66"/>
        <v/>
      </c>
      <c r="BK317" s="140" t="str">
        <f t="shared" si="71"/>
        <v/>
      </c>
      <c r="BQ317" s="4" t="str">
        <f>IF(IFERROR(VLOOKUP(C317,C318:C$1993,1,0),"")="","",COUNTIF(C:C,C317))</f>
        <v/>
      </c>
      <c r="BU317" s="5" t="str">
        <f>IF(B317="","",IF(BQ317="",1+(MAX(BU$2:BU316)),""))</f>
        <v/>
      </c>
      <c r="BV317" s="5" t="str">
        <f t="shared" si="67"/>
        <v/>
      </c>
      <c r="BW317" s="5" t="str">
        <f t="shared" si="68"/>
        <v/>
      </c>
      <c r="BX317" s="14" t="str">
        <f t="shared" si="69"/>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x14ac:dyDescent="0.25">
      <c r="A318" s="4" t="str">
        <f t="shared" si="63"/>
        <v/>
      </c>
      <c r="B318" s="6"/>
      <c r="C318" s="8"/>
      <c r="D318" s="1" t="str">
        <f>IFERROR(INDEX('padron cfe'!B:B,MATCH(DATOS!C318,'padron cfe'!A:A,0),1),"")</f>
        <v/>
      </c>
      <c r="E318" s="1"/>
      <c r="F318" s="7"/>
      <c r="G318" s="9" t="s">
        <v>157</v>
      </c>
      <c r="H318" s="5" t="str">
        <f>IF(F318="","",IFERROR(CONCATENATE("PEUA",VLOOKUP(ESTADO,REPORTE!AV318:AW349,2,0),CLAVE_DISTRITO,CLAVE_CADER,IFERROR(VLOOKUP(DAY(F318),$BN$3:$BO$11,2,0),DAY(F318)),IFERROR(VLOOKUP(MONTH(F318),$BN$3:$BO$11,2,0),MONTH(F318)),YEAR(F318),G318),""))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4"/>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4" t="s">
        <v>157</v>
      </c>
      <c r="BF318" s="7"/>
      <c r="BG318" s="7"/>
      <c r="BH318" s="7" t="str">
        <f t="shared" ca="1" si="65"/>
        <v/>
      </c>
      <c r="BI318" s="4" t="str">
        <f t="shared" si="74"/>
        <v/>
      </c>
      <c r="BJ318" s="123" t="str">
        <f t="shared" si="66"/>
        <v/>
      </c>
      <c r="BK318" s="140" t="str">
        <f t="shared" si="71"/>
        <v/>
      </c>
      <c r="BQ318" s="4" t="str">
        <f>IF(IFERROR(VLOOKUP(C318,C319:C$1993,1,0),"")="","",COUNTIF(C:C,C318))</f>
        <v/>
      </c>
      <c r="BU318" s="5" t="str">
        <f>IF(B318="","",IF(BQ318="",1+(MAX(BU$2:BU317)),""))</f>
        <v/>
      </c>
      <c r="BV318" s="5" t="str">
        <f t="shared" si="67"/>
        <v/>
      </c>
      <c r="BW318" s="5" t="str">
        <f t="shared" si="68"/>
        <v/>
      </c>
      <c r="BX318" s="14" t="str">
        <f t="shared" si="69"/>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x14ac:dyDescent="0.25">
      <c r="A319" s="4" t="str">
        <f t="shared" si="63"/>
        <v/>
      </c>
      <c r="B319" s="6"/>
      <c r="C319" s="8"/>
      <c r="D319" s="1" t="str">
        <f>IFERROR(INDEX('padron cfe'!B:B,MATCH(DATOS!C319,'padron cfe'!A:A,0),1),"")</f>
        <v/>
      </c>
      <c r="E319" s="1"/>
      <c r="F319" s="7"/>
      <c r="G319" s="9" t="s">
        <v>157</v>
      </c>
      <c r="H319" s="5" t="str">
        <f>IF(F319="","",IFERROR(CONCATENATE("PEUA",VLOOKUP(ESTADO,REPORTE!AV319:AW350,2,0),CLAVE_DISTRITO,CLAVE_CADER,IFERROR(VLOOKUP(DAY(F319),$BN$3:$BO$11,2,0),DAY(F319)),IFERROR(VLOOKUP(MONTH(F319),$BN$3:$BO$11,2,0),MONTH(F319)),YEAR(F319),G319),""))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4"/>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4"/>
      <c r="BF319" s="7"/>
      <c r="BG319" s="7"/>
      <c r="BH319" s="7" t="str">
        <f t="shared" ca="1" si="65"/>
        <v/>
      </c>
      <c r="BI319" s="4" t="str">
        <f t="shared" si="74"/>
        <v/>
      </c>
      <c r="BJ319" s="123" t="str">
        <f t="shared" si="66"/>
        <v/>
      </c>
      <c r="BK319" s="140" t="str">
        <f t="shared" si="71"/>
        <v/>
      </c>
      <c r="BQ319" s="4" t="str">
        <f>IF(IFERROR(VLOOKUP(C319,C320:C$1993,1,0),"")="","",COUNTIF(C:C,C319))</f>
        <v/>
      </c>
      <c r="BU319" s="5" t="str">
        <f>IF(B319="","",IF(BQ319="",1+(MAX(BU$2:BU318)),""))</f>
        <v/>
      </c>
      <c r="BV319" s="5" t="str">
        <f t="shared" si="67"/>
        <v/>
      </c>
      <c r="BW319" s="5" t="str">
        <f t="shared" si="68"/>
        <v/>
      </c>
      <c r="BX319" s="14" t="str">
        <f t="shared" si="69"/>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x14ac:dyDescent="0.25">
      <c r="A320" s="4" t="str">
        <f t="shared" si="63"/>
        <v/>
      </c>
      <c r="B320" s="6"/>
      <c r="C320" s="8"/>
      <c r="D320" s="1" t="str">
        <f>IFERROR(INDEX('padron cfe'!B:B,MATCH(DATOS!C320,'padron cfe'!A:A,0),1),"")</f>
        <v/>
      </c>
      <c r="E320" s="1"/>
      <c r="F320" s="7"/>
      <c r="G320" s="9" t="s">
        <v>157</v>
      </c>
      <c r="H320" s="5" t="str">
        <f>IF(F320="","",IFERROR(CONCATENATE("PEUA",VLOOKUP(ESTADO,REPORTE!AV320:AW351,2,0),CLAVE_DISTRITO,CLAVE_CADER,IFERROR(VLOOKUP(DAY(F320),$BN$3:$BO$11,2,0),DAY(F320)),IFERROR(VLOOKUP(MONTH(F320),$BN$3:$BO$11,2,0),MONTH(F320)),YEAR(F320),G320),""))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4"/>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4" t="s">
        <v>157</v>
      </c>
      <c r="BF320" s="7"/>
      <c r="BG320" s="7"/>
      <c r="BH320" s="7" t="str">
        <f t="shared" ca="1" si="65"/>
        <v/>
      </c>
      <c r="BI320" s="4" t="str">
        <f t="shared" si="74"/>
        <v/>
      </c>
      <c r="BJ320" s="123" t="str">
        <f t="shared" si="66"/>
        <v/>
      </c>
      <c r="BK320" s="140" t="str">
        <f t="shared" si="71"/>
        <v/>
      </c>
      <c r="BQ320" s="4" t="str">
        <f>IF(IFERROR(VLOOKUP(C320,C321:C$1993,1,0),"")="","",COUNTIF(C:C,C320))</f>
        <v/>
      </c>
      <c r="BU320" s="5" t="str">
        <f>IF(B320="","",IF(BQ320="",1+(MAX(BU$2:BU319)),""))</f>
        <v/>
      </c>
      <c r="BV320" s="5" t="str">
        <f t="shared" si="67"/>
        <v/>
      </c>
      <c r="BW320" s="5" t="str">
        <f t="shared" si="68"/>
        <v/>
      </c>
      <c r="BX320" s="14" t="str">
        <f t="shared" si="69"/>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x14ac:dyDescent="0.25">
      <c r="A321" s="4" t="str">
        <f t="shared" si="63"/>
        <v/>
      </c>
      <c r="B321" s="6"/>
      <c r="C321" s="8"/>
      <c r="D321" s="1" t="str">
        <f>IFERROR(INDEX('padron cfe'!B:B,MATCH(DATOS!C321,'padron cfe'!A:A,0),1),"")</f>
        <v/>
      </c>
      <c r="E321" s="1"/>
      <c r="F321" s="7"/>
      <c r="G321" s="9" t="s">
        <v>157</v>
      </c>
      <c r="H321" s="5" t="str">
        <f>IF(F321="","",IFERROR(CONCATENATE("PEUA",VLOOKUP(ESTADO,REPORTE!AV321:AW352,2,0),CLAVE_DISTRITO,CLAVE_CADER,IFERROR(VLOOKUP(DAY(F321),$BN$3:$BO$11,2,0),DAY(F321)),IFERROR(VLOOKUP(MONTH(F321),$BN$3:$BO$11,2,0),MONTH(F321)),YEAR(F321),G321),""))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4"/>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4"/>
      <c r="BF321" s="7"/>
      <c r="BG321" s="7"/>
      <c r="BH321" s="7" t="str">
        <f t="shared" ca="1" si="65"/>
        <v/>
      </c>
      <c r="BI321" s="4" t="str">
        <f t="shared" si="74"/>
        <v/>
      </c>
      <c r="BJ321" s="123" t="str">
        <f t="shared" si="66"/>
        <v/>
      </c>
      <c r="BK321" s="140" t="str">
        <f t="shared" si="71"/>
        <v/>
      </c>
      <c r="BQ321" s="4" t="str">
        <f>IF(IFERROR(VLOOKUP(C321,C322:C$1993,1,0),"")="","",COUNTIF(C:C,C321))</f>
        <v/>
      </c>
      <c r="BU321" s="5" t="str">
        <f>IF(B321="","",IF(BQ321="",1+(MAX(BU$2:BU320)),""))</f>
        <v/>
      </c>
      <c r="BV321" s="5" t="str">
        <f t="shared" si="67"/>
        <v/>
      </c>
      <c r="BW321" s="5" t="str">
        <f t="shared" si="68"/>
        <v/>
      </c>
      <c r="BX321" s="14" t="str">
        <f t="shared" si="69"/>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x14ac:dyDescent="0.25">
      <c r="A322" s="4" t="str">
        <f t="shared" ref="A322:A385" si="76">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IF(F322="","",IFERROR(CONCATENATE("PEUA",VLOOKUP(ESTADO,REPORTE!AV322:AW353,2,0),CLAVE_DISTRITO,CLAVE_CADER,IFERROR(VLOOKUP(DAY(F322),$BN$3:$BO$11,2,0),DAY(F322)),IFERROR(VLOOKUP(MONTH(F322),$BN$3:$BO$11,2,0),MONTH(F322)),YEAR(F322),G322),""))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7">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4" t="s">
        <v>157</v>
      </c>
      <c r="BF322" s="7"/>
      <c r="BG322" s="7"/>
      <c r="BH322" s="7" t="str">
        <f t="shared" ref="BH322:BH385" ca="1" si="78">IFERROR(IF(BE322="","",IF(BA322=5,"",IF(BE322-TODAY()&gt;0,"VIGENTE","VENCIDO"))),"")</f>
        <v/>
      </c>
      <c r="BI322" s="4" t="str">
        <f t="shared" si="74"/>
        <v/>
      </c>
      <c r="BJ322" s="123" t="str">
        <f t="shared" ref="BJ322:BJ385" si="79">IFERROR(IF(AA322="","",AA322/V322),"")</f>
        <v/>
      </c>
      <c r="BK322" s="140" t="str">
        <f t="shared" si="71"/>
        <v/>
      </c>
      <c r="BQ322" s="4" t="str">
        <f>IF(IFERROR(VLOOKUP(C322,C323:C$1993,1,0),"")="","",COUNTIF(C:C,C322))</f>
        <v/>
      </c>
      <c r="BU322" s="5" t="str">
        <f>IF(B322="","",IF(BQ322="",1+(MAX(BU$2:BU321)),""))</f>
        <v/>
      </c>
      <c r="BV322" s="5" t="str">
        <f t="shared" ref="BV322:BV385" si="80">IF(BU322="","",Z322)</f>
        <v/>
      </c>
      <c r="BW322" s="5" t="str">
        <f t="shared" ref="BW322:BW385" si="81">IF(BU322="","",H322)</f>
        <v/>
      </c>
      <c r="BX322" s="14" t="str">
        <f t="shared" ref="BX322:BX385" si="82">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x14ac:dyDescent="0.25">
      <c r="A323" s="4" t="str">
        <f t="shared" si="76"/>
        <v/>
      </c>
      <c r="B323" s="6"/>
      <c r="C323" s="8"/>
      <c r="D323" s="1" t="str">
        <f>IFERROR(INDEX('padron cfe'!B:B,MATCH(DATOS!C323,'padron cfe'!A:A,0),1),"")</f>
        <v/>
      </c>
      <c r="E323" s="1"/>
      <c r="F323" s="7"/>
      <c r="G323" s="9" t="s">
        <v>157</v>
      </c>
      <c r="H323" s="5" t="str">
        <f>IF(F323="","",IFERROR(CONCATENATE("PEUA",VLOOKUP(ESTADO,REPORTE!AV323:AW354,2,0),CLAVE_DISTRITO,CLAVE_CADER,IFERROR(VLOOKUP(DAY(F323),$BN$3:$BO$11,2,0),DAY(F323)),IFERROR(VLOOKUP(MONTH(F323),$BN$3:$BO$11,2,0),MONTH(F323)),YEAR(F323),G323),""))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7"/>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4"/>
      <c r="BF323" s="7"/>
      <c r="BG323" s="7"/>
      <c r="BH323" s="7" t="str">
        <f t="shared" ca="1" si="78"/>
        <v/>
      </c>
      <c r="BI323" s="4" t="str">
        <f t="shared" si="74"/>
        <v/>
      </c>
      <c r="BJ323" s="123" t="str">
        <f t="shared" si="79"/>
        <v/>
      </c>
      <c r="BK323" s="140" t="str">
        <f t="shared" ref="BK323:BK386" si="84">IFERROR(IF(AA323/Z323=0,"",AA323/Z323),"")</f>
        <v/>
      </c>
      <c r="BQ323" s="4" t="str">
        <f>IF(IFERROR(VLOOKUP(C323,C324:C$1993,1,0),"")="","",COUNTIF(C:C,C323))</f>
        <v/>
      </c>
      <c r="BU323" s="5" t="str">
        <f>IF(B323="","",IF(BQ323="",1+(MAX(BU$2:BU322)),""))</f>
        <v/>
      </c>
      <c r="BV323" s="5" t="str">
        <f t="shared" si="80"/>
        <v/>
      </c>
      <c r="BW323" s="5" t="str">
        <f t="shared" si="81"/>
        <v/>
      </c>
      <c r="BX323" s="14" t="str">
        <f t="shared" si="82"/>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x14ac:dyDescent="0.25">
      <c r="A324" s="4" t="str">
        <f t="shared" si="76"/>
        <v/>
      </c>
      <c r="B324" s="6"/>
      <c r="C324" s="8"/>
      <c r="D324" s="1" t="str">
        <f>IFERROR(INDEX('padron cfe'!B:B,MATCH(DATOS!C324,'padron cfe'!A:A,0),1),"")</f>
        <v/>
      </c>
      <c r="E324" s="1"/>
      <c r="F324" s="7"/>
      <c r="G324" s="9" t="s">
        <v>157</v>
      </c>
      <c r="H324" s="5" t="str">
        <f>IF(F324="","",IFERROR(CONCATENATE("PEUA",VLOOKUP(ESTADO,REPORTE!AV324:AW355,2,0),CLAVE_DISTRITO,CLAVE_CADER,IFERROR(VLOOKUP(DAY(F324),$BN$3:$BO$11,2,0),DAY(F324)),IFERROR(VLOOKUP(MONTH(F324),$BN$3:$BO$11,2,0),MONTH(F324)),YEAR(F324),G324),""))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7"/>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4" t="s">
        <v>157</v>
      </c>
      <c r="BF324" s="7"/>
      <c r="BG324" s="7"/>
      <c r="BH324" s="7" t="str">
        <f t="shared" ca="1" si="78"/>
        <v/>
      </c>
      <c r="BI324" s="4" t="str">
        <f t="shared" si="74"/>
        <v/>
      </c>
      <c r="BJ324" s="123" t="str">
        <f t="shared" si="79"/>
        <v/>
      </c>
      <c r="BK324" s="140" t="str">
        <f t="shared" si="84"/>
        <v/>
      </c>
      <c r="BQ324" s="4" t="str">
        <f>IF(IFERROR(VLOOKUP(C324,C325:C$1993,1,0),"")="","",COUNTIF(C:C,C324))</f>
        <v/>
      </c>
      <c r="BU324" s="5" t="str">
        <f>IF(B324="","",IF(BQ324="",1+(MAX(BU$2:BU323)),""))</f>
        <v/>
      </c>
      <c r="BV324" s="5" t="str">
        <f t="shared" si="80"/>
        <v/>
      </c>
      <c r="BW324" s="5" t="str">
        <f t="shared" si="81"/>
        <v/>
      </c>
      <c r="BX324" s="14" t="str">
        <f t="shared" si="82"/>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x14ac:dyDescent="0.25">
      <c r="A325" s="4" t="str">
        <f t="shared" si="76"/>
        <v/>
      </c>
      <c r="B325" s="6"/>
      <c r="C325" s="8"/>
      <c r="D325" s="1" t="str">
        <f>IFERROR(INDEX('padron cfe'!B:B,MATCH(DATOS!C325,'padron cfe'!A:A,0),1),"")</f>
        <v/>
      </c>
      <c r="E325" s="1"/>
      <c r="F325" s="7"/>
      <c r="G325" s="9" t="s">
        <v>157</v>
      </c>
      <c r="H325" s="5" t="str">
        <f>IF(F325="","",IFERROR(CONCATENATE("PEUA",VLOOKUP(ESTADO,REPORTE!AV325:AW356,2,0),CLAVE_DISTRITO,CLAVE_CADER,IFERROR(VLOOKUP(DAY(F325),$BN$3:$BO$11,2,0),DAY(F325)),IFERROR(VLOOKUP(MONTH(F325),$BN$3:$BO$11,2,0),MONTH(F325)),YEAR(F325),G325),""))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7"/>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4"/>
      <c r="BF325" s="7"/>
      <c r="BG325" s="7"/>
      <c r="BH325" s="7" t="str">
        <f t="shared" ca="1" si="78"/>
        <v/>
      </c>
      <c r="BI325" s="4" t="str">
        <f t="shared" si="74"/>
        <v/>
      </c>
      <c r="BJ325" s="123" t="str">
        <f t="shared" si="79"/>
        <v/>
      </c>
      <c r="BK325" s="140" t="str">
        <f t="shared" si="84"/>
        <v/>
      </c>
      <c r="BQ325" s="4" t="str">
        <f>IF(IFERROR(VLOOKUP(C325,C326:C$1993,1,0),"")="","",COUNTIF(C:C,C325))</f>
        <v/>
      </c>
      <c r="BU325" s="5" t="str">
        <f>IF(B325="","",IF(BQ325="",1+(MAX(BU$2:BU324)),""))</f>
        <v/>
      </c>
      <c r="BV325" s="5" t="str">
        <f t="shared" si="80"/>
        <v/>
      </c>
      <c r="BW325" s="5" t="str">
        <f t="shared" si="81"/>
        <v/>
      </c>
      <c r="BX325" s="14" t="str">
        <f t="shared" si="82"/>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x14ac:dyDescent="0.25">
      <c r="A326" s="4" t="str">
        <f t="shared" si="76"/>
        <v/>
      </c>
      <c r="B326" s="6"/>
      <c r="C326" s="8"/>
      <c r="D326" s="1" t="str">
        <f>IFERROR(INDEX('padron cfe'!B:B,MATCH(DATOS!C326,'padron cfe'!A:A,0),1),"")</f>
        <v/>
      </c>
      <c r="E326" s="1"/>
      <c r="F326" s="7"/>
      <c r="G326" s="9" t="s">
        <v>157</v>
      </c>
      <c r="H326" s="5" t="str">
        <f>IF(F326="","",IFERROR(CONCATENATE("PEUA",VLOOKUP(ESTADO,REPORTE!AV326:AW357,2,0),CLAVE_DISTRITO,CLAVE_CADER,IFERROR(VLOOKUP(DAY(F326),$BN$3:$BO$11,2,0),DAY(F326)),IFERROR(VLOOKUP(MONTH(F326),$BN$3:$BO$11,2,0),MONTH(F326)),YEAR(F326),G326),""))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7"/>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4" t="s">
        <v>157</v>
      </c>
      <c r="BF326" s="7"/>
      <c r="BG326" s="7"/>
      <c r="BH326" s="7" t="str">
        <f t="shared" ca="1" si="78"/>
        <v/>
      </c>
      <c r="BI326" s="4" t="str">
        <f t="shared" si="74"/>
        <v/>
      </c>
      <c r="BJ326" s="123" t="str">
        <f t="shared" si="79"/>
        <v/>
      </c>
      <c r="BK326" s="140" t="str">
        <f t="shared" si="84"/>
        <v/>
      </c>
      <c r="BQ326" s="4" t="str">
        <f>IF(IFERROR(VLOOKUP(C326,C327:C$1993,1,0),"")="","",COUNTIF(C:C,C326))</f>
        <v/>
      </c>
      <c r="BU326" s="5" t="str">
        <f>IF(B326="","",IF(BQ326="",1+(MAX(BU$2:BU325)),""))</f>
        <v/>
      </c>
      <c r="BV326" s="5" t="str">
        <f t="shared" si="80"/>
        <v/>
      </c>
      <c r="BW326" s="5" t="str">
        <f t="shared" si="81"/>
        <v/>
      </c>
      <c r="BX326" s="14" t="str">
        <f t="shared" si="82"/>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x14ac:dyDescent="0.25">
      <c r="A327" s="4" t="str">
        <f t="shared" si="76"/>
        <v/>
      </c>
      <c r="B327" s="6"/>
      <c r="C327" s="8"/>
      <c r="D327" s="1" t="str">
        <f>IFERROR(INDEX('padron cfe'!B:B,MATCH(DATOS!C327,'padron cfe'!A:A,0),1),"")</f>
        <v/>
      </c>
      <c r="E327" s="1"/>
      <c r="F327" s="7"/>
      <c r="G327" s="9" t="s">
        <v>157</v>
      </c>
      <c r="H327" s="5" t="str">
        <f>IF(F327="","",IFERROR(CONCATENATE("PEUA",VLOOKUP(ESTADO,REPORTE!AV327:AW358,2,0),CLAVE_DISTRITO,CLAVE_CADER,IFERROR(VLOOKUP(DAY(F327),$BN$3:$BO$11,2,0),DAY(F327)),IFERROR(VLOOKUP(MONTH(F327),$BN$3:$BO$11,2,0),MONTH(F327)),YEAR(F327),G327),""))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7"/>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4"/>
      <c r="BF327" s="7"/>
      <c r="BG327" s="7"/>
      <c r="BH327" s="7" t="str">
        <f t="shared" ca="1" si="78"/>
        <v/>
      </c>
      <c r="BI327" s="4" t="str">
        <f t="shared" si="74"/>
        <v/>
      </c>
      <c r="BJ327" s="123" t="str">
        <f t="shared" si="79"/>
        <v/>
      </c>
      <c r="BK327" s="140" t="str">
        <f t="shared" si="84"/>
        <v/>
      </c>
      <c r="BQ327" s="4" t="str">
        <f>IF(IFERROR(VLOOKUP(C327,C328:C$1993,1,0),"")="","",COUNTIF(C:C,C327))</f>
        <v/>
      </c>
      <c r="BU327" s="5" t="str">
        <f>IF(B327="","",IF(BQ327="",1+(MAX(BU$2:BU326)),""))</f>
        <v/>
      </c>
      <c r="BV327" s="5" t="str">
        <f t="shared" si="80"/>
        <v/>
      </c>
      <c r="BW327" s="5" t="str">
        <f t="shared" si="81"/>
        <v/>
      </c>
      <c r="BX327" s="14" t="str">
        <f t="shared" si="82"/>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x14ac:dyDescent="0.25">
      <c r="A328" s="4" t="str">
        <f t="shared" si="76"/>
        <v/>
      </c>
      <c r="B328" s="6"/>
      <c r="C328" s="8"/>
      <c r="D328" s="1" t="str">
        <f>IFERROR(INDEX('padron cfe'!B:B,MATCH(DATOS!C328,'padron cfe'!A:A,0),1),"")</f>
        <v/>
      </c>
      <c r="E328" s="1"/>
      <c r="F328" s="7"/>
      <c r="G328" s="9" t="s">
        <v>157</v>
      </c>
      <c r="H328" s="5" t="str">
        <f>IF(F328="","",IFERROR(CONCATENATE("PEUA",VLOOKUP(ESTADO,REPORTE!AV328:AW359,2,0),CLAVE_DISTRITO,CLAVE_CADER,IFERROR(VLOOKUP(DAY(F328),$BN$3:$BO$11,2,0),DAY(F328)),IFERROR(VLOOKUP(MONTH(F328),$BN$3:$BO$11,2,0),MONTH(F328)),YEAR(F328),G328),""))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7"/>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4" t="s">
        <v>157</v>
      </c>
      <c r="BF328" s="7"/>
      <c r="BG328" s="7"/>
      <c r="BH328" s="7" t="str">
        <f t="shared" ca="1" si="78"/>
        <v/>
      </c>
      <c r="BI328" s="4" t="str">
        <f t="shared" si="74"/>
        <v/>
      </c>
      <c r="BJ328" s="123" t="str">
        <f t="shared" si="79"/>
        <v/>
      </c>
      <c r="BK328" s="140" t="str">
        <f t="shared" si="84"/>
        <v/>
      </c>
      <c r="BQ328" s="4" t="str">
        <f>IF(IFERROR(VLOOKUP(C328,C329:C$1993,1,0),"")="","",COUNTIF(C:C,C328))</f>
        <v/>
      </c>
      <c r="BU328" s="5" t="str">
        <f>IF(B328="","",IF(BQ328="",1+(MAX(BU$2:BU327)),""))</f>
        <v/>
      </c>
      <c r="BV328" s="5" t="str">
        <f t="shared" si="80"/>
        <v/>
      </c>
      <c r="BW328" s="5" t="str">
        <f t="shared" si="81"/>
        <v/>
      </c>
      <c r="BX328" s="14" t="str">
        <f t="shared" si="82"/>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x14ac:dyDescent="0.25">
      <c r="A329" s="4" t="str">
        <f t="shared" si="76"/>
        <v/>
      </c>
      <c r="B329" s="6"/>
      <c r="C329" s="8"/>
      <c r="D329" s="1" t="str">
        <f>IFERROR(INDEX('padron cfe'!B:B,MATCH(DATOS!C329,'padron cfe'!A:A,0),1),"")</f>
        <v/>
      </c>
      <c r="E329" s="1"/>
      <c r="F329" s="7"/>
      <c r="G329" s="9" t="s">
        <v>157</v>
      </c>
      <c r="H329" s="5" t="str">
        <f>IF(F329="","",IFERROR(CONCATENATE("PEUA",VLOOKUP(ESTADO,REPORTE!AV329:AW360,2,0),CLAVE_DISTRITO,CLAVE_CADER,IFERROR(VLOOKUP(DAY(F329),$BN$3:$BO$11,2,0),DAY(F329)),IFERROR(VLOOKUP(MONTH(F329),$BN$3:$BO$11,2,0),MONTH(F329)),YEAR(F329),G329),""))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7"/>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4"/>
      <c r="BF329" s="7"/>
      <c r="BG329" s="7"/>
      <c r="BH329" s="7" t="str">
        <f t="shared" ca="1" si="78"/>
        <v/>
      </c>
      <c r="BI329" s="4" t="str">
        <f t="shared" si="74"/>
        <v/>
      </c>
      <c r="BJ329" s="123" t="str">
        <f t="shared" si="79"/>
        <v/>
      </c>
      <c r="BK329" s="140" t="str">
        <f t="shared" si="84"/>
        <v/>
      </c>
      <c r="BQ329" s="4" t="str">
        <f>IF(IFERROR(VLOOKUP(C329,C330:C$1993,1,0),"")="","",COUNTIF(C:C,C329))</f>
        <v/>
      </c>
      <c r="BU329" s="5" t="str">
        <f>IF(B329="","",IF(BQ329="",1+(MAX(BU$2:BU328)),""))</f>
        <v/>
      </c>
      <c r="BV329" s="5" t="str">
        <f t="shared" si="80"/>
        <v/>
      </c>
      <c r="BW329" s="5" t="str">
        <f t="shared" si="81"/>
        <v/>
      </c>
      <c r="BX329" s="14" t="str">
        <f t="shared" si="82"/>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x14ac:dyDescent="0.25">
      <c r="A330" s="4" t="str">
        <f t="shared" si="76"/>
        <v/>
      </c>
      <c r="B330" s="6"/>
      <c r="C330" s="8"/>
      <c r="D330" s="1" t="str">
        <f>IFERROR(INDEX('padron cfe'!B:B,MATCH(DATOS!C330,'padron cfe'!A:A,0),1),"")</f>
        <v/>
      </c>
      <c r="E330" s="1"/>
      <c r="F330" s="7"/>
      <c r="G330" s="9" t="s">
        <v>157</v>
      </c>
      <c r="H330" s="5" t="str">
        <f>IF(F330="","",IFERROR(CONCATENATE("PEUA",VLOOKUP(ESTADO,REPORTE!AV330:AW361,2,0),CLAVE_DISTRITO,CLAVE_CADER,IFERROR(VLOOKUP(DAY(F330),$BN$3:$BO$11,2,0),DAY(F330)),IFERROR(VLOOKUP(MONTH(F330),$BN$3:$BO$11,2,0),MONTH(F330)),YEAR(F330),G330),""))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7"/>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4" t="s">
        <v>157</v>
      </c>
      <c r="BF330" s="7"/>
      <c r="BG330" s="7"/>
      <c r="BH330" s="7" t="str">
        <f t="shared" ca="1" si="78"/>
        <v/>
      </c>
      <c r="BI330" s="4" t="str">
        <f t="shared" si="74"/>
        <v/>
      </c>
      <c r="BJ330" s="123" t="str">
        <f t="shared" si="79"/>
        <v/>
      </c>
      <c r="BK330" s="140" t="str">
        <f t="shared" si="84"/>
        <v/>
      </c>
      <c r="BQ330" s="4" t="str">
        <f>IF(IFERROR(VLOOKUP(C330,C331:C$1993,1,0),"")="","",COUNTIF(C:C,C330))</f>
        <v/>
      </c>
      <c r="BU330" s="5" t="str">
        <f>IF(B330="","",IF(BQ330="",1+(MAX(BU$2:BU329)),""))</f>
        <v/>
      </c>
      <c r="BV330" s="5" t="str">
        <f t="shared" si="80"/>
        <v/>
      </c>
      <c r="BW330" s="5" t="str">
        <f t="shared" si="81"/>
        <v/>
      </c>
      <c r="BX330" s="14" t="str">
        <f t="shared" si="82"/>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x14ac:dyDescent="0.25">
      <c r="A331" s="4" t="str">
        <f t="shared" si="76"/>
        <v/>
      </c>
      <c r="B331" s="6"/>
      <c r="C331" s="8"/>
      <c r="D331" s="1" t="str">
        <f>IFERROR(INDEX('padron cfe'!B:B,MATCH(DATOS!C331,'padron cfe'!A:A,0),1),"")</f>
        <v/>
      </c>
      <c r="E331" s="1"/>
      <c r="F331" s="7"/>
      <c r="G331" s="9" t="s">
        <v>157</v>
      </c>
      <c r="H331" s="5" t="str">
        <f>IF(F331="","",IFERROR(CONCATENATE("PEUA",VLOOKUP(ESTADO,REPORTE!AV331:AW362,2,0),CLAVE_DISTRITO,CLAVE_CADER,IFERROR(VLOOKUP(DAY(F331),$BN$3:$BO$11,2,0),DAY(F331)),IFERROR(VLOOKUP(MONTH(F331),$BN$3:$BO$11,2,0),MONTH(F331)),YEAR(F331),G331),""))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7"/>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4"/>
      <c r="BF331" s="7"/>
      <c r="BG331" s="7"/>
      <c r="BH331" s="7" t="str">
        <f t="shared" ca="1" si="78"/>
        <v/>
      </c>
      <c r="BI331" s="4" t="str">
        <f t="shared" si="74"/>
        <v/>
      </c>
      <c r="BJ331" s="123" t="str">
        <f t="shared" si="79"/>
        <v/>
      </c>
      <c r="BK331" s="140" t="str">
        <f t="shared" si="84"/>
        <v/>
      </c>
      <c r="BQ331" s="4" t="str">
        <f>IF(IFERROR(VLOOKUP(C331,C332:C$1993,1,0),"")="","",COUNTIF(C:C,C331))</f>
        <v/>
      </c>
      <c r="BU331" s="5" t="str">
        <f>IF(B331="","",IF(BQ331="",1+(MAX(BU$2:BU330)),""))</f>
        <v/>
      </c>
      <c r="BV331" s="5" t="str">
        <f t="shared" si="80"/>
        <v/>
      </c>
      <c r="BW331" s="5" t="str">
        <f t="shared" si="81"/>
        <v/>
      </c>
      <c r="BX331" s="14" t="str">
        <f t="shared" si="82"/>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x14ac:dyDescent="0.25">
      <c r="A332" s="4" t="str">
        <f t="shared" si="76"/>
        <v/>
      </c>
      <c r="B332" s="6"/>
      <c r="C332" s="8"/>
      <c r="D332" s="1" t="str">
        <f>IFERROR(INDEX('padron cfe'!B:B,MATCH(DATOS!C332,'padron cfe'!A:A,0),1),"")</f>
        <v/>
      </c>
      <c r="E332" s="1"/>
      <c r="F332" s="7"/>
      <c r="G332" s="9" t="s">
        <v>157</v>
      </c>
      <c r="H332" s="5" t="str">
        <f>IF(F332="","",IFERROR(CONCATENATE("PEUA",VLOOKUP(ESTADO,REPORTE!AV332:AW363,2,0),CLAVE_DISTRITO,CLAVE_CADER,IFERROR(VLOOKUP(DAY(F332),$BN$3:$BO$11,2,0),DAY(F332)),IFERROR(VLOOKUP(MONTH(F332),$BN$3:$BO$11,2,0),MONTH(F332)),YEAR(F332),G332),""))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7"/>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4" t="s">
        <v>157</v>
      </c>
      <c r="BF332" s="7"/>
      <c r="BG332" s="7"/>
      <c r="BH332" s="7" t="str">
        <f t="shared" ca="1" si="78"/>
        <v/>
      </c>
      <c r="BI332" s="4" t="str">
        <f t="shared" si="74"/>
        <v/>
      </c>
      <c r="BJ332" s="123" t="str">
        <f t="shared" si="79"/>
        <v/>
      </c>
      <c r="BK332" s="140" t="str">
        <f t="shared" si="84"/>
        <v/>
      </c>
      <c r="BQ332" s="4" t="str">
        <f>IF(IFERROR(VLOOKUP(C332,C333:C$1993,1,0),"")="","",COUNTIF(C:C,C332))</f>
        <v/>
      </c>
      <c r="BU332" s="5" t="str">
        <f>IF(B332="","",IF(BQ332="",1+(MAX(BU$2:BU331)),""))</f>
        <v/>
      </c>
      <c r="BV332" s="5" t="str">
        <f t="shared" si="80"/>
        <v/>
      </c>
      <c r="BW332" s="5" t="str">
        <f t="shared" si="81"/>
        <v/>
      </c>
      <c r="BX332" s="14" t="str">
        <f t="shared" si="82"/>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x14ac:dyDescent="0.25">
      <c r="A333" s="4" t="str">
        <f t="shared" si="76"/>
        <v/>
      </c>
      <c r="B333" s="6"/>
      <c r="C333" s="8"/>
      <c r="D333" s="1" t="str">
        <f>IFERROR(INDEX('padron cfe'!B:B,MATCH(DATOS!C333,'padron cfe'!A:A,0),1),"")</f>
        <v/>
      </c>
      <c r="E333" s="1"/>
      <c r="F333" s="7"/>
      <c r="G333" s="9" t="s">
        <v>157</v>
      </c>
      <c r="H333" s="5" t="str">
        <f>IF(F333="","",IFERROR(CONCATENATE("PEUA",VLOOKUP(ESTADO,REPORTE!AV333:AW364,2,0),CLAVE_DISTRITO,CLAVE_CADER,IFERROR(VLOOKUP(DAY(F333),$BN$3:$BO$11,2,0),DAY(F333)),IFERROR(VLOOKUP(MONTH(F333),$BN$3:$BO$11,2,0),MONTH(F333)),YEAR(F333),G333),""))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7"/>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4"/>
      <c r="BF333" s="7"/>
      <c r="BG333" s="7"/>
      <c r="BH333" s="7" t="str">
        <f t="shared" ca="1" si="78"/>
        <v/>
      </c>
      <c r="BI333" s="4" t="str">
        <f t="shared" si="74"/>
        <v/>
      </c>
      <c r="BJ333" s="123" t="str">
        <f t="shared" si="79"/>
        <v/>
      </c>
      <c r="BK333" s="140" t="str">
        <f t="shared" si="84"/>
        <v/>
      </c>
      <c r="BQ333" s="4" t="str">
        <f>IF(IFERROR(VLOOKUP(C333,C334:C$1993,1,0),"")="","",COUNTIF(C:C,C333))</f>
        <v/>
      </c>
      <c r="BU333" s="5" t="str">
        <f>IF(B333="","",IF(BQ333="",1+(MAX(BU$2:BU332)),""))</f>
        <v/>
      </c>
      <c r="BV333" s="5" t="str">
        <f t="shared" si="80"/>
        <v/>
      </c>
      <c r="BW333" s="5" t="str">
        <f t="shared" si="81"/>
        <v/>
      </c>
      <c r="BX333" s="14" t="str">
        <f t="shared" si="82"/>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x14ac:dyDescent="0.25">
      <c r="A334" s="4" t="str">
        <f t="shared" si="76"/>
        <v/>
      </c>
      <c r="B334" s="6"/>
      <c r="C334" s="8"/>
      <c r="D334" s="1" t="str">
        <f>IFERROR(INDEX('padron cfe'!B:B,MATCH(DATOS!C334,'padron cfe'!A:A,0),1),"")</f>
        <v/>
      </c>
      <c r="E334" s="1"/>
      <c r="F334" s="7"/>
      <c r="G334" s="9" t="s">
        <v>157</v>
      </c>
      <c r="H334" s="5" t="str">
        <f>IF(F334="","",IFERROR(CONCATENATE("PEUA",VLOOKUP(ESTADO,REPORTE!AV334:AW365,2,0),CLAVE_DISTRITO,CLAVE_CADER,IFERROR(VLOOKUP(DAY(F334),$BN$3:$BO$11,2,0),DAY(F334)),IFERROR(VLOOKUP(MONTH(F334),$BN$3:$BO$11,2,0),MONTH(F334)),YEAR(F334),G334),""))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7"/>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4" t="s">
        <v>157</v>
      </c>
      <c r="BF334" s="7"/>
      <c r="BG334" s="7"/>
      <c r="BH334" s="7" t="str">
        <f t="shared" ca="1" si="78"/>
        <v/>
      </c>
      <c r="BI334" s="4" t="str">
        <f t="shared" si="74"/>
        <v/>
      </c>
      <c r="BJ334" s="123" t="str">
        <f t="shared" si="79"/>
        <v/>
      </c>
      <c r="BK334" s="140" t="str">
        <f t="shared" si="84"/>
        <v/>
      </c>
      <c r="BQ334" s="4" t="str">
        <f>IF(IFERROR(VLOOKUP(C334,C335:C$1993,1,0),"")="","",COUNTIF(C:C,C334))</f>
        <v/>
      </c>
      <c r="BU334" s="5" t="str">
        <f>IF(B334="","",IF(BQ334="",1+(MAX(BU$2:BU333)),""))</f>
        <v/>
      </c>
      <c r="BV334" s="5" t="str">
        <f t="shared" si="80"/>
        <v/>
      </c>
      <c r="BW334" s="5" t="str">
        <f t="shared" si="81"/>
        <v/>
      </c>
      <c r="BX334" s="14" t="str">
        <f t="shared" si="82"/>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x14ac:dyDescent="0.25">
      <c r="A335" s="4" t="str">
        <f t="shared" si="76"/>
        <v/>
      </c>
      <c r="B335" s="6"/>
      <c r="C335" s="8"/>
      <c r="D335" s="1" t="str">
        <f>IFERROR(INDEX('padron cfe'!B:B,MATCH(DATOS!C335,'padron cfe'!A:A,0),1),"")</f>
        <v/>
      </c>
      <c r="E335" s="1"/>
      <c r="F335" s="7"/>
      <c r="G335" s="9" t="s">
        <v>157</v>
      </c>
      <c r="H335" s="5" t="str">
        <f>IF(F335="","",IFERROR(CONCATENATE("PEUA",VLOOKUP(ESTADO,REPORTE!AV335:AW366,2,0),CLAVE_DISTRITO,CLAVE_CADER,IFERROR(VLOOKUP(DAY(F335),$BN$3:$BO$11,2,0),DAY(F335)),IFERROR(VLOOKUP(MONTH(F335),$BN$3:$BO$11,2,0),MONTH(F335)),YEAR(F335),G335),""))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7"/>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4"/>
      <c r="BF335" s="7"/>
      <c r="BG335" s="7"/>
      <c r="BH335" s="7" t="str">
        <f t="shared" ca="1" si="78"/>
        <v/>
      </c>
      <c r="BI335" s="4" t="str">
        <f t="shared" si="74"/>
        <v/>
      </c>
      <c r="BJ335" s="123" t="str">
        <f t="shared" si="79"/>
        <v/>
      </c>
      <c r="BK335" s="140" t="str">
        <f t="shared" si="84"/>
        <v/>
      </c>
      <c r="BQ335" s="4" t="str">
        <f>IF(IFERROR(VLOOKUP(C335,C336:C$1993,1,0),"")="","",COUNTIF(C:C,C335))</f>
        <v/>
      </c>
      <c r="BU335" s="5" t="str">
        <f>IF(B335="","",IF(BQ335="",1+(MAX(BU$2:BU334)),""))</f>
        <v/>
      </c>
      <c r="BV335" s="5" t="str">
        <f t="shared" si="80"/>
        <v/>
      </c>
      <c r="BW335" s="5" t="str">
        <f t="shared" si="81"/>
        <v/>
      </c>
      <c r="BX335" s="14" t="str">
        <f t="shared" si="82"/>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x14ac:dyDescent="0.25">
      <c r="A336" s="4" t="str">
        <f t="shared" si="76"/>
        <v/>
      </c>
      <c r="B336" s="6"/>
      <c r="C336" s="8"/>
      <c r="D336" s="1" t="str">
        <f>IFERROR(INDEX('padron cfe'!B:B,MATCH(DATOS!C336,'padron cfe'!A:A,0),1),"")</f>
        <v/>
      </c>
      <c r="E336" s="1"/>
      <c r="F336" s="7"/>
      <c r="G336" s="9" t="s">
        <v>157</v>
      </c>
      <c r="H336" s="5" t="str">
        <f>IF(F336="","",IFERROR(CONCATENATE("PEUA",VLOOKUP(ESTADO,REPORTE!AV336:AW367,2,0),CLAVE_DISTRITO,CLAVE_CADER,IFERROR(VLOOKUP(DAY(F336),$BN$3:$BO$11,2,0),DAY(F336)),IFERROR(VLOOKUP(MONTH(F336),$BN$3:$BO$11,2,0),MONTH(F336)),YEAR(F336),G336),""))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7"/>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4" t="s">
        <v>157</v>
      </c>
      <c r="BF336" s="7"/>
      <c r="BG336" s="7"/>
      <c r="BH336" s="7" t="str">
        <f t="shared" ca="1" si="78"/>
        <v/>
      </c>
      <c r="BI336" s="4" t="str">
        <f t="shared" si="74"/>
        <v/>
      </c>
      <c r="BJ336" s="123" t="str">
        <f t="shared" si="79"/>
        <v/>
      </c>
      <c r="BK336" s="140" t="str">
        <f t="shared" si="84"/>
        <v/>
      </c>
      <c r="BQ336" s="4" t="str">
        <f>IF(IFERROR(VLOOKUP(C336,C337:C$1993,1,0),"")="","",COUNTIF(C:C,C336))</f>
        <v/>
      </c>
      <c r="BU336" s="5" t="str">
        <f>IF(B336="","",IF(BQ336="",1+(MAX(BU$2:BU335)),""))</f>
        <v/>
      </c>
      <c r="BV336" s="5" t="str">
        <f t="shared" si="80"/>
        <v/>
      </c>
      <c r="BW336" s="5" t="str">
        <f t="shared" si="81"/>
        <v/>
      </c>
      <c r="BX336" s="14" t="str">
        <f t="shared" si="82"/>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x14ac:dyDescent="0.25">
      <c r="A337" s="4" t="str">
        <f t="shared" si="76"/>
        <v/>
      </c>
      <c r="B337" s="6"/>
      <c r="C337" s="8"/>
      <c r="D337" s="1" t="str">
        <f>IFERROR(INDEX('padron cfe'!B:B,MATCH(DATOS!C337,'padron cfe'!A:A,0),1),"")</f>
        <v/>
      </c>
      <c r="E337" s="1"/>
      <c r="F337" s="7"/>
      <c r="G337" s="9" t="s">
        <v>157</v>
      </c>
      <c r="H337" s="5" t="str">
        <f>IF(F337="","",IFERROR(CONCATENATE("PEUA",VLOOKUP(ESTADO,REPORTE!AV337:AW368,2,0),CLAVE_DISTRITO,CLAVE_CADER,IFERROR(VLOOKUP(DAY(F337),$BN$3:$BO$11,2,0),DAY(F337)),IFERROR(VLOOKUP(MONTH(F337),$BN$3:$BO$11,2,0),MONTH(F337)),YEAR(F337),G337),""))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7"/>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4"/>
      <c r="BF337" s="7"/>
      <c r="BG337" s="7"/>
      <c r="BH337" s="7" t="str">
        <f t="shared" ca="1" si="78"/>
        <v/>
      </c>
      <c r="BI337" s="4" t="str">
        <f t="shared" si="74"/>
        <v/>
      </c>
      <c r="BJ337" s="123" t="str">
        <f t="shared" si="79"/>
        <v/>
      </c>
      <c r="BK337" s="140" t="str">
        <f t="shared" si="84"/>
        <v/>
      </c>
      <c r="BQ337" s="4" t="str">
        <f>IF(IFERROR(VLOOKUP(C337,C338:C$1993,1,0),"")="","",COUNTIF(C:C,C337))</f>
        <v/>
      </c>
      <c r="BU337" s="5" t="str">
        <f>IF(B337="","",IF(BQ337="",1+(MAX(BU$2:BU336)),""))</f>
        <v/>
      </c>
      <c r="BV337" s="5" t="str">
        <f t="shared" si="80"/>
        <v/>
      </c>
      <c r="BW337" s="5" t="str">
        <f t="shared" si="81"/>
        <v/>
      </c>
      <c r="BX337" s="14" t="str">
        <f t="shared" si="82"/>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x14ac:dyDescent="0.25">
      <c r="A338" s="4" t="str">
        <f t="shared" si="76"/>
        <v/>
      </c>
      <c r="B338" s="6"/>
      <c r="C338" s="8"/>
      <c r="D338" s="1" t="str">
        <f>IFERROR(INDEX('padron cfe'!B:B,MATCH(DATOS!C338,'padron cfe'!A:A,0),1),"")</f>
        <v/>
      </c>
      <c r="E338" s="1"/>
      <c r="F338" s="7"/>
      <c r="G338" s="9" t="s">
        <v>157</v>
      </c>
      <c r="H338" s="5" t="str">
        <f>IF(F338="","",IFERROR(CONCATENATE("PEUA",VLOOKUP(ESTADO,REPORTE!AV338:AW369,2,0),CLAVE_DISTRITO,CLAVE_CADER,IFERROR(VLOOKUP(DAY(F338),$BN$3:$BO$11,2,0),DAY(F338)),IFERROR(VLOOKUP(MONTH(F338),$BN$3:$BO$11,2,0),MONTH(F338)),YEAR(F338),G338),""))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7"/>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4" t="s">
        <v>157</v>
      </c>
      <c r="BF338" s="7"/>
      <c r="BG338" s="7"/>
      <c r="BH338" s="7" t="str">
        <f t="shared" ca="1" si="78"/>
        <v/>
      </c>
      <c r="BI338" s="4" t="str">
        <f t="shared" si="74"/>
        <v/>
      </c>
      <c r="BJ338" s="123" t="str">
        <f t="shared" si="79"/>
        <v/>
      </c>
      <c r="BK338" s="140" t="str">
        <f t="shared" si="84"/>
        <v/>
      </c>
      <c r="BQ338" s="4" t="str">
        <f>IF(IFERROR(VLOOKUP(C338,C339:C$1993,1,0),"")="","",COUNTIF(C:C,C338))</f>
        <v/>
      </c>
      <c r="BU338" s="5" t="str">
        <f>IF(B338="","",IF(BQ338="",1+(MAX(BU$2:BU337)),""))</f>
        <v/>
      </c>
      <c r="BV338" s="5" t="str">
        <f t="shared" si="80"/>
        <v/>
      </c>
      <c r="BW338" s="5" t="str">
        <f t="shared" si="81"/>
        <v/>
      </c>
      <c r="BX338" s="14" t="str">
        <f t="shared" si="82"/>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x14ac:dyDescent="0.25">
      <c r="A339" s="4" t="str">
        <f t="shared" si="76"/>
        <v/>
      </c>
      <c r="B339" s="6"/>
      <c r="C339" s="8"/>
      <c r="D339" s="1" t="str">
        <f>IFERROR(INDEX('padron cfe'!B:B,MATCH(DATOS!C339,'padron cfe'!A:A,0),1),"")</f>
        <v/>
      </c>
      <c r="E339" s="1"/>
      <c r="F339" s="7"/>
      <c r="G339" s="9" t="s">
        <v>157</v>
      </c>
      <c r="H339" s="5" t="str">
        <f>IF(F339="","",IFERROR(CONCATENATE("PEUA",VLOOKUP(ESTADO,REPORTE!AV339:AW370,2,0),CLAVE_DISTRITO,CLAVE_CADER,IFERROR(VLOOKUP(DAY(F339),$BN$3:$BO$11,2,0),DAY(F339)),IFERROR(VLOOKUP(MONTH(F339),$BN$3:$BO$11,2,0),MONTH(F339)),YEAR(F339),G339),""))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7"/>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4"/>
      <c r="BF339" s="7"/>
      <c r="BG339" s="7"/>
      <c r="BH339" s="7" t="str">
        <f t="shared" ca="1" si="78"/>
        <v/>
      </c>
      <c r="BI339" s="4" t="str">
        <f t="shared" ref="BI339:BI402" si="87">IFERROR(IF(AA339=0,"",AA339/BB339),"")</f>
        <v/>
      </c>
      <c r="BJ339" s="123" t="str">
        <f t="shared" si="79"/>
        <v/>
      </c>
      <c r="BK339" s="140" t="str">
        <f t="shared" si="84"/>
        <v/>
      </c>
      <c r="BQ339" s="4" t="str">
        <f>IF(IFERROR(VLOOKUP(C339,C340:C$1993,1,0),"")="","",COUNTIF(C:C,C339))</f>
        <v/>
      </c>
      <c r="BU339" s="5" t="str">
        <f>IF(B339="","",IF(BQ339="",1+(MAX(BU$2:BU338)),""))</f>
        <v/>
      </c>
      <c r="BV339" s="5" t="str">
        <f t="shared" si="80"/>
        <v/>
      </c>
      <c r="BW339" s="5" t="str">
        <f t="shared" si="81"/>
        <v/>
      </c>
      <c r="BX339" s="14" t="str">
        <f t="shared" si="82"/>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x14ac:dyDescent="0.25">
      <c r="A340" s="4" t="str">
        <f t="shared" si="76"/>
        <v/>
      </c>
      <c r="B340" s="6"/>
      <c r="C340" s="8"/>
      <c r="D340" s="1" t="str">
        <f>IFERROR(INDEX('padron cfe'!B:B,MATCH(DATOS!C340,'padron cfe'!A:A,0),1),"")</f>
        <v/>
      </c>
      <c r="E340" s="1"/>
      <c r="F340" s="7"/>
      <c r="G340" s="9" t="s">
        <v>157</v>
      </c>
      <c r="H340" s="5" t="str">
        <f>IF(F340="","",IFERROR(CONCATENATE("PEUA",VLOOKUP(ESTADO,REPORTE!AV340:AW371,2,0),CLAVE_DISTRITO,CLAVE_CADER,IFERROR(VLOOKUP(DAY(F340),$BN$3:$BO$11,2,0),DAY(F340)),IFERROR(VLOOKUP(MONTH(F340),$BN$3:$BO$11,2,0),MONTH(F340)),YEAR(F340),G340),""))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7"/>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4" t="s">
        <v>157</v>
      </c>
      <c r="BF340" s="7"/>
      <c r="BG340" s="7"/>
      <c r="BH340" s="7" t="str">
        <f t="shared" ca="1" si="78"/>
        <v/>
      </c>
      <c r="BI340" s="4" t="str">
        <f t="shared" si="87"/>
        <v/>
      </c>
      <c r="BJ340" s="123" t="str">
        <f t="shared" si="79"/>
        <v/>
      </c>
      <c r="BK340" s="140" t="str">
        <f t="shared" si="84"/>
        <v/>
      </c>
      <c r="BQ340" s="4" t="str">
        <f>IF(IFERROR(VLOOKUP(C340,C341:C$1993,1,0),"")="","",COUNTIF(C:C,C340))</f>
        <v/>
      </c>
      <c r="BU340" s="5" t="str">
        <f>IF(B340="","",IF(BQ340="",1+(MAX(BU$2:BU339)),""))</f>
        <v/>
      </c>
      <c r="BV340" s="5" t="str">
        <f t="shared" si="80"/>
        <v/>
      </c>
      <c r="BW340" s="5" t="str">
        <f t="shared" si="81"/>
        <v/>
      </c>
      <c r="BX340" s="14" t="str">
        <f t="shared" si="82"/>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x14ac:dyDescent="0.25">
      <c r="A341" s="4" t="str">
        <f t="shared" si="76"/>
        <v/>
      </c>
      <c r="B341" s="6"/>
      <c r="C341" s="8"/>
      <c r="D341" s="1" t="str">
        <f>IFERROR(INDEX('padron cfe'!B:B,MATCH(DATOS!C341,'padron cfe'!A:A,0),1),"")</f>
        <v/>
      </c>
      <c r="E341" s="1"/>
      <c r="F341" s="7"/>
      <c r="G341" s="9" t="s">
        <v>157</v>
      </c>
      <c r="H341" s="5" t="str">
        <f>IF(F341="","",IFERROR(CONCATENATE("PEUA",VLOOKUP(ESTADO,REPORTE!AV341:AW372,2,0),CLAVE_DISTRITO,CLAVE_CADER,IFERROR(VLOOKUP(DAY(F341),$BN$3:$BO$11,2,0),DAY(F341)),IFERROR(VLOOKUP(MONTH(F341),$BN$3:$BO$11,2,0),MONTH(F341)),YEAR(F341),G341),""))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7"/>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4"/>
      <c r="BF341" s="7"/>
      <c r="BG341" s="7"/>
      <c r="BH341" s="7" t="str">
        <f t="shared" ca="1" si="78"/>
        <v/>
      </c>
      <c r="BI341" s="4" t="str">
        <f t="shared" si="87"/>
        <v/>
      </c>
      <c r="BJ341" s="123" t="str">
        <f t="shared" si="79"/>
        <v/>
      </c>
      <c r="BK341" s="140" t="str">
        <f t="shared" si="84"/>
        <v/>
      </c>
      <c r="BQ341" s="4" t="str">
        <f>IF(IFERROR(VLOOKUP(C341,C342:C$1993,1,0),"")="","",COUNTIF(C:C,C341))</f>
        <v/>
      </c>
      <c r="BU341" s="5" t="str">
        <f>IF(B341="","",IF(BQ341="",1+(MAX(BU$2:BU340)),""))</f>
        <v/>
      </c>
      <c r="BV341" s="5" t="str">
        <f t="shared" si="80"/>
        <v/>
      </c>
      <c r="BW341" s="5" t="str">
        <f t="shared" si="81"/>
        <v/>
      </c>
      <c r="BX341" s="14" t="str">
        <f t="shared" si="82"/>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x14ac:dyDescent="0.25">
      <c r="A342" s="4" t="str">
        <f t="shared" si="76"/>
        <v/>
      </c>
      <c r="B342" s="6"/>
      <c r="C342" s="8"/>
      <c r="D342" s="1" t="str">
        <f>IFERROR(INDEX('padron cfe'!B:B,MATCH(DATOS!C342,'padron cfe'!A:A,0),1),"")</f>
        <v/>
      </c>
      <c r="E342" s="1"/>
      <c r="F342" s="7"/>
      <c r="G342" s="9" t="s">
        <v>157</v>
      </c>
      <c r="H342" s="5" t="str">
        <f>IF(F342="","",IFERROR(CONCATENATE("PEUA",VLOOKUP(ESTADO,REPORTE!AV342:AW373,2,0),CLAVE_DISTRITO,CLAVE_CADER,IFERROR(VLOOKUP(DAY(F342),$BN$3:$BO$11,2,0),DAY(F342)),IFERROR(VLOOKUP(MONTH(F342),$BN$3:$BO$11,2,0),MONTH(F342)),YEAR(F342),G342),""))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7"/>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4" t="s">
        <v>157</v>
      </c>
      <c r="BF342" s="7"/>
      <c r="BG342" s="7"/>
      <c r="BH342" s="7" t="str">
        <f t="shared" ca="1" si="78"/>
        <v/>
      </c>
      <c r="BI342" s="4" t="str">
        <f t="shared" si="87"/>
        <v/>
      </c>
      <c r="BJ342" s="123" t="str">
        <f t="shared" si="79"/>
        <v/>
      </c>
      <c r="BK342" s="140" t="str">
        <f t="shared" si="84"/>
        <v/>
      </c>
      <c r="BQ342" s="4" t="str">
        <f>IF(IFERROR(VLOOKUP(C342,C343:C$1993,1,0),"")="","",COUNTIF(C:C,C342))</f>
        <v/>
      </c>
      <c r="BU342" s="5" t="str">
        <f>IF(B342="","",IF(BQ342="",1+(MAX(BU$2:BU341)),""))</f>
        <v/>
      </c>
      <c r="BV342" s="5" t="str">
        <f t="shared" si="80"/>
        <v/>
      </c>
      <c r="BW342" s="5" t="str">
        <f t="shared" si="81"/>
        <v/>
      </c>
      <c r="BX342" s="14" t="str">
        <f t="shared" si="82"/>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x14ac:dyDescent="0.25">
      <c r="A343" s="4" t="str">
        <f t="shared" si="76"/>
        <v/>
      </c>
      <c r="B343" s="6"/>
      <c r="C343" s="8"/>
      <c r="D343" s="1" t="str">
        <f>IFERROR(INDEX('padron cfe'!B:B,MATCH(DATOS!C343,'padron cfe'!A:A,0),1),"")</f>
        <v/>
      </c>
      <c r="E343" s="1"/>
      <c r="F343" s="7"/>
      <c r="G343" s="9" t="s">
        <v>157</v>
      </c>
      <c r="H343" s="5" t="str">
        <f>IF(F343="","",IFERROR(CONCATENATE("PEUA",VLOOKUP(ESTADO,REPORTE!AV343:AW374,2,0),CLAVE_DISTRITO,CLAVE_CADER,IFERROR(VLOOKUP(DAY(F343),$BN$3:$BO$11,2,0),DAY(F343)),IFERROR(VLOOKUP(MONTH(F343),$BN$3:$BO$11,2,0),MONTH(F343)),YEAR(F343),G343),""))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7"/>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4"/>
      <c r="BF343" s="7"/>
      <c r="BG343" s="7"/>
      <c r="BH343" s="7" t="str">
        <f t="shared" ca="1" si="78"/>
        <v/>
      </c>
      <c r="BI343" s="4" t="str">
        <f t="shared" si="87"/>
        <v/>
      </c>
      <c r="BJ343" s="123" t="str">
        <f t="shared" si="79"/>
        <v/>
      </c>
      <c r="BK343" s="140" t="str">
        <f t="shared" si="84"/>
        <v/>
      </c>
      <c r="BQ343" s="4" t="str">
        <f>IF(IFERROR(VLOOKUP(C343,C344:C$1993,1,0),"")="","",COUNTIF(C:C,C343))</f>
        <v/>
      </c>
      <c r="BU343" s="5" t="str">
        <f>IF(B343="","",IF(BQ343="",1+(MAX(BU$2:BU342)),""))</f>
        <v/>
      </c>
      <c r="BV343" s="5" t="str">
        <f t="shared" si="80"/>
        <v/>
      </c>
      <c r="BW343" s="5" t="str">
        <f t="shared" si="81"/>
        <v/>
      </c>
      <c r="BX343" s="14" t="str">
        <f t="shared" si="82"/>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x14ac:dyDescent="0.25">
      <c r="A344" s="4" t="str">
        <f t="shared" si="76"/>
        <v/>
      </c>
      <c r="B344" s="6"/>
      <c r="C344" s="8"/>
      <c r="D344" s="1" t="str">
        <f>IFERROR(INDEX('padron cfe'!B:B,MATCH(DATOS!C344,'padron cfe'!A:A,0),1),"")</f>
        <v/>
      </c>
      <c r="E344" s="1"/>
      <c r="F344" s="7"/>
      <c r="G344" s="9" t="s">
        <v>157</v>
      </c>
      <c r="H344" s="5" t="str">
        <f>IF(F344="","",IFERROR(CONCATENATE("PEUA",VLOOKUP(ESTADO,REPORTE!AV344:AW375,2,0),CLAVE_DISTRITO,CLAVE_CADER,IFERROR(VLOOKUP(DAY(F344),$BN$3:$BO$11,2,0),DAY(F344)),IFERROR(VLOOKUP(MONTH(F344),$BN$3:$BO$11,2,0),MONTH(F344)),YEAR(F344),G344),""))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7"/>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4" t="s">
        <v>157</v>
      </c>
      <c r="BF344" s="7"/>
      <c r="BG344" s="7"/>
      <c r="BH344" s="7" t="str">
        <f t="shared" ca="1" si="78"/>
        <v/>
      </c>
      <c r="BI344" s="4" t="str">
        <f t="shared" si="87"/>
        <v/>
      </c>
      <c r="BJ344" s="123" t="str">
        <f t="shared" si="79"/>
        <v/>
      </c>
      <c r="BK344" s="140" t="str">
        <f t="shared" si="84"/>
        <v/>
      </c>
      <c r="BQ344" s="4" t="str">
        <f>IF(IFERROR(VLOOKUP(C344,C345:C$1993,1,0),"")="","",COUNTIF(C:C,C344))</f>
        <v/>
      </c>
      <c r="BU344" s="5" t="str">
        <f>IF(B344="","",IF(BQ344="",1+(MAX(BU$2:BU343)),""))</f>
        <v/>
      </c>
      <c r="BV344" s="5" t="str">
        <f t="shared" si="80"/>
        <v/>
      </c>
      <c r="BW344" s="5" t="str">
        <f t="shared" si="81"/>
        <v/>
      </c>
      <c r="BX344" s="14" t="str">
        <f t="shared" si="82"/>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x14ac:dyDescent="0.25">
      <c r="A345" s="4" t="str">
        <f t="shared" si="76"/>
        <v/>
      </c>
      <c r="B345" s="6"/>
      <c r="C345" s="8"/>
      <c r="D345" s="1" t="str">
        <f>IFERROR(INDEX('padron cfe'!B:B,MATCH(DATOS!C345,'padron cfe'!A:A,0),1),"")</f>
        <v/>
      </c>
      <c r="E345" s="1"/>
      <c r="F345" s="7"/>
      <c r="G345" s="9" t="s">
        <v>157</v>
      </c>
      <c r="H345" s="5" t="str">
        <f>IF(F345="","",IFERROR(CONCATENATE("PEUA",VLOOKUP(ESTADO,REPORTE!AV345:AW376,2,0),CLAVE_DISTRITO,CLAVE_CADER,IFERROR(VLOOKUP(DAY(F345),$BN$3:$BO$11,2,0),DAY(F345)),IFERROR(VLOOKUP(MONTH(F345),$BN$3:$BO$11,2,0),MONTH(F345)),YEAR(F345),G345),""))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7"/>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4"/>
      <c r="BF345" s="7"/>
      <c r="BG345" s="7"/>
      <c r="BH345" s="7" t="str">
        <f t="shared" ca="1" si="78"/>
        <v/>
      </c>
      <c r="BI345" s="4" t="str">
        <f t="shared" si="87"/>
        <v/>
      </c>
      <c r="BJ345" s="123" t="str">
        <f t="shared" si="79"/>
        <v/>
      </c>
      <c r="BK345" s="140" t="str">
        <f t="shared" si="84"/>
        <v/>
      </c>
      <c r="BQ345" s="4" t="str">
        <f>IF(IFERROR(VLOOKUP(C345,C346:C$1993,1,0),"")="","",COUNTIF(C:C,C345))</f>
        <v/>
      </c>
      <c r="BU345" s="5" t="str">
        <f>IF(B345="","",IF(BQ345="",1+(MAX(BU$2:BU344)),""))</f>
        <v/>
      </c>
      <c r="BV345" s="5" t="str">
        <f t="shared" si="80"/>
        <v/>
      </c>
      <c r="BW345" s="5" t="str">
        <f t="shared" si="81"/>
        <v/>
      </c>
      <c r="BX345" s="14" t="str">
        <f t="shared" si="82"/>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x14ac:dyDescent="0.25">
      <c r="A346" s="4" t="str">
        <f t="shared" si="76"/>
        <v/>
      </c>
      <c r="B346" s="6"/>
      <c r="C346" s="8"/>
      <c r="D346" s="1" t="str">
        <f>IFERROR(INDEX('padron cfe'!B:B,MATCH(DATOS!C346,'padron cfe'!A:A,0),1),"")</f>
        <v/>
      </c>
      <c r="E346" s="1"/>
      <c r="F346" s="7"/>
      <c r="G346" s="9" t="s">
        <v>157</v>
      </c>
      <c r="H346" s="5" t="str">
        <f>IF(F346="","",IFERROR(CONCATENATE("PEUA",VLOOKUP(ESTADO,REPORTE!AV346:AW377,2,0),CLAVE_DISTRITO,CLAVE_CADER,IFERROR(VLOOKUP(DAY(F346),$BN$3:$BO$11,2,0),DAY(F346)),IFERROR(VLOOKUP(MONTH(F346),$BN$3:$BO$11,2,0),MONTH(F346)),YEAR(F346),G346),""))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7"/>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4" t="s">
        <v>157</v>
      </c>
      <c r="BF346" s="7"/>
      <c r="BG346" s="7"/>
      <c r="BH346" s="7" t="str">
        <f t="shared" ca="1" si="78"/>
        <v/>
      </c>
      <c r="BI346" s="4" t="str">
        <f t="shared" si="87"/>
        <v/>
      </c>
      <c r="BJ346" s="123" t="str">
        <f t="shared" si="79"/>
        <v/>
      </c>
      <c r="BK346" s="140" t="str">
        <f t="shared" si="84"/>
        <v/>
      </c>
      <c r="BQ346" s="4" t="str">
        <f>IF(IFERROR(VLOOKUP(C346,C347:C$1993,1,0),"")="","",COUNTIF(C:C,C346))</f>
        <v/>
      </c>
      <c r="BU346" s="5" t="str">
        <f>IF(B346="","",IF(BQ346="",1+(MAX(BU$2:BU345)),""))</f>
        <v/>
      </c>
      <c r="BV346" s="5" t="str">
        <f t="shared" si="80"/>
        <v/>
      </c>
      <c r="BW346" s="5" t="str">
        <f t="shared" si="81"/>
        <v/>
      </c>
      <c r="BX346" s="14" t="str">
        <f t="shared" si="82"/>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x14ac:dyDescent="0.25">
      <c r="A347" s="4" t="str">
        <f t="shared" si="76"/>
        <v/>
      </c>
      <c r="B347" s="6"/>
      <c r="C347" s="8"/>
      <c r="D347" s="1" t="str">
        <f>IFERROR(INDEX('padron cfe'!B:B,MATCH(DATOS!C347,'padron cfe'!A:A,0),1),"")</f>
        <v/>
      </c>
      <c r="E347" s="1"/>
      <c r="F347" s="7"/>
      <c r="G347" s="9" t="s">
        <v>157</v>
      </c>
      <c r="H347" s="5" t="str">
        <f>IF(F347="","",IFERROR(CONCATENATE("PEUA",VLOOKUP(ESTADO,REPORTE!AV347:AW378,2,0),CLAVE_DISTRITO,CLAVE_CADER,IFERROR(VLOOKUP(DAY(F347),$BN$3:$BO$11,2,0),DAY(F347)),IFERROR(VLOOKUP(MONTH(F347),$BN$3:$BO$11,2,0),MONTH(F347)),YEAR(F347),G347),""))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7"/>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4"/>
      <c r="BF347" s="7"/>
      <c r="BG347" s="7"/>
      <c r="BH347" s="7" t="str">
        <f t="shared" ca="1" si="78"/>
        <v/>
      </c>
      <c r="BI347" s="4" t="str">
        <f t="shared" si="87"/>
        <v/>
      </c>
      <c r="BJ347" s="123" t="str">
        <f t="shared" si="79"/>
        <v/>
      </c>
      <c r="BK347" s="140" t="str">
        <f t="shared" si="84"/>
        <v/>
      </c>
      <c r="BQ347" s="4" t="str">
        <f>IF(IFERROR(VLOOKUP(C347,C348:C$1993,1,0),"")="","",COUNTIF(C:C,C347))</f>
        <v/>
      </c>
      <c r="BU347" s="5" t="str">
        <f>IF(B347="","",IF(BQ347="",1+(MAX(BU$2:BU346)),""))</f>
        <v/>
      </c>
      <c r="BV347" s="5" t="str">
        <f t="shared" si="80"/>
        <v/>
      </c>
      <c r="BW347" s="5" t="str">
        <f t="shared" si="81"/>
        <v/>
      </c>
      <c r="BX347" s="14" t="str">
        <f t="shared" si="82"/>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x14ac:dyDescent="0.25">
      <c r="A348" s="4" t="str">
        <f t="shared" si="76"/>
        <v/>
      </c>
      <c r="B348" s="6"/>
      <c r="C348" s="8"/>
      <c r="D348" s="1" t="str">
        <f>IFERROR(INDEX('padron cfe'!B:B,MATCH(DATOS!C348,'padron cfe'!A:A,0),1),"")</f>
        <v/>
      </c>
      <c r="E348" s="1"/>
      <c r="F348" s="7"/>
      <c r="G348" s="9" t="s">
        <v>157</v>
      </c>
      <c r="H348" s="5" t="str">
        <f>IF(F348="","",IFERROR(CONCATENATE("PEUA",VLOOKUP(ESTADO,REPORTE!AV348:AW379,2,0),CLAVE_DISTRITO,CLAVE_CADER,IFERROR(VLOOKUP(DAY(F348),$BN$3:$BO$11,2,0),DAY(F348)),IFERROR(VLOOKUP(MONTH(F348),$BN$3:$BO$11,2,0),MONTH(F348)),YEAR(F348),G348),""))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7"/>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4" t="s">
        <v>157</v>
      </c>
      <c r="BF348" s="7"/>
      <c r="BG348" s="7"/>
      <c r="BH348" s="7" t="str">
        <f t="shared" ca="1" si="78"/>
        <v/>
      </c>
      <c r="BI348" s="4" t="str">
        <f t="shared" si="87"/>
        <v/>
      </c>
      <c r="BJ348" s="123" t="str">
        <f t="shared" si="79"/>
        <v/>
      </c>
      <c r="BK348" s="140" t="str">
        <f t="shared" si="84"/>
        <v/>
      </c>
      <c r="BQ348" s="4" t="str">
        <f>IF(IFERROR(VLOOKUP(C348,C349:C$1993,1,0),"")="","",COUNTIF(C:C,C348))</f>
        <v/>
      </c>
      <c r="BU348" s="5" t="str">
        <f>IF(B348="","",IF(BQ348="",1+(MAX(BU$2:BU347)),""))</f>
        <v/>
      </c>
      <c r="BV348" s="5" t="str">
        <f t="shared" si="80"/>
        <v/>
      </c>
      <c r="BW348" s="5" t="str">
        <f t="shared" si="81"/>
        <v/>
      </c>
      <c r="BX348" s="14" t="str">
        <f t="shared" si="82"/>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x14ac:dyDescent="0.25">
      <c r="A349" s="4" t="str">
        <f t="shared" si="76"/>
        <v/>
      </c>
      <c r="B349" s="6"/>
      <c r="C349" s="8"/>
      <c r="D349" s="1" t="str">
        <f>IFERROR(INDEX('padron cfe'!B:B,MATCH(DATOS!C349,'padron cfe'!A:A,0),1),"")</f>
        <v/>
      </c>
      <c r="E349" s="1"/>
      <c r="F349" s="7"/>
      <c r="G349" s="9" t="s">
        <v>157</v>
      </c>
      <c r="H349" s="5" t="str">
        <f>IF(F349="","",IFERROR(CONCATENATE("PEUA",VLOOKUP(ESTADO,REPORTE!AV349:AW380,2,0),CLAVE_DISTRITO,CLAVE_CADER,IFERROR(VLOOKUP(DAY(F349),$BN$3:$BO$11,2,0),DAY(F349)),IFERROR(VLOOKUP(MONTH(F349),$BN$3:$BO$11,2,0),MONTH(F349)),YEAR(F349),G349),""))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7"/>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4"/>
      <c r="BF349" s="7"/>
      <c r="BG349" s="7"/>
      <c r="BH349" s="7" t="str">
        <f t="shared" ca="1" si="78"/>
        <v/>
      </c>
      <c r="BI349" s="4" t="str">
        <f t="shared" si="87"/>
        <v/>
      </c>
      <c r="BJ349" s="123" t="str">
        <f t="shared" si="79"/>
        <v/>
      </c>
      <c r="BK349" s="140" t="str">
        <f t="shared" si="84"/>
        <v/>
      </c>
      <c r="BQ349" s="4" t="str">
        <f>IF(IFERROR(VLOOKUP(C349,C350:C$1993,1,0),"")="","",COUNTIF(C:C,C349))</f>
        <v/>
      </c>
      <c r="BU349" s="5" t="str">
        <f>IF(B349="","",IF(BQ349="",1+(MAX(BU$2:BU348)),""))</f>
        <v/>
      </c>
      <c r="BV349" s="5" t="str">
        <f t="shared" si="80"/>
        <v/>
      </c>
      <c r="BW349" s="5" t="str">
        <f t="shared" si="81"/>
        <v/>
      </c>
      <c r="BX349" s="14" t="str">
        <f t="shared" si="82"/>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x14ac:dyDescent="0.25">
      <c r="A350" s="4" t="str">
        <f t="shared" si="76"/>
        <v/>
      </c>
      <c r="B350" s="6"/>
      <c r="C350" s="8"/>
      <c r="D350" s="1" t="str">
        <f>IFERROR(INDEX('padron cfe'!B:B,MATCH(DATOS!C350,'padron cfe'!A:A,0),1),"")</f>
        <v/>
      </c>
      <c r="E350" s="1"/>
      <c r="F350" s="7"/>
      <c r="G350" s="9" t="s">
        <v>157</v>
      </c>
      <c r="H350" s="5" t="str">
        <f>IF(F350="","",IFERROR(CONCATENATE("PEUA",VLOOKUP(ESTADO,REPORTE!AV350:AW381,2,0),CLAVE_DISTRITO,CLAVE_CADER,IFERROR(VLOOKUP(DAY(F350),$BN$3:$BO$11,2,0),DAY(F350)),IFERROR(VLOOKUP(MONTH(F350),$BN$3:$BO$11,2,0),MONTH(F350)),YEAR(F350),G350),""))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7"/>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4" t="s">
        <v>157</v>
      </c>
      <c r="BF350" s="7"/>
      <c r="BG350" s="7"/>
      <c r="BH350" s="7" t="str">
        <f t="shared" ca="1" si="78"/>
        <v/>
      </c>
      <c r="BI350" s="4" t="str">
        <f t="shared" si="87"/>
        <v/>
      </c>
      <c r="BJ350" s="123" t="str">
        <f t="shared" si="79"/>
        <v/>
      </c>
      <c r="BK350" s="140" t="str">
        <f t="shared" si="84"/>
        <v/>
      </c>
      <c r="BQ350" s="4" t="str">
        <f>IF(IFERROR(VLOOKUP(C350,C351:C$1993,1,0),"")="","",COUNTIF(C:C,C350))</f>
        <v/>
      </c>
      <c r="BU350" s="5" t="str">
        <f>IF(B350="","",IF(BQ350="",1+(MAX(BU$2:BU349)),""))</f>
        <v/>
      </c>
      <c r="BV350" s="5" t="str">
        <f t="shared" si="80"/>
        <v/>
      </c>
      <c r="BW350" s="5" t="str">
        <f t="shared" si="81"/>
        <v/>
      </c>
      <c r="BX350" s="14" t="str">
        <f t="shared" si="82"/>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x14ac:dyDescent="0.25">
      <c r="A351" s="4" t="str">
        <f t="shared" si="76"/>
        <v/>
      </c>
      <c r="B351" s="6"/>
      <c r="C351" s="8"/>
      <c r="D351" s="1" t="str">
        <f>IFERROR(INDEX('padron cfe'!B:B,MATCH(DATOS!C351,'padron cfe'!A:A,0),1),"")</f>
        <v/>
      </c>
      <c r="E351" s="1"/>
      <c r="F351" s="7"/>
      <c r="G351" s="9" t="s">
        <v>157</v>
      </c>
      <c r="H351" s="5" t="str">
        <f>IF(F351="","",IFERROR(CONCATENATE("PEUA",VLOOKUP(ESTADO,REPORTE!AV351:AW382,2,0),CLAVE_DISTRITO,CLAVE_CADER,IFERROR(VLOOKUP(DAY(F351),$BN$3:$BO$11,2,0),DAY(F351)),IFERROR(VLOOKUP(MONTH(F351),$BN$3:$BO$11,2,0),MONTH(F351)),YEAR(F351),G351),""))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7"/>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4"/>
      <c r="BF351" s="7"/>
      <c r="BG351" s="7"/>
      <c r="BH351" s="7" t="str">
        <f t="shared" ca="1" si="78"/>
        <v/>
      </c>
      <c r="BI351" s="4" t="str">
        <f t="shared" si="87"/>
        <v/>
      </c>
      <c r="BJ351" s="123" t="str">
        <f t="shared" si="79"/>
        <v/>
      </c>
      <c r="BK351" s="140" t="str">
        <f t="shared" si="84"/>
        <v/>
      </c>
      <c r="BQ351" s="4" t="str">
        <f>IF(IFERROR(VLOOKUP(C351,C352:C$1993,1,0),"")="","",COUNTIF(C:C,C351))</f>
        <v/>
      </c>
      <c r="BU351" s="5" t="str">
        <f>IF(B351="","",IF(BQ351="",1+(MAX(BU$2:BU350)),""))</f>
        <v/>
      </c>
      <c r="BV351" s="5" t="str">
        <f t="shared" si="80"/>
        <v/>
      </c>
      <c r="BW351" s="5" t="str">
        <f t="shared" si="81"/>
        <v/>
      </c>
      <c r="BX351" s="14" t="str">
        <f t="shared" si="82"/>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x14ac:dyDescent="0.25">
      <c r="A352" s="4" t="str">
        <f t="shared" si="76"/>
        <v/>
      </c>
      <c r="B352" s="6"/>
      <c r="C352" s="8"/>
      <c r="D352" s="1" t="str">
        <f>IFERROR(INDEX('padron cfe'!B:B,MATCH(DATOS!C352,'padron cfe'!A:A,0),1),"")</f>
        <v/>
      </c>
      <c r="E352" s="1"/>
      <c r="F352" s="7"/>
      <c r="G352" s="9" t="s">
        <v>157</v>
      </c>
      <c r="H352" s="5" t="str">
        <f>IF(F352="","",IFERROR(CONCATENATE("PEUA",VLOOKUP(ESTADO,REPORTE!AV352:AW383,2,0),CLAVE_DISTRITO,CLAVE_CADER,IFERROR(VLOOKUP(DAY(F352),$BN$3:$BO$11,2,0),DAY(F352)),IFERROR(VLOOKUP(MONTH(F352),$BN$3:$BO$11,2,0),MONTH(F352)),YEAR(F352),G352),""))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7"/>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4" t="s">
        <v>157</v>
      </c>
      <c r="BF352" s="7"/>
      <c r="BG352" s="7"/>
      <c r="BH352" s="7" t="str">
        <f t="shared" ca="1" si="78"/>
        <v/>
      </c>
      <c r="BI352" s="4" t="str">
        <f t="shared" si="87"/>
        <v/>
      </c>
      <c r="BJ352" s="123" t="str">
        <f t="shared" si="79"/>
        <v/>
      </c>
      <c r="BK352" s="140" t="str">
        <f t="shared" si="84"/>
        <v/>
      </c>
      <c r="BQ352" s="4" t="str">
        <f>IF(IFERROR(VLOOKUP(C352,C353:C$1993,1,0),"")="","",COUNTIF(C:C,C352))</f>
        <v/>
      </c>
      <c r="BU352" s="5" t="str">
        <f>IF(B352="","",IF(BQ352="",1+(MAX(BU$2:BU351)),""))</f>
        <v/>
      </c>
      <c r="BV352" s="5" t="str">
        <f t="shared" si="80"/>
        <v/>
      </c>
      <c r="BW352" s="5" t="str">
        <f t="shared" si="81"/>
        <v/>
      </c>
      <c r="BX352" s="14" t="str">
        <f t="shared" si="82"/>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x14ac:dyDescent="0.25">
      <c r="A353" s="4" t="str">
        <f t="shared" si="76"/>
        <v/>
      </c>
      <c r="B353" s="6"/>
      <c r="C353" s="8"/>
      <c r="D353" s="1" t="str">
        <f>IFERROR(INDEX('padron cfe'!B:B,MATCH(DATOS!C353,'padron cfe'!A:A,0),1),"")</f>
        <v/>
      </c>
      <c r="E353" s="1"/>
      <c r="F353" s="7"/>
      <c r="G353" s="9" t="s">
        <v>157</v>
      </c>
      <c r="H353" s="5" t="str">
        <f>IF(F353="","",IFERROR(CONCATENATE("PEUA",VLOOKUP(ESTADO,REPORTE!AV353:AW384,2,0),CLAVE_DISTRITO,CLAVE_CADER,IFERROR(VLOOKUP(DAY(F353),$BN$3:$BO$11,2,0),DAY(F353)),IFERROR(VLOOKUP(MONTH(F353),$BN$3:$BO$11,2,0),MONTH(F353)),YEAR(F353),G353),""))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7"/>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4"/>
      <c r="BF353" s="7"/>
      <c r="BG353" s="7"/>
      <c r="BH353" s="7" t="str">
        <f t="shared" ca="1" si="78"/>
        <v/>
      </c>
      <c r="BI353" s="4" t="str">
        <f t="shared" si="87"/>
        <v/>
      </c>
      <c r="BJ353" s="123" t="str">
        <f t="shared" si="79"/>
        <v/>
      </c>
      <c r="BK353" s="140" t="str">
        <f t="shared" si="84"/>
        <v/>
      </c>
      <c r="BQ353" s="4" t="str">
        <f>IF(IFERROR(VLOOKUP(C353,C354:C$1993,1,0),"")="","",COUNTIF(C:C,C353))</f>
        <v/>
      </c>
      <c r="BU353" s="5" t="str">
        <f>IF(B353="","",IF(BQ353="",1+(MAX(BU$2:BU352)),""))</f>
        <v/>
      </c>
      <c r="BV353" s="5" t="str">
        <f t="shared" si="80"/>
        <v/>
      </c>
      <c r="BW353" s="5" t="str">
        <f t="shared" si="81"/>
        <v/>
      </c>
      <c r="BX353" s="14" t="str">
        <f t="shared" si="82"/>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x14ac:dyDescent="0.25">
      <c r="A354" s="4" t="str">
        <f t="shared" si="76"/>
        <v/>
      </c>
      <c r="B354" s="6"/>
      <c r="C354" s="8"/>
      <c r="D354" s="1" t="str">
        <f>IFERROR(INDEX('padron cfe'!B:B,MATCH(DATOS!C354,'padron cfe'!A:A,0),1),"")</f>
        <v/>
      </c>
      <c r="E354" s="1"/>
      <c r="F354" s="7"/>
      <c r="G354" s="9" t="s">
        <v>157</v>
      </c>
      <c r="H354" s="5" t="str">
        <f>IF(F354="","",IFERROR(CONCATENATE("PEUA",VLOOKUP(ESTADO,REPORTE!AV354:AW385,2,0),CLAVE_DISTRITO,CLAVE_CADER,IFERROR(VLOOKUP(DAY(F354),$BN$3:$BO$11,2,0),DAY(F354)),IFERROR(VLOOKUP(MONTH(F354),$BN$3:$BO$11,2,0),MONTH(F354)),YEAR(F354),G354),""))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7"/>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4" t="s">
        <v>157</v>
      </c>
      <c r="BF354" s="7"/>
      <c r="BG354" s="7"/>
      <c r="BH354" s="7" t="str">
        <f t="shared" ca="1" si="78"/>
        <v/>
      </c>
      <c r="BI354" s="4" t="str">
        <f t="shared" si="87"/>
        <v/>
      </c>
      <c r="BJ354" s="123" t="str">
        <f t="shared" si="79"/>
        <v/>
      </c>
      <c r="BK354" s="140" t="str">
        <f t="shared" si="84"/>
        <v/>
      </c>
      <c r="BQ354" s="4" t="str">
        <f>IF(IFERROR(VLOOKUP(C354,C355:C$1993,1,0),"")="","",COUNTIF(C:C,C354))</f>
        <v/>
      </c>
      <c r="BU354" s="5" t="str">
        <f>IF(B354="","",IF(BQ354="",1+(MAX(BU$2:BU353)),""))</f>
        <v/>
      </c>
      <c r="BV354" s="5" t="str">
        <f t="shared" si="80"/>
        <v/>
      </c>
      <c r="BW354" s="5" t="str">
        <f t="shared" si="81"/>
        <v/>
      </c>
      <c r="BX354" s="14" t="str">
        <f t="shared" si="82"/>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x14ac:dyDescent="0.25">
      <c r="A355" s="4" t="str">
        <f t="shared" si="76"/>
        <v/>
      </c>
      <c r="B355" s="6"/>
      <c r="C355" s="8"/>
      <c r="D355" s="1" t="str">
        <f>IFERROR(INDEX('padron cfe'!B:B,MATCH(DATOS!C355,'padron cfe'!A:A,0),1),"")</f>
        <v/>
      </c>
      <c r="E355" s="1"/>
      <c r="F355" s="7"/>
      <c r="G355" s="9" t="s">
        <v>157</v>
      </c>
      <c r="H355" s="5" t="str">
        <f>IF(F355="","",IFERROR(CONCATENATE("PEUA",VLOOKUP(ESTADO,REPORTE!AV355:AW386,2,0),CLAVE_DISTRITO,CLAVE_CADER,IFERROR(VLOOKUP(DAY(F355),$BN$3:$BO$11,2,0),DAY(F355)),IFERROR(VLOOKUP(MONTH(F355),$BN$3:$BO$11,2,0),MONTH(F355)),YEAR(F355),G355),""))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7"/>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4"/>
      <c r="BF355" s="7"/>
      <c r="BG355" s="7"/>
      <c r="BH355" s="7" t="str">
        <f t="shared" ca="1" si="78"/>
        <v/>
      </c>
      <c r="BI355" s="4" t="str">
        <f t="shared" si="87"/>
        <v/>
      </c>
      <c r="BJ355" s="123" t="str">
        <f t="shared" si="79"/>
        <v/>
      </c>
      <c r="BK355" s="140" t="str">
        <f t="shared" si="84"/>
        <v/>
      </c>
      <c r="BQ355" s="4" t="str">
        <f>IF(IFERROR(VLOOKUP(C355,C356:C$1993,1,0),"")="","",COUNTIF(C:C,C355))</f>
        <v/>
      </c>
      <c r="BU355" s="5" t="str">
        <f>IF(B355="","",IF(BQ355="",1+(MAX(BU$2:BU354)),""))</f>
        <v/>
      </c>
      <c r="BV355" s="5" t="str">
        <f t="shared" si="80"/>
        <v/>
      </c>
      <c r="BW355" s="5" t="str">
        <f t="shared" si="81"/>
        <v/>
      </c>
      <c r="BX355" s="14" t="str">
        <f t="shared" si="82"/>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x14ac:dyDescent="0.25">
      <c r="A356" s="4" t="str">
        <f t="shared" si="76"/>
        <v/>
      </c>
      <c r="B356" s="6"/>
      <c r="C356" s="8"/>
      <c r="D356" s="1" t="str">
        <f>IFERROR(INDEX('padron cfe'!B:B,MATCH(DATOS!C356,'padron cfe'!A:A,0),1),"")</f>
        <v/>
      </c>
      <c r="E356" s="1"/>
      <c r="F356" s="7"/>
      <c r="G356" s="9" t="s">
        <v>157</v>
      </c>
      <c r="H356" s="5" t="str">
        <f>IF(F356="","",IFERROR(CONCATENATE("PEUA",VLOOKUP(ESTADO,REPORTE!AV356:AW387,2,0),CLAVE_DISTRITO,CLAVE_CADER,IFERROR(VLOOKUP(DAY(F356),$BN$3:$BO$11,2,0),DAY(F356)),IFERROR(VLOOKUP(MONTH(F356),$BN$3:$BO$11,2,0),MONTH(F356)),YEAR(F356),G356),""))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7"/>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4" t="s">
        <v>157</v>
      </c>
      <c r="BF356" s="7"/>
      <c r="BG356" s="7"/>
      <c r="BH356" s="7" t="str">
        <f t="shared" ca="1" si="78"/>
        <v/>
      </c>
      <c r="BI356" s="4" t="str">
        <f t="shared" si="87"/>
        <v/>
      </c>
      <c r="BJ356" s="123" t="str">
        <f t="shared" si="79"/>
        <v/>
      </c>
      <c r="BK356" s="140" t="str">
        <f t="shared" si="84"/>
        <v/>
      </c>
      <c r="BQ356" s="4" t="str">
        <f>IF(IFERROR(VLOOKUP(C356,C357:C$1993,1,0),"")="","",COUNTIF(C:C,C356))</f>
        <v/>
      </c>
      <c r="BU356" s="5" t="str">
        <f>IF(B356="","",IF(BQ356="",1+(MAX(BU$2:BU355)),""))</f>
        <v/>
      </c>
      <c r="BV356" s="5" t="str">
        <f t="shared" si="80"/>
        <v/>
      </c>
      <c r="BW356" s="5" t="str">
        <f t="shared" si="81"/>
        <v/>
      </c>
      <c r="BX356" s="14" t="str">
        <f t="shared" si="82"/>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x14ac:dyDescent="0.25">
      <c r="A357" s="4" t="str">
        <f t="shared" si="76"/>
        <v/>
      </c>
      <c r="B357" s="6"/>
      <c r="C357" s="8"/>
      <c r="D357" s="1" t="str">
        <f>IFERROR(INDEX('padron cfe'!B:B,MATCH(DATOS!C357,'padron cfe'!A:A,0),1),"")</f>
        <v/>
      </c>
      <c r="E357" s="1"/>
      <c r="F357" s="7"/>
      <c r="G357" s="9" t="s">
        <v>157</v>
      </c>
      <c r="H357" s="5" t="str">
        <f>IF(F357="","",IFERROR(CONCATENATE("PEUA",VLOOKUP(ESTADO,REPORTE!AV357:AW388,2,0),CLAVE_DISTRITO,CLAVE_CADER,IFERROR(VLOOKUP(DAY(F357),$BN$3:$BO$11,2,0),DAY(F357)),IFERROR(VLOOKUP(MONTH(F357),$BN$3:$BO$11,2,0),MONTH(F357)),YEAR(F357),G357),""))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7"/>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4"/>
      <c r="BF357" s="7"/>
      <c r="BG357" s="7"/>
      <c r="BH357" s="7" t="str">
        <f t="shared" ca="1" si="78"/>
        <v/>
      </c>
      <c r="BI357" s="4" t="str">
        <f t="shared" si="87"/>
        <v/>
      </c>
      <c r="BJ357" s="123" t="str">
        <f t="shared" si="79"/>
        <v/>
      </c>
      <c r="BK357" s="140" t="str">
        <f t="shared" si="84"/>
        <v/>
      </c>
      <c r="BQ357" s="4" t="str">
        <f>IF(IFERROR(VLOOKUP(C357,C358:C$1993,1,0),"")="","",COUNTIF(C:C,C357))</f>
        <v/>
      </c>
      <c r="BU357" s="5" t="str">
        <f>IF(B357="","",IF(BQ357="",1+(MAX(BU$2:BU356)),""))</f>
        <v/>
      </c>
      <c r="BV357" s="5" t="str">
        <f t="shared" si="80"/>
        <v/>
      </c>
      <c r="BW357" s="5" t="str">
        <f t="shared" si="81"/>
        <v/>
      </c>
      <c r="BX357" s="14" t="str">
        <f t="shared" si="82"/>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x14ac:dyDescent="0.25">
      <c r="A358" s="4" t="str">
        <f t="shared" si="76"/>
        <v/>
      </c>
      <c r="B358" s="6"/>
      <c r="C358" s="8"/>
      <c r="D358" s="1" t="str">
        <f>IFERROR(INDEX('padron cfe'!B:B,MATCH(DATOS!C358,'padron cfe'!A:A,0),1),"")</f>
        <v/>
      </c>
      <c r="E358" s="1"/>
      <c r="F358" s="7"/>
      <c r="G358" s="9" t="s">
        <v>157</v>
      </c>
      <c r="H358" s="5" t="str">
        <f>IF(F358="","",IFERROR(CONCATENATE("PEUA",VLOOKUP(ESTADO,REPORTE!AV358:AW389,2,0),CLAVE_DISTRITO,CLAVE_CADER,IFERROR(VLOOKUP(DAY(F358),$BN$3:$BO$11,2,0),DAY(F358)),IFERROR(VLOOKUP(MONTH(F358),$BN$3:$BO$11,2,0),MONTH(F358)),YEAR(F358),G358),""))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7"/>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4" t="s">
        <v>157</v>
      </c>
      <c r="BF358" s="7"/>
      <c r="BG358" s="7"/>
      <c r="BH358" s="7" t="str">
        <f t="shared" ca="1" si="78"/>
        <v/>
      </c>
      <c r="BI358" s="4" t="str">
        <f t="shared" si="87"/>
        <v/>
      </c>
      <c r="BJ358" s="123" t="str">
        <f t="shared" si="79"/>
        <v/>
      </c>
      <c r="BK358" s="140" t="str">
        <f t="shared" si="84"/>
        <v/>
      </c>
      <c r="BQ358" s="4" t="str">
        <f>IF(IFERROR(VLOOKUP(C358,C359:C$1993,1,0),"")="","",COUNTIF(C:C,C358))</f>
        <v/>
      </c>
      <c r="BU358" s="5" t="str">
        <f>IF(B358="","",IF(BQ358="",1+(MAX(BU$2:BU357)),""))</f>
        <v/>
      </c>
      <c r="BV358" s="5" t="str">
        <f t="shared" si="80"/>
        <v/>
      </c>
      <c r="BW358" s="5" t="str">
        <f t="shared" si="81"/>
        <v/>
      </c>
      <c r="BX358" s="14" t="str">
        <f t="shared" si="82"/>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x14ac:dyDescent="0.25">
      <c r="A359" s="4" t="str">
        <f t="shared" si="76"/>
        <v/>
      </c>
      <c r="B359" s="6"/>
      <c r="C359" s="8"/>
      <c r="D359" s="1" t="str">
        <f>IFERROR(INDEX('padron cfe'!B:B,MATCH(DATOS!C359,'padron cfe'!A:A,0),1),"")</f>
        <v/>
      </c>
      <c r="E359" s="1"/>
      <c r="F359" s="7"/>
      <c r="G359" s="9" t="s">
        <v>157</v>
      </c>
      <c r="H359" s="5" t="str">
        <f>IF(F359="","",IFERROR(CONCATENATE("PEUA",VLOOKUP(ESTADO,REPORTE!AV359:AW390,2,0),CLAVE_DISTRITO,CLAVE_CADER,IFERROR(VLOOKUP(DAY(F359),$BN$3:$BO$11,2,0),DAY(F359)),IFERROR(VLOOKUP(MONTH(F359),$BN$3:$BO$11,2,0),MONTH(F359)),YEAR(F359),G359),""))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7"/>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4"/>
      <c r="BF359" s="7"/>
      <c r="BG359" s="7"/>
      <c r="BH359" s="7" t="str">
        <f t="shared" ca="1" si="78"/>
        <v/>
      </c>
      <c r="BI359" s="4" t="str">
        <f t="shared" si="87"/>
        <v/>
      </c>
      <c r="BJ359" s="123" t="str">
        <f t="shared" si="79"/>
        <v/>
      </c>
      <c r="BK359" s="140" t="str">
        <f t="shared" si="84"/>
        <v/>
      </c>
      <c r="BQ359" s="4" t="str">
        <f>IF(IFERROR(VLOOKUP(C359,C360:C$1993,1,0),"")="","",COUNTIF(C:C,C359))</f>
        <v/>
      </c>
      <c r="BU359" s="5" t="str">
        <f>IF(B359="","",IF(BQ359="",1+(MAX(BU$2:BU358)),""))</f>
        <v/>
      </c>
      <c r="BV359" s="5" t="str">
        <f t="shared" si="80"/>
        <v/>
      </c>
      <c r="BW359" s="5" t="str">
        <f t="shared" si="81"/>
        <v/>
      </c>
      <c r="BX359" s="14" t="str">
        <f t="shared" si="82"/>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x14ac:dyDescent="0.25">
      <c r="A360" s="4" t="str">
        <f t="shared" si="76"/>
        <v/>
      </c>
      <c r="B360" s="6"/>
      <c r="C360" s="8"/>
      <c r="D360" s="1" t="str">
        <f>IFERROR(INDEX('padron cfe'!B:B,MATCH(DATOS!C360,'padron cfe'!A:A,0),1),"")</f>
        <v/>
      </c>
      <c r="E360" s="1"/>
      <c r="F360" s="7"/>
      <c r="G360" s="9" t="s">
        <v>157</v>
      </c>
      <c r="H360" s="5" t="str">
        <f>IF(F360="","",IFERROR(CONCATENATE("PEUA",VLOOKUP(ESTADO,REPORTE!AV360:AW391,2,0),CLAVE_DISTRITO,CLAVE_CADER,IFERROR(VLOOKUP(DAY(F360),$BN$3:$BO$11,2,0),DAY(F360)),IFERROR(VLOOKUP(MONTH(F360),$BN$3:$BO$11,2,0),MONTH(F360)),YEAR(F360),G360),""))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7"/>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4" t="s">
        <v>157</v>
      </c>
      <c r="BF360" s="7"/>
      <c r="BG360" s="7"/>
      <c r="BH360" s="7" t="str">
        <f t="shared" ca="1" si="78"/>
        <v/>
      </c>
      <c r="BI360" s="4" t="str">
        <f t="shared" si="87"/>
        <v/>
      </c>
      <c r="BJ360" s="123" t="str">
        <f t="shared" si="79"/>
        <v/>
      </c>
      <c r="BK360" s="140" t="str">
        <f t="shared" si="84"/>
        <v/>
      </c>
      <c r="BQ360" s="4" t="str">
        <f>IF(IFERROR(VLOOKUP(C360,C361:C$1993,1,0),"")="","",COUNTIF(C:C,C360))</f>
        <v/>
      </c>
      <c r="BU360" s="5" t="str">
        <f>IF(B360="","",IF(BQ360="",1+(MAX(BU$2:BU359)),""))</f>
        <v/>
      </c>
      <c r="BV360" s="5" t="str">
        <f t="shared" si="80"/>
        <v/>
      </c>
      <c r="BW360" s="5" t="str">
        <f t="shared" si="81"/>
        <v/>
      </c>
      <c r="BX360" s="14" t="str">
        <f t="shared" si="82"/>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x14ac:dyDescent="0.25">
      <c r="A361" s="4" t="str">
        <f t="shared" si="76"/>
        <v/>
      </c>
      <c r="B361" s="6"/>
      <c r="C361" s="8"/>
      <c r="D361" s="1" t="str">
        <f>IFERROR(INDEX('padron cfe'!B:B,MATCH(DATOS!C361,'padron cfe'!A:A,0),1),"")</f>
        <v/>
      </c>
      <c r="E361" s="1"/>
      <c r="F361" s="7"/>
      <c r="G361" s="9" t="s">
        <v>157</v>
      </c>
      <c r="H361" s="5" t="str">
        <f>IF(F361="","",IFERROR(CONCATENATE("PEUA",VLOOKUP(ESTADO,REPORTE!AV361:AW392,2,0),CLAVE_DISTRITO,CLAVE_CADER,IFERROR(VLOOKUP(DAY(F361),$BN$3:$BO$11,2,0),DAY(F361)),IFERROR(VLOOKUP(MONTH(F361),$BN$3:$BO$11,2,0),MONTH(F361)),YEAR(F361),G361),""))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7"/>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4"/>
      <c r="BF361" s="7"/>
      <c r="BG361" s="7"/>
      <c r="BH361" s="7" t="str">
        <f t="shared" ca="1" si="78"/>
        <v/>
      </c>
      <c r="BI361" s="4" t="str">
        <f t="shared" si="87"/>
        <v/>
      </c>
      <c r="BJ361" s="123" t="str">
        <f t="shared" si="79"/>
        <v/>
      </c>
      <c r="BK361" s="140" t="str">
        <f t="shared" si="84"/>
        <v/>
      </c>
      <c r="BQ361" s="4" t="str">
        <f>IF(IFERROR(VLOOKUP(C361,C362:C$1993,1,0),"")="","",COUNTIF(C:C,C361))</f>
        <v/>
      </c>
      <c r="BU361" s="5" t="str">
        <f>IF(B361="","",IF(BQ361="",1+(MAX(BU$2:BU360)),""))</f>
        <v/>
      </c>
      <c r="BV361" s="5" t="str">
        <f t="shared" si="80"/>
        <v/>
      </c>
      <c r="BW361" s="5" t="str">
        <f t="shared" si="81"/>
        <v/>
      </c>
      <c r="BX361" s="14" t="str">
        <f t="shared" si="82"/>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x14ac:dyDescent="0.25">
      <c r="A362" s="4" t="str">
        <f t="shared" si="76"/>
        <v/>
      </c>
      <c r="B362" s="6"/>
      <c r="C362" s="8"/>
      <c r="D362" s="1" t="str">
        <f>IFERROR(INDEX('padron cfe'!B:B,MATCH(DATOS!C362,'padron cfe'!A:A,0),1),"")</f>
        <v/>
      </c>
      <c r="E362" s="1"/>
      <c r="F362" s="7"/>
      <c r="G362" s="9" t="s">
        <v>157</v>
      </c>
      <c r="H362" s="5" t="str">
        <f>IF(F362="","",IFERROR(CONCATENATE("PEUA",VLOOKUP(ESTADO,REPORTE!AV362:AW393,2,0),CLAVE_DISTRITO,CLAVE_CADER,IFERROR(VLOOKUP(DAY(F362),$BN$3:$BO$11,2,0),DAY(F362)),IFERROR(VLOOKUP(MONTH(F362),$BN$3:$BO$11,2,0),MONTH(F362)),YEAR(F362),G362),""))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7"/>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4" t="s">
        <v>157</v>
      </c>
      <c r="BF362" s="7"/>
      <c r="BG362" s="7"/>
      <c r="BH362" s="7" t="str">
        <f t="shared" ca="1" si="78"/>
        <v/>
      </c>
      <c r="BI362" s="4" t="str">
        <f t="shared" si="87"/>
        <v/>
      </c>
      <c r="BJ362" s="123" t="str">
        <f t="shared" si="79"/>
        <v/>
      </c>
      <c r="BK362" s="140" t="str">
        <f t="shared" si="84"/>
        <v/>
      </c>
      <c r="BQ362" s="4" t="str">
        <f>IF(IFERROR(VLOOKUP(C362,C363:C$1993,1,0),"")="","",COUNTIF(C:C,C362))</f>
        <v/>
      </c>
      <c r="BU362" s="5" t="str">
        <f>IF(B362="","",IF(BQ362="",1+(MAX(BU$2:BU361)),""))</f>
        <v/>
      </c>
      <c r="BV362" s="5" t="str">
        <f t="shared" si="80"/>
        <v/>
      </c>
      <c r="BW362" s="5" t="str">
        <f t="shared" si="81"/>
        <v/>
      </c>
      <c r="BX362" s="14" t="str">
        <f t="shared" si="82"/>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x14ac:dyDescent="0.25">
      <c r="A363" s="4" t="str">
        <f t="shared" si="76"/>
        <v/>
      </c>
      <c r="B363" s="6"/>
      <c r="C363" s="8"/>
      <c r="D363" s="1" t="str">
        <f>IFERROR(INDEX('padron cfe'!B:B,MATCH(DATOS!C363,'padron cfe'!A:A,0),1),"")</f>
        <v/>
      </c>
      <c r="E363" s="1"/>
      <c r="F363" s="7"/>
      <c r="G363" s="9" t="s">
        <v>157</v>
      </c>
      <c r="H363" s="5" t="str">
        <f>IF(F363="","",IFERROR(CONCATENATE("PEUA",VLOOKUP(ESTADO,REPORTE!AV363:AW394,2,0),CLAVE_DISTRITO,CLAVE_CADER,IFERROR(VLOOKUP(DAY(F363),$BN$3:$BO$11,2,0),DAY(F363)),IFERROR(VLOOKUP(MONTH(F363),$BN$3:$BO$11,2,0),MONTH(F363)),YEAR(F363),G363),""))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7"/>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4"/>
      <c r="BF363" s="7"/>
      <c r="BG363" s="7"/>
      <c r="BH363" s="7" t="str">
        <f t="shared" ca="1" si="78"/>
        <v/>
      </c>
      <c r="BI363" s="4" t="str">
        <f t="shared" si="87"/>
        <v/>
      </c>
      <c r="BJ363" s="123" t="str">
        <f t="shared" si="79"/>
        <v/>
      </c>
      <c r="BK363" s="140" t="str">
        <f t="shared" si="84"/>
        <v/>
      </c>
      <c r="BQ363" s="4" t="str">
        <f>IF(IFERROR(VLOOKUP(C363,C364:C$1993,1,0),"")="","",COUNTIF(C:C,C363))</f>
        <v/>
      </c>
      <c r="BU363" s="5" t="str">
        <f>IF(B363="","",IF(BQ363="",1+(MAX(BU$2:BU362)),""))</f>
        <v/>
      </c>
      <c r="BV363" s="5" t="str">
        <f t="shared" si="80"/>
        <v/>
      </c>
      <c r="BW363" s="5" t="str">
        <f t="shared" si="81"/>
        <v/>
      </c>
      <c r="BX363" s="14" t="str">
        <f t="shared" si="82"/>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x14ac:dyDescent="0.25">
      <c r="A364" s="4" t="str">
        <f t="shared" si="76"/>
        <v/>
      </c>
      <c r="B364" s="6"/>
      <c r="C364" s="8"/>
      <c r="D364" s="1" t="str">
        <f>IFERROR(INDEX('padron cfe'!B:B,MATCH(DATOS!C364,'padron cfe'!A:A,0),1),"")</f>
        <v/>
      </c>
      <c r="E364" s="1"/>
      <c r="F364" s="7"/>
      <c r="G364" s="9" t="s">
        <v>157</v>
      </c>
      <c r="H364" s="5" t="str">
        <f>IF(F364="","",IFERROR(CONCATENATE("PEUA",VLOOKUP(ESTADO,REPORTE!AV364:AW395,2,0),CLAVE_DISTRITO,CLAVE_CADER,IFERROR(VLOOKUP(DAY(F364),$BN$3:$BO$11,2,0),DAY(F364)),IFERROR(VLOOKUP(MONTH(F364),$BN$3:$BO$11,2,0),MONTH(F364)),YEAR(F364),G364),""))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7"/>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4" t="s">
        <v>157</v>
      </c>
      <c r="BF364" s="7"/>
      <c r="BG364" s="7"/>
      <c r="BH364" s="7" t="str">
        <f t="shared" ca="1" si="78"/>
        <v/>
      </c>
      <c r="BI364" s="4" t="str">
        <f t="shared" si="87"/>
        <v/>
      </c>
      <c r="BJ364" s="123" t="str">
        <f t="shared" si="79"/>
        <v/>
      </c>
      <c r="BK364" s="140" t="str">
        <f t="shared" si="84"/>
        <v/>
      </c>
      <c r="BQ364" s="4" t="str">
        <f>IF(IFERROR(VLOOKUP(C364,C365:C$1993,1,0),"")="","",COUNTIF(C:C,C364))</f>
        <v/>
      </c>
      <c r="BU364" s="5" t="str">
        <f>IF(B364="","",IF(BQ364="",1+(MAX(BU$2:BU363)),""))</f>
        <v/>
      </c>
      <c r="BV364" s="5" t="str">
        <f t="shared" si="80"/>
        <v/>
      </c>
      <c r="BW364" s="5" t="str">
        <f t="shared" si="81"/>
        <v/>
      </c>
      <c r="BX364" s="14" t="str">
        <f t="shared" si="82"/>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x14ac:dyDescent="0.25">
      <c r="A365" s="4" t="str">
        <f t="shared" si="76"/>
        <v/>
      </c>
      <c r="B365" s="6"/>
      <c r="C365" s="8"/>
      <c r="D365" s="1" t="str">
        <f>IFERROR(INDEX('padron cfe'!B:B,MATCH(DATOS!C365,'padron cfe'!A:A,0),1),"")</f>
        <v/>
      </c>
      <c r="E365" s="1"/>
      <c r="F365" s="7"/>
      <c r="G365" s="9" t="s">
        <v>157</v>
      </c>
      <c r="H365" s="5" t="str">
        <f>IF(F365="","",IFERROR(CONCATENATE("PEUA",VLOOKUP(ESTADO,REPORTE!AV365:AW396,2,0),CLAVE_DISTRITO,CLAVE_CADER,IFERROR(VLOOKUP(DAY(F365),$BN$3:$BO$11,2,0),DAY(F365)),IFERROR(VLOOKUP(MONTH(F365),$BN$3:$BO$11,2,0),MONTH(F365)),YEAR(F365),G365),""))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7"/>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4"/>
      <c r="BF365" s="7"/>
      <c r="BG365" s="7"/>
      <c r="BH365" s="7" t="str">
        <f t="shared" ca="1" si="78"/>
        <v/>
      </c>
      <c r="BI365" s="4" t="str">
        <f t="shared" si="87"/>
        <v/>
      </c>
      <c r="BJ365" s="123" t="str">
        <f t="shared" si="79"/>
        <v/>
      </c>
      <c r="BK365" s="140" t="str">
        <f t="shared" si="84"/>
        <v/>
      </c>
      <c r="BQ365" s="4" t="str">
        <f>IF(IFERROR(VLOOKUP(C365,C366:C$1993,1,0),"")="","",COUNTIF(C:C,C365))</f>
        <v/>
      </c>
      <c r="BU365" s="5" t="str">
        <f>IF(B365="","",IF(BQ365="",1+(MAX(BU$2:BU364)),""))</f>
        <v/>
      </c>
      <c r="BV365" s="5" t="str">
        <f t="shared" si="80"/>
        <v/>
      </c>
      <c r="BW365" s="5" t="str">
        <f t="shared" si="81"/>
        <v/>
      </c>
      <c r="BX365" s="14" t="str">
        <f t="shared" si="82"/>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x14ac:dyDescent="0.25">
      <c r="A366" s="4" t="str">
        <f t="shared" si="76"/>
        <v/>
      </c>
      <c r="B366" s="6"/>
      <c r="C366" s="8"/>
      <c r="D366" s="1" t="str">
        <f>IFERROR(INDEX('padron cfe'!B:B,MATCH(DATOS!C366,'padron cfe'!A:A,0),1),"")</f>
        <v/>
      </c>
      <c r="E366" s="1"/>
      <c r="F366" s="7"/>
      <c r="G366" s="9" t="s">
        <v>157</v>
      </c>
      <c r="H366" s="5" t="str">
        <f>IF(F366="","",IFERROR(CONCATENATE("PEUA",VLOOKUP(ESTADO,REPORTE!AV366:AW397,2,0),CLAVE_DISTRITO,CLAVE_CADER,IFERROR(VLOOKUP(DAY(F366),$BN$3:$BO$11,2,0),DAY(F366)),IFERROR(VLOOKUP(MONTH(F366),$BN$3:$BO$11,2,0),MONTH(F366)),YEAR(F366),G366),""))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7"/>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4" t="s">
        <v>157</v>
      </c>
      <c r="BF366" s="7"/>
      <c r="BG366" s="7"/>
      <c r="BH366" s="7" t="str">
        <f t="shared" ca="1" si="78"/>
        <v/>
      </c>
      <c r="BI366" s="4" t="str">
        <f t="shared" si="87"/>
        <v/>
      </c>
      <c r="BJ366" s="123" t="str">
        <f t="shared" si="79"/>
        <v/>
      </c>
      <c r="BK366" s="140" t="str">
        <f t="shared" si="84"/>
        <v/>
      </c>
      <c r="BQ366" s="4" t="str">
        <f>IF(IFERROR(VLOOKUP(C366,C367:C$1993,1,0),"")="","",COUNTIF(C:C,C366))</f>
        <v/>
      </c>
      <c r="BU366" s="5" t="str">
        <f>IF(B366="","",IF(BQ366="",1+(MAX(BU$2:BU365)),""))</f>
        <v/>
      </c>
      <c r="BV366" s="5" t="str">
        <f t="shared" si="80"/>
        <v/>
      </c>
      <c r="BW366" s="5" t="str">
        <f t="shared" si="81"/>
        <v/>
      </c>
      <c r="BX366" s="14" t="str">
        <f t="shared" si="82"/>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x14ac:dyDescent="0.25">
      <c r="A367" s="4" t="str">
        <f t="shared" si="76"/>
        <v/>
      </c>
      <c r="B367" s="6"/>
      <c r="C367" s="8"/>
      <c r="D367" s="1" t="str">
        <f>IFERROR(INDEX('padron cfe'!B:B,MATCH(DATOS!C367,'padron cfe'!A:A,0),1),"")</f>
        <v/>
      </c>
      <c r="E367" s="1"/>
      <c r="F367" s="7"/>
      <c r="G367" s="9" t="s">
        <v>157</v>
      </c>
      <c r="H367" s="5" t="str">
        <f>IF(F367="","",IFERROR(CONCATENATE("PEUA",VLOOKUP(ESTADO,REPORTE!AV367:AW398,2,0),CLAVE_DISTRITO,CLAVE_CADER,IFERROR(VLOOKUP(DAY(F367),$BN$3:$BO$11,2,0),DAY(F367)),IFERROR(VLOOKUP(MONTH(F367),$BN$3:$BO$11,2,0),MONTH(F367)),YEAR(F367),G367),""))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7"/>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4"/>
      <c r="BF367" s="7"/>
      <c r="BG367" s="7"/>
      <c r="BH367" s="7" t="str">
        <f t="shared" ca="1" si="78"/>
        <v/>
      </c>
      <c r="BI367" s="4" t="str">
        <f t="shared" si="87"/>
        <v/>
      </c>
      <c r="BJ367" s="123" t="str">
        <f t="shared" si="79"/>
        <v/>
      </c>
      <c r="BK367" s="140" t="str">
        <f t="shared" si="84"/>
        <v/>
      </c>
      <c r="BQ367" s="4" t="str">
        <f>IF(IFERROR(VLOOKUP(C367,C368:C$1993,1,0),"")="","",COUNTIF(C:C,C367))</f>
        <v/>
      </c>
      <c r="BU367" s="5" t="str">
        <f>IF(B367="","",IF(BQ367="",1+(MAX(BU$2:BU366)),""))</f>
        <v/>
      </c>
      <c r="BV367" s="5" t="str">
        <f t="shared" si="80"/>
        <v/>
      </c>
      <c r="BW367" s="5" t="str">
        <f t="shared" si="81"/>
        <v/>
      </c>
      <c r="BX367" s="14" t="str">
        <f t="shared" si="82"/>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x14ac:dyDescent="0.25">
      <c r="A368" s="4" t="str">
        <f t="shared" si="76"/>
        <v/>
      </c>
      <c r="B368" s="6"/>
      <c r="C368" s="8"/>
      <c r="D368" s="1" t="str">
        <f>IFERROR(INDEX('padron cfe'!B:B,MATCH(DATOS!C368,'padron cfe'!A:A,0),1),"")</f>
        <v/>
      </c>
      <c r="E368" s="1"/>
      <c r="F368" s="7"/>
      <c r="G368" s="9" t="s">
        <v>157</v>
      </c>
      <c r="H368" s="5" t="str">
        <f>IF(F368="","",IFERROR(CONCATENATE("PEUA",VLOOKUP(ESTADO,REPORTE!AV368:AW399,2,0),CLAVE_DISTRITO,CLAVE_CADER,IFERROR(VLOOKUP(DAY(F368),$BN$3:$BO$11,2,0),DAY(F368)),IFERROR(VLOOKUP(MONTH(F368),$BN$3:$BO$11,2,0),MONTH(F368)),YEAR(F368),G368),""))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7"/>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4" t="s">
        <v>157</v>
      </c>
      <c r="BF368" s="7"/>
      <c r="BG368" s="7"/>
      <c r="BH368" s="7" t="str">
        <f t="shared" ca="1" si="78"/>
        <v/>
      </c>
      <c r="BI368" s="4" t="str">
        <f t="shared" si="87"/>
        <v/>
      </c>
      <c r="BJ368" s="123" t="str">
        <f t="shared" si="79"/>
        <v/>
      </c>
      <c r="BK368" s="140" t="str">
        <f t="shared" si="84"/>
        <v/>
      </c>
      <c r="BQ368" s="4" t="str">
        <f>IF(IFERROR(VLOOKUP(C368,C369:C$1993,1,0),"")="","",COUNTIF(C:C,C368))</f>
        <v/>
      </c>
      <c r="BU368" s="5" t="str">
        <f>IF(B368="","",IF(BQ368="",1+(MAX(BU$2:BU367)),""))</f>
        <v/>
      </c>
      <c r="BV368" s="5" t="str">
        <f t="shared" si="80"/>
        <v/>
      </c>
      <c r="BW368" s="5" t="str">
        <f t="shared" si="81"/>
        <v/>
      </c>
      <c r="BX368" s="14" t="str">
        <f t="shared" si="82"/>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x14ac:dyDescent="0.25">
      <c r="A369" s="4" t="str">
        <f t="shared" si="76"/>
        <v/>
      </c>
      <c r="B369" s="6"/>
      <c r="C369" s="8"/>
      <c r="D369" s="1" t="str">
        <f>IFERROR(INDEX('padron cfe'!B:B,MATCH(DATOS!C369,'padron cfe'!A:A,0),1),"")</f>
        <v/>
      </c>
      <c r="E369" s="1"/>
      <c r="F369" s="7"/>
      <c r="G369" s="9" t="s">
        <v>157</v>
      </c>
      <c r="H369" s="5" t="str">
        <f>IF(F369="","",IFERROR(CONCATENATE("PEUA",VLOOKUP(ESTADO,REPORTE!AV369:AW400,2,0),CLAVE_DISTRITO,CLAVE_CADER,IFERROR(VLOOKUP(DAY(F369),$BN$3:$BO$11,2,0),DAY(F369)),IFERROR(VLOOKUP(MONTH(F369),$BN$3:$BO$11,2,0),MONTH(F369)),YEAR(F369),G369),""))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7"/>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4"/>
      <c r="BF369" s="7"/>
      <c r="BG369" s="7"/>
      <c r="BH369" s="7" t="str">
        <f t="shared" ca="1" si="78"/>
        <v/>
      </c>
      <c r="BI369" s="4" t="str">
        <f t="shared" si="87"/>
        <v/>
      </c>
      <c r="BJ369" s="123" t="str">
        <f t="shared" si="79"/>
        <v/>
      </c>
      <c r="BK369" s="140" t="str">
        <f t="shared" si="84"/>
        <v/>
      </c>
      <c r="BQ369" s="4" t="str">
        <f>IF(IFERROR(VLOOKUP(C369,C370:C$1993,1,0),"")="","",COUNTIF(C:C,C369))</f>
        <v/>
      </c>
      <c r="BU369" s="5" t="str">
        <f>IF(B369="","",IF(BQ369="",1+(MAX(BU$2:BU368)),""))</f>
        <v/>
      </c>
      <c r="BV369" s="5" t="str">
        <f t="shared" si="80"/>
        <v/>
      </c>
      <c r="BW369" s="5" t="str">
        <f t="shared" si="81"/>
        <v/>
      </c>
      <c r="BX369" s="14" t="str">
        <f t="shared" si="82"/>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x14ac:dyDescent="0.25">
      <c r="A370" s="4" t="str">
        <f t="shared" si="76"/>
        <v/>
      </c>
      <c r="B370" s="6"/>
      <c r="C370" s="8"/>
      <c r="D370" s="1" t="str">
        <f>IFERROR(INDEX('padron cfe'!B:B,MATCH(DATOS!C370,'padron cfe'!A:A,0),1),"")</f>
        <v/>
      </c>
      <c r="E370" s="1"/>
      <c r="F370" s="7"/>
      <c r="G370" s="9" t="s">
        <v>157</v>
      </c>
      <c r="H370" s="5" t="str">
        <f>IF(F370="","",IFERROR(CONCATENATE("PEUA",VLOOKUP(ESTADO,REPORTE!AV370:AW401,2,0),CLAVE_DISTRITO,CLAVE_CADER,IFERROR(VLOOKUP(DAY(F370),$BN$3:$BO$11,2,0),DAY(F370)),IFERROR(VLOOKUP(MONTH(F370),$BN$3:$BO$11,2,0),MONTH(F370)),YEAR(F370),G370),""))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7"/>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4" t="s">
        <v>157</v>
      </c>
      <c r="BF370" s="7"/>
      <c r="BG370" s="7"/>
      <c r="BH370" s="7" t="str">
        <f t="shared" ca="1" si="78"/>
        <v/>
      </c>
      <c r="BI370" s="4" t="str">
        <f t="shared" si="87"/>
        <v/>
      </c>
      <c r="BJ370" s="123" t="str">
        <f t="shared" si="79"/>
        <v/>
      </c>
      <c r="BK370" s="140" t="str">
        <f t="shared" si="84"/>
        <v/>
      </c>
      <c r="BQ370" s="4" t="str">
        <f>IF(IFERROR(VLOOKUP(C370,C371:C$1993,1,0),"")="","",COUNTIF(C:C,C370))</f>
        <v/>
      </c>
      <c r="BU370" s="5" t="str">
        <f>IF(B370="","",IF(BQ370="",1+(MAX(BU$2:BU369)),""))</f>
        <v/>
      </c>
      <c r="BV370" s="5" t="str">
        <f t="shared" si="80"/>
        <v/>
      </c>
      <c r="BW370" s="5" t="str">
        <f t="shared" si="81"/>
        <v/>
      </c>
      <c r="BX370" s="14" t="str">
        <f t="shared" si="82"/>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x14ac:dyDescent="0.25">
      <c r="A371" s="4" t="str">
        <f t="shared" si="76"/>
        <v/>
      </c>
      <c r="B371" s="6"/>
      <c r="C371" s="8"/>
      <c r="D371" s="1" t="str">
        <f>IFERROR(INDEX('padron cfe'!B:B,MATCH(DATOS!C371,'padron cfe'!A:A,0),1),"")</f>
        <v/>
      </c>
      <c r="E371" s="1"/>
      <c r="F371" s="7"/>
      <c r="G371" s="9" t="s">
        <v>157</v>
      </c>
      <c r="H371" s="5" t="str">
        <f>IF(F371="","",IFERROR(CONCATENATE("PEUA",VLOOKUP(ESTADO,REPORTE!AV371:AW402,2,0),CLAVE_DISTRITO,CLAVE_CADER,IFERROR(VLOOKUP(DAY(F371),$BN$3:$BO$11,2,0),DAY(F371)),IFERROR(VLOOKUP(MONTH(F371),$BN$3:$BO$11,2,0),MONTH(F371)),YEAR(F371),G371),""))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7"/>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4"/>
      <c r="BF371" s="7"/>
      <c r="BG371" s="7"/>
      <c r="BH371" s="7" t="str">
        <f t="shared" ca="1" si="78"/>
        <v/>
      </c>
      <c r="BI371" s="4" t="str">
        <f t="shared" si="87"/>
        <v/>
      </c>
      <c r="BJ371" s="123" t="str">
        <f t="shared" si="79"/>
        <v/>
      </c>
      <c r="BK371" s="140" t="str">
        <f t="shared" si="84"/>
        <v/>
      </c>
      <c r="BQ371" s="4" t="str">
        <f>IF(IFERROR(VLOOKUP(C371,C372:C$1993,1,0),"")="","",COUNTIF(C:C,C371))</f>
        <v/>
      </c>
      <c r="BU371" s="5" t="str">
        <f>IF(B371="","",IF(BQ371="",1+(MAX(BU$2:BU370)),""))</f>
        <v/>
      </c>
      <c r="BV371" s="5" t="str">
        <f t="shared" si="80"/>
        <v/>
      </c>
      <c r="BW371" s="5" t="str">
        <f t="shared" si="81"/>
        <v/>
      </c>
      <c r="BX371" s="14" t="str">
        <f t="shared" si="82"/>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x14ac:dyDescent="0.25">
      <c r="A372" s="4" t="str">
        <f t="shared" si="76"/>
        <v/>
      </c>
      <c r="B372" s="6"/>
      <c r="C372" s="8"/>
      <c r="D372" s="1" t="str">
        <f>IFERROR(INDEX('padron cfe'!B:B,MATCH(DATOS!C372,'padron cfe'!A:A,0),1),"")</f>
        <v/>
      </c>
      <c r="E372" s="1"/>
      <c r="F372" s="7"/>
      <c r="G372" s="9" t="s">
        <v>157</v>
      </c>
      <c r="H372" s="5" t="str">
        <f>IF(F372="","",IFERROR(CONCATENATE("PEUA",VLOOKUP(ESTADO,REPORTE!AV372:AW403,2,0),CLAVE_DISTRITO,CLAVE_CADER,IFERROR(VLOOKUP(DAY(F372),$BN$3:$BO$11,2,0),DAY(F372)),IFERROR(VLOOKUP(MONTH(F372),$BN$3:$BO$11,2,0),MONTH(F372)),YEAR(F372),G372),""))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7"/>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4" t="s">
        <v>157</v>
      </c>
      <c r="BF372" s="7"/>
      <c r="BG372" s="7"/>
      <c r="BH372" s="7" t="str">
        <f t="shared" ca="1" si="78"/>
        <v/>
      </c>
      <c r="BI372" s="4" t="str">
        <f t="shared" si="87"/>
        <v/>
      </c>
      <c r="BJ372" s="123" t="str">
        <f t="shared" si="79"/>
        <v/>
      </c>
      <c r="BK372" s="140" t="str">
        <f t="shared" si="84"/>
        <v/>
      </c>
      <c r="BQ372" s="4" t="str">
        <f>IF(IFERROR(VLOOKUP(C372,C373:C$1993,1,0),"")="","",COUNTIF(C:C,C372))</f>
        <v/>
      </c>
      <c r="BU372" s="5" t="str">
        <f>IF(B372="","",IF(BQ372="",1+(MAX(BU$2:BU371)),""))</f>
        <v/>
      </c>
      <c r="BV372" s="5" t="str">
        <f t="shared" si="80"/>
        <v/>
      </c>
      <c r="BW372" s="5" t="str">
        <f t="shared" si="81"/>
        <v/>
      </c>
      <c r="BX372" s="14" t="str">
        <f t="shared" si="82"/>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x14ac:dyDescent="0.25">
      <c r="A373" s="4" t="str">
        <f t="shared" si="76"/>
        <v/>
      </c>
      <c r="B373" s="6"/>
      <c r="C373" s="8"/>
      <c r="D373" s="1" t="str">
        <f>IFERROR(INDEX('padron cfe'!B:B,MATCH(DATOS!C373,'padron cfe'!A:A,0),1),"")</f>
        <v/>
      </c>
      <c r="E373" s="1"/>
      <c r="F373" s="7"/>
      <c r="G373" s="9" t="s">
        <v>157</v>
      </c>
      <c r="H373" s="5" t="str">
        <f>IF(F373="","",IFERROR(CONCATENATE("PEUA",VLOOKUP(ESTADO,REPORTE!AV373:AW404,2,0),CLAVE_DISTRITO,CLAVE_CADER,IFERROR(VLOOKUP(DAY(F373),$BN$3:$BO$11,2,0),DAY(F373)),IFERROR(VLOOKUP(MONTH(F373),$BN$3:$BO$11,2,0),MONTH(F373)),YEAR(F373),G373),""))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7"/>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4"/>
      <c r="BF373" s="7"/>
      <c r="BG373" s="7"/>
      <c r="BH373" s="7" t="str">
        <f t="shared" ca="1" si="78"/>
        <v/>
      </c>
      <c r="BI373" s="4" t="str">
        <f t="shared" si="87"/>
        <v/>
      </c>
      <c r="BJ373" s="123" t="str">
        <f t="shared" si="79"/>
        <v/>
      </c>
      <c r="BK373" s="140" t="str">
        <f t="shared" si="84"/>
        <v/>
      </c>
      <c r="BQ373" s="4" t="str">
        <f>IF(IFERROR(VLOOKUP(C373,C374:C$1993,1,0),"")="","",COUNTIF(C:C,C373))</f>
        <v/>
      </c>
      <c r="BU373" s="5" t="str">
        <f>IF(B373="","",IF(BQ373="",1+(MAX(BU$2:BU372)),""))</f>
        <v/>
      </c>
      <c r="BV373" s="5" t="str">
        <f t="shared" si="80"/>
        <v/>
      </c>
      <c r="BW373" s="5" t="str">
        <f t="shared" si="81"/>
        <v/>
      </c>
      <c r="BX373" s="14" t="str">
        <f t="shared" si="82"/>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x14ac:dyDescent="0.25">
      <c r="A374" s="4" t="str">
        <f t="shared" si="76"/>
        <v/>
      </c>
      <c r="B374" s="6"/>
      <c r="C374" s="8"/>
      <c r="D374" s="1" t="str">
        <f>IFERROR(INDEX('padron cfe'!B:B,MATCH(DATOS!C374,'padron cfe'!A:A,0),1),"")</f>
        <v/>
      </c>
      <c r="E374" s="1"/>
      <c r="F374" s="7"/>
      <c r="G374" s="9" t="s">
        <v>157</v>
      </c>
      <c r="H374" s="5" t="str">
        <f>IF(F374="","",IFERROR(CONCATENATE("PEUA",VLOOKUP(ESTADO,REPORTE!AV374:AW405,2,0),CLAVE_DISTRITO,CLAVE_CADER,IFERROR(VLOOKUP(DAY(F374),$BN$3:$BO$11,2,0),DAY(F374)),IFERROR(VLOOKUP(MONTH(F374),$BN$3:$BO$11,2,0),MONTH(F374)),YEAR(F374),G374),""))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7"/>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4" t="s">
        <v>157</v>
      </c>
      <c r="BF374" s="7"/>
      <c r="BG374" s="7"/>
      <c r="BH374" s="7" t="str">
        <f t="shared" ca="1" si="78"/>
        <v/>
      </c>
      <c r="BI374" s="4" t="str">
        <f t="shared" si="87"/>
        <v/>
      </c>
      <c r="BJ374" s="123" t="str">
        <f t="shared" si="79"/>
        <v/>
      </c>
      <c r="BK374" s="140" t="str">
        <f t="shared" si="84"/>
        <v/>
      </c>
      <c r="BQ374" s="4" t="str">
        <f>IF(IFERROR(VLOOKUP(C374,C375:C$1993,1,0),"")="","",COUNTIF(C:C,C374))</f>
        <v/>
      </c>
      <c r="BU374" s="5" t="str">
        <f>IF(B374="","",IF(BQ374="",1+(MAX(BU$2:BU373)),""))</f>
        <v/>
      </c>
      <c r="BV374" s="5" t="str">
        <f t="shared" si="80"/>
        <v/>
      </c>
      <c r="BW374" s="5" t="str">
        <f t="shared" si="81"/>
        <v/>
      </c>
      <c r="BX374" s="14" t="str">
        <f t="shared" si="82"/>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x14ac:dyDescent="0.25">
      <c r="A375" s="4" t="str">
        <f t="shared" si="76"/>
        <v/>
      </c>
      <c r="B375" s="6"/>
      <c r="C375" s="8"/>
      <c r="D375" s="1" t="str">
        <f>IFERROR(INDEX('padron cfe'!B:B,MATCH(DATOS!C375,'padron cfe'!A:A,0),1),"")</f>
        <v/>
      </c>
      <c r="E375" s="1"/>
      <c r="F375" s="7"/>
      <c r="G375" s="9" t="s">
        <v>157</v>
      </c>
      <c r="H375" s="5" t="str">
        <f>IF(F375="","",IFERROR(CONCATENATE("PEUA",VLOOKUP(ESTADO,REPORTE!AV375:AW406,2,0),CLAVE_DISTRITO,CLAVE_CADER,IFERROR(VLOOKUP(DAY(F375),$BN$3:$BO$11,2,0),DAY(F375)),IFERROR(VLOOKUP(MONTH(F375),$BN$3:$BO$11,2,0),MONTH(F375)),YEAR(F375),G375),""))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7"/>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4"/>
      <c r="BF375" s="7"/>
      <c r="BG375" s="7"/>
      <c r="BH375" s="7" t="str">
        <f t="shared" ca="1" si="78"/>
        <v/>
      </c>
      <c r="BI375" s="4" t="str">
        <f t="shared" si="87"/>
        <v/>
      </c>
      <c r="BJ375" s="123" t="str">
        <f t="shared" si="79"/>
        <v/>
      </c>
      <c r="BK375" s="140" t="str">
        <f t="shared" si="84"/>
        <v/>
      </c>
      <c r="BQ375" s="4" t="str">
        <f>IF(IFERROR(VLOOKUP(C375,C376:C$1993,1,0),"")="","",COUNTIF(C:C,C375))</f>
        <v/>
      </c>
      <c r="BU375" s="5" t="str">
        <f>IF(B375="","",IF(BQ375="",1+(MAX(BU$2:BU374)),""))</f>
        <v/>
      </c>
      <c r="BV375" s="5" t="str">
        <f t="shared" si="80"/>
        <v/>
      </c>
      <c r="BW375" s="5" t="str">
        <f t="shared" si="81"/>
        <v/>
      </c>
      <c r="BX375" s="14" t="str">
        <f t="shared" si="82"/>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x14ac:dyDescent="0.25">
      <c r="A376" s="4" t="str">
        <f t="shared" si="76"/>
        <v/>
      </c>
      <c r="B376" s="6"/>
      <c r="C376" s="8"/>
      <c r="D376" s="1" t="str">
        <f>IFERROR(INDEX('padron cfe'!B:B,MATCH(DATOS!C376,'padron cfe'!A:A,0),1),"")</f>
        <v/>
      </c>
      <c r="E376" s="1"/>
      <c r="F376" s="7"/>
      <c r="G376" s="9" t="s">
        <v>157</v>
      </c>
      <c r="H376" s="5" t="str">
        <f>IF(F376="","",IFERROR(CONCATENATE("PEUA",VLOOKUP(ESTADO,REPORTE!AV376:AW407,2,0),CLAVE_DISTRITO,CLAVE_CADER,IFERROR(VLOOKUP(DAY(F376),$BN$3:$BO$11,2,0),DAY(F376)),IFERROR(VLOOKUP(MONTH(F376),$BN$3:$BO$11,2,0),MONTH(F376)),YEAR(F376),G376),""))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7"/>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4" t="s">
        <v>157</v>
      </c>
      <c r="BF376" s="7"/>
      <c r="BG376" s="7"/>
      <c r="BH376" s="7" t="str">
        <f t="shared" ca="1" si="78"/>
        <v/>
      </c>
      <c r="BI376" s="4" t="str">
        <f t="shared" si="87"/>
        <v/>
      </c>
      <c r="BJ376" s="123" t="str">
        <f t="shared" si="79"/>
        <v/>
      </c>
      <c r="BK376" s="140" t="str">
        <f t="shared" si="84"/>
        <v/>
      </c>
      <c r="BQ376" s="4" t="str">
        <f>IF(IFERROR(VLOOKUP(C376,C377:C$1993,1,0),"")="","",COUNTIF(C:C,C376))</f>
        <v/>
      </c>
      <c r="BU376" s="5" t="str">
        <f>IF(B376="","",IF(BQ376="",1+(MAX(BU$2:BU375)),""))</f>
        <v/>
      </c>
      <c r="BV376" s="5" t="str">
        <f t="shared" si="80"/>
        <v/>
      </c>
      <c r="BW376" s="5" t="str">
        <f t="shared" si="81"/>
        <v/>
      </c>
      <c r="BX376" s="14" t="str">
        <f t="shared" si="82"/>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x14ac:dyDescent="0.25">
      <c r="A377" s="4" t="str">
        <f t="shared" si="76"/>
        <v/>
      </c>
      <c r="B377" s="6"/>
      <c r="C377" s="8"/>
      <c r="D377" s="1" t="str">
        <f>IFERROR(INDEX('padron cfe'!B:B,MATCH(DATOS!C377,'padron cfe'!A:A,0),1),"")</f>
        <v/>
      </c>
      <c r="E377" s="1"/>
      <c r="F377" s="7"/>
      <c r="G377" s="9" t="s">
        <v>157</v>
      </c>
      <c r="H377" s="5" t="str">
        <f>IF(F377="","",IFERROR(CONCATENATE("PEUA",VLOOKUP(ESTADO,REPORTE!AV377:AW408,2,0),CLAVE_DISTRITO,CLAVE_CADER,IFERROR(VLOOKUP(DAY(F377),$BN$3:$BO$11,2,0),DAY(F377)),IFERROR(VLOOKUP(MONTH(F377),$BN$3:$BO$11,2,0),MONTH(F377)),YEAR(F377),G377),""))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7"/>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4"/>
      <c r="BF377" s="7"/>
      <c r="BG377" s="7"/>
      <c r="BH377" s="7" t="str">
        <f t="shared" ca="1" si="78"/>
        <v/>
      </c>
      <c r="BI377" s="4" t="str">
        <f t="shared" si="87"/>
        <v/>
      </c>
      <c r="BJ377" s="123" t="str">
        <f t="shared" si="79"/>
        <v/>
      </c>
      <c r="BK377" s="140" t="str">
        <f t="shared" si="84"/>
        <v/>
      </c>
      <c r="BQ377" s="4" t="str">
        <f>IF(IFERROR(VLOOKUP(C377,C378:C$1993,1,0),"")="","",COUNTIF(C:C,C377))</f>
        <v/>
      </c>
      <c r="BU377" s="5" t="str">
        <f>IF(B377="","",IF(BQ377="",1+(MAX(BU$2:BU376)),""))</f>
        <v/>
      </c>
      <c r="BV377" s="5" t="str">
        <f t="shared" si="80"/>
        <v/>
      </c>
      <c r="BW377" s="5" t="str">
        <f t="shared" si="81"/>
        <v/>
      </c>
      <c r="BX377" s="14" t="str">
        <f t="shared" si="82"/>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x14ac:dyDescent="0.25">
      <c r="A378" s="4" t="str">
        <f t="shared" si="76"/>
        <v/>
      </c>
      <c r="B378" s="6"/>
      <c r="C378" s="8"/>
      <c r="D378" s="1" t="str">
        <f>IFERROR(INDEX('padron cfe'!B:B,MATCH(DATOS!C378,'padron cfe'!A:A,0),1),"")</f>
        <v/>
      </c>
      <c r="E378" s="1"/>
      <c r="F378" s="7"/>
      <c r="G378" s="9" t="s">
        <v>157</v>
      </c>
      <c r="H378" s="5" t="str">
        <f>IF(F378="","",IFERROR(CONCATENATE("PEUA",VLOOKUP(ESTADO,REPORTE!AV378:AW409,2,0),CLAVE_DISTRITO,CLAVE_CADER,IFERROR(VLOOKUP(DAY(F378),$BN$3:$BO$11,2,0),DAY(F378)),IFERROR(VLOOKUP(MONTH(F378),$BN$3:$BO$11,2,0),MONTH(F378)),YEAR(F378),G378),""))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7"/>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4" t="s">
        <v>157</v>
      </c>
      <c r="BF378" s="7"/>
      <c r="BG378" s="7"/>
      <c r="BH378" s="7" t="str">
        <f t="shared" ca="1" si="78"/>
        <v/>
      </c>
      <c r="BI378" s="4" t="str">
        <f t="shared" si="87"/>
        <v/>
      </c>
      <c r="BJ378" s="123" t="str">
        <f t="shared" si="79"/>
        <v/>
      </c>
      <c r="BK378" s="140" t="str">
        <f t="shared" si="84"/>
        <v/>
      </c>
      <c r="BQ378" s="4" t="str">
        <f>IF(IFERROR(VLOOKUP(C378,C379:C$1993,1,0),"")="","",COUNTIF(C:C,C378))</f>
        <v/>
      </c>
      <c r="BU378" s="5" t="str">
        <f>IF(B378="","",IF(BQ378="",1+(MAX(BU$2:BU377)),""))</f>
        <v/>
      </c>
      <c r="BV378" s="5" t="str">
        <f t="shared" si="80"/>
        <v/>
      </c>
      <c r="BW378" s="5" t="str">
        <f t="shared" si="81"/>
        <v/>
      </c>
      <c r="BX378" s="14" t="str">
        <f t="shared" si="82"/>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x14ac:dyDescent="0.25">
      <c r="A379" s="4" t="str">
        <f t="shared" si="76"/>
        <v/>
      </c>
      <c r="B379" s="6"/>
      <c r="C379" s="8"/>
      <c r="D379" s="1" t="str">
        <f>IFERROR(INDEX('padron cfe'!B:B,MATCH(DATOS!C379,'padron cfe'!A:A,0),1),"")</f>
        <v/>
      </c>
      <c r="E379" s="1"/>
      <c r="F379" s="7"/>
      <c r="G379" s="9" t="s">
        <v>157</v>
      </c>
      <c r="H379" s="5" t="str">
        <f>IF(F379="","",IFERROR(CONCATENATE("PEUA",VLOOKUP(ESTADO,REPORTE!AV379:AW410,2,0),CLAVE_DISTRITO,CLAVE_CADER,IFERROR(VLOOKUP(DAY(F379),$BN$3:$BO$11,2,0),DAY(F379)),IFERROR(VLOOKUP(MONTH(F379),$BN$3:$BO$11,2,0),MONTH(F379)),YEAR(F379),G379),""))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7"/>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4"/>
      <c r="BF379" s="7"/>
      <c r="BG379" s="7"/>
      <c r="BH379" s="7" t="str">
        <f t="shared" ca="1" si="78"/>
        <v/>
      </c>
      <c r="BI379" s="4" t="str">
        <f t="shared" si="87"/>
        <v/>
      </c>
      <c r="BJ379" s="123" t="str">
        <f t="shared" si="79"/>
        <v/>
      </c>
      <c r="BK379" s="140" t="str">
        <f t="shared" si="84"/>
        <v/>
      </c>
      <c r="BQ379" s="4" t="str">
        <f>IF(IFERROR(VLOOKUP(C379,C380:C$1993,1,0),"")="","",COUNTIF(C:C,C379))</f>
        <v/>
      </c>
      <c r="BU379" s="5" t="str">
        <f>IF(B379="","",IF(BQ379="",1+(MAX(BU$2:BU378)),""))</f>
        <v/>
      </c>
      <c r="BV379" s="5" t="str">
        <f t="shared" si="80"/>
        <v/>
      </c>
      <c r="BW379" s="5" t="str">
        <f t="shared" si="81"/>
        <v/>
      </c>
      <c r="BX379" s="14" t="str">
        <f t="shared" si="82"/>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x14ac:dyDescent="0.25">
      <c r="A380" s="4" t="str">
        <f t="shared" si="76"/>
        <v/>
      </c>
      <c r="B380" s="6"/>
      <c r="C380" s="8"/>
      <c r="D380" s="1" t="str">
        <f>IFERROR(INDEX('padron cfe'!B:B,MATCH(DATOS!C380,'padron cfe'!A:A,0),1),"")</f>
        <v/>
      </c>
      <c r="E380" s="1"/>
      <c r="F380" s="7"/>
      <c r="G380" s="9" t="s">
        <v>157</v>
      </c>
      <c r="H380" s="5" t="str">
        <f>IF(F380="","",IFERROR(CONCATENATE("PEUA",VLOOKUP(ESTADO,REPORTE!AV380:AW411,2,0),CLAVE_DISTRITO,CLAVE_CADER,IFERROR(VLOOKUP(DAY(F380),$BN$3:$BO$11,2,0),DAY(F380)),IFERROR(VLOOKUP(MONTH(F380),$BN$3:$BO$11,2,0),MONTH(F380)),YEAR(F380),G380),""))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7"/>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4" t="s">
        <v>157</v>
      </c>
      <c r="BF380" s="7"/>
      <c r="BG380" s="7"/>
      <c r="BH380" s="7" t="str">
        <f t="shared" ca="1" si="78"/>
        <v/>
      </c>
      <c r="BI380" s="4" t="str">
        <f t="shared" si="87"/>
        <v/>
      </c>
      <c r="BJ380" s="123" t="str">
        <f t="shared" si="79"/>
        <v/>
      </c>
      <c r="BK380" s="140" t="str">
        <f t="shared" si="84"/>
        <v/>
      </c>
      <c r="BQ380" s="4" t="str">
        <f>IF(IFERROR(VLOOKUP(C380,C381:C$1993,1,0),"")="","",COUNTIF(C:C,C380))</f>
        <v/>
      </c>
      <c r="BU380" s="5" t="str">
        <f>IF(B380="","",IF(BQ380="",1+(MAX(BU$2:BU379)),""))</f>
        <v/>
      </c>
      <c r="BV380" s="5" t="str">
        <f t="shared" si="80"/>
        <v/>
      </c>
      <c r="BW380" s="5" t="str">
        <f t="shared" si="81"/>
        <v/>
      </c>
      <c r="BX380" s="14" t="str">
        <f t="shared" si="82"/>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x14ac:dyDescent="0.25">
      <c r="A381" s="4" t="str">
        <f t="shared" si="76"/>
        <v/>
      </c>
      <c r="B381" s="6"/>
      <c r="C381" s="8"/>
      <c r="D381" s="1" t="str">
        <f>IFERROR(INDEX('padron cfe'!B:B,MATCH(DATOS!C381,'padron cfe'!A:A,0),1),"")</f>
        <v/>
      </c>
      <c r="E381" s="1"/>
      <c r="F381" s="7"/>
      <c r="G381" s="9" t="s">
        <v>157</v>
      </c>
      <c r="H381" s="5" t="str">
        <f>IF(F381="","",IFERROR(CONCATENATE("PEUA",VLOOKUP(ESTADO,REPORTE!AV381:AW412,2,0),CLAVE_DISTRITO,CLAVE_CADER,IFERROR(VLOOKUP(DAY(F381),$BN$3:$BO$11,2,0),DAY(F381)),IFERROR(VLOOKUP(MONTH(F381),$BN$3:$BO$11,2,0),MONTH(F381)),YEAR(F381),G381),""))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7"/>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4"/>
      <c r="BF381" s="7"/>
      <c r="BG381" s="7"/>
      <c r="BH381" s="7" t="str">
        <f t="shared" ca="1" si="78"/>
        <v/>
      </c>
      <c r="BI381" s="4" t="str">
        <f t="shared" si="87"/>
        <v/>
      </c>
      <c r="BJ381" s="123" t="str">
        <f t="shared" si="79"/>
        <v/>
      </c>
      <c r="BK381" s="140" t="str">
        <f t="shared" si="84"/>
        <v/>
      </c>
      <c r="BQ381" s="4" t="str">
        <f>IF(IFERROR(VLOOKUP(C381,C382:C$1993,1,0),"")="","",COUNTIF(C:C,C381))</f>
        <v/>
      </c>
      <c r="BU381" s="5" t="str">
        <f>IF(B381="","",IF(BQ381="",1+(MAX(BU$2:BU380)),""))</f>
        <v/>
      </c>
      <c r="BV381" s="5" t="str">
        <f t="shared" si="80"/>
        <v/>
      </c>
      <c r="BW381" s="5" t="str">
        <f t="shared" si="81"/>
        <v/>
      </c>
      <c r="BX381" s="14" t="str">
        <f t="shared" si="82"/>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x14ac:dyDescent="0.25">
      <c r="A382" s="4" t="str">
        <f t="shared" si="76"/>
        <v/>
      </c>
      <c r="B382" s="6"/>
      <c r="C382" s="8"/>
      <c r="D382" s="1" t="str">
        <f>IFERROR(INDEX('padron cfe'!B:B,MATCH(DATOS!C382,'padron cfe'!A:A,0),1),"")</f>
        <v/>
      </c>
      <c r="E382" s="1"/>
      <c r="F382" s="7"/>
      <c r="G382" s="9" t="s">
        <v>157</v>
      </c>
      <c r="H382" s="5" t="str">
        <f>IF(F382="","",IFERROR(CONCATENATE("PEUA",VLOOKUP(ESTADO,REPORTE!AV382:AW413,2,0),CLAVE_DISTRITO,CLAVE_CADER,IFERROR(VLOOKUP(DAY(F382),$BN$3:$BO$11,2,0),DAY(F382)),IFERROR(VLOOKUP(MONTH(F382),$BN$3:$BO$11,2,0),MONTH(F382)),YEAR(F382),G382),""))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7"/>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4" t="s">
        <v>157</v>
      </c>
      <c r="BF382" s="7"/>
      <c r="BG382" s="7"/>
      <c r="BH382" s="7" t="str">
        <f t="shared" ca="1" si="78"/>
        <v/>
      </c>
      <c r="BI382" s="4" t="str">
        <f t="shared" si="87"/>
        <v/>
      </c>
      <c r="BJ382" s="123" t="str">
        <f t="shared" si="79"/>
        <v/>
      </c>
      <c r="BK382" s="140" t="str">
        <f t="shared" si="84"/>
        <v/>
      </c>
      <c r="BQ382" s="4" t="str">
        <f>IF(IFERROR(VLOOKUP(C382,C383:C$1993,1,0),"")="","",COUNTIF(C:C,C382))</f>
        <v/>
      </c>
      <c r="BU382" s="5" t="str">
        <f>IF(B382="","",IF(BQ382="",1+(MAX(BU$2:BU381)),""))</f>
        <v/>
      </c>
      <c r="BV382" s="5" t="str">
        <f t="shared" si="80"/>
        <v/>
      </c>
      <c r="BW382" s="5" t="str">
        <f t="shared" si="81"/>
        <v/>
      </c>
      <c r="BX382" s="14" t="str">
        <f t="shared" si="82"/>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x14ac:dyDescent="0.25">
      <c r="A383" s="4" t="str">
        <f t="shared" si="76"/>
        <v/>
      </c>
      <c r="B383" s="6"/>
      <c r="C383" s="8"/>
      <c r="D383" s="1" t="str">
        <f>IFERROR(INDEX('padron cfe'!B:B,MATCH(DATOS!C383,'padron cfe'!A:A,0),1),"")</f>
        <v/>
      </c>
      <c r="E383" s="1"/>
      <c r="F383" s="7"/>
      <c r="G383" s="9" t="s">
        <v>157</v>
      </c>
      <c r="H383" s="5" t="str">
        <f>IF(F383="","",IFERROR(CONCATENATE("PEUA",VLOOKUP(ESTADO,REPORTE!AV383:AW414,2,0),CLAVE_DISTRITO,CLAVE_CADER,IFERROR(VLOOKUP(DAY(F383),$BN$3:$BO$11,2,0),DAY(F383)),IFERROR(VLOOKUP(MONTH(F383),$BN$3:$BO$11,2,0),MONTH(F383)),YEAR(F383),G383),""))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7"/>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4"/>
      <c r="BF383" s="7"/>
      <c r="BG383" s="7"/>
      <c r="BH383" s="7" t="str">
        <f t="shared" ca="1" si="78"/>
        <v/>
      </c>
      <c r="BI383" s="4" t="str">
        <f t="shared" si="87"/>
        <v/>
      </c>
      <c r="BJ383" s="123" t="str">
        <f t="shared" si="79"/>
        <v/>
      </c>
      <c r="BK383" s="140" t="str">
        <f t="shared" si="84"/>
        <v/>
      </c>
      <c r="BQ383" s="4" t="str">
        <f>IF(IFERROR(VLOOKUP(C383,C384:C$1993,1,0),"")="","",COUNTIF(C:C,C383))</f>
        <v/>
      </c>
      <c r="BU383" s="5" t="str">
        <f>IF(B383="","",IF(BQ383="",1+(MAX(BU$2:BU382)),""))</f>
        <v/>
      </c>
      <c r="BV383" s="5" t="str">
        <f t="shared" si="80"/>
        <v/>
      </c>
      <c r="BW383" s="5" t="str">
        <f t="shared" si="81"/>
        <v/>
      </c>
      <c r="BX383" s="14" t="str">
        <f t="shared" si="82"/>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x14ac:dyDescent="0.25">
      <c r="A384" s="4" t="str">
        <f t="shared" si="76"/>
        <v/>
      </c>
      <c r="B384" s="6"/>
      <c r="C384" s="8"/>
      <c r="D384" s="1" t="str">
        <f>IFERROR(INDEX('padron cfe'!B:B,MATCH(DATOS!C384,'padron cfe'!A:A,0),1),"")</f>
        <v/>
      </c>
      <c r="E384" s="1"/>
      <c r="F384" s="7"/>
      <c r="G384" s="9" t="s">
        <v>157</v>
      </c>
      <c r="H384" s="5" t="str">
        <f>IF(F384="","",IFERROR(CONCATENATE("PEUA",VLOOKUP(ESTADO,REPORTE!AV384:AW415,2,0),CLAVE_DISTRITO,CLAVE_CADER,IFERROR(VLOOKUP(DAY(F384),$BN$3:$BO$11,2,0),DAY(F384)),IFERROR(VLOOKUP(MONTH(F384),$BN$3:$BO$11,2,0),MONTH(F384)),YEAR(F384),G384),""))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7"/>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4" t="s">
        <v>157</v>
      </c>
      <c r="BF384" s="7"/>
      <c r="BG384" s="7"/>
      <c r="BH384" s="7" t="str">
        <f t="shared" ca="1" si="78"/>
        <v/>
      </c>
      <c r="BI384" s="4" t="str">
        <f t="shared" si="87"/>
        <v/>
      </c>
      <c r="BJ384" s="123" t="str">
        <f t="shared" si="79"/>
        <v/>
      </c>
      <c r="BK384" s="140" t="str">
        <f t="shared" si="84"/>
        <v/>
      </c>
      <c r="BQ384" s="4" t="str">
        <f>IF(IFERROR(VLOOKUP(C384,C385:C$1993,1,0),"")="","",COUNTIF(C:C,C384))</f>
        <v/>
      </c>
      <c r="BU384" s="5" t="str">
        <f>IF(B384="","",IF(BQ384="",1+(MAX(BU$2:BU383)),""))</f>
        <v/>
      </c>
      <c r="BV384" s="5" t="str">
        <f t="shared" si="80"/>
        <v/>
      </c>
      <c r="BW384" s="5" t="str">
        <f t="shared" si="81"/>
        <v/>
      </c>
      <c r="BX384" s="14" t="str">
        <f t="shared" si="82"/>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x14ac:dyDescent="0.25">
      <c r="A385" s="4" t="str">
        <f t="shared" si="76"/>
        <v/>
      </c>
      <c r="B385" s="6"/>
      <c r="C385" s="8"/>
      <c r="D385" s="1" t="str">
        <f>IFERROR(INDEX('padron cfe'!B:B,MATCH(DATOS!C385,'padron cfe'!A:A,0),1),"")</f>
        <v/>
      </c>
      <c r="E385" s="1"/>
      <c r="F385" s="7"/>
      <c r="G385" s="9" t="s">
        <v>157</v>
      </c>
      <c r="H385" s="5" t="str">
        <f>IF(F385="","",IFERROR(CONCATENATE("PEUA",VLOOKUP(ESTADO,REPORTE!AV385:AW416,2,0),CLAVE_DISTRITO,CLAVE_CADER,IFERROR(VLOOKUP(DAY(F385),$BN$3:$BO$11,2,0),DAY(F385)),IFERROR(VLOOKUP(MONTH(F385),$BN$3:$BO$11,2,0),MONTH(F385)),YEAR(F385),G385),""))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7"/>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4"/>
      <c r="BF385" s="7"/>
      <c r="BG385" s="7"/>
      <c r="BH385" s="7" t="str">
        <f t="shared" ca="1" si="78"/>
        <v/>
      </c>
      <c r="BI385" s="4" t="str">
        <f t="shared" si="87"/>
        <v/>
      </c>
      <c r="BJ385" s="123" t="str">
        <f t="shared" si="79"/>
        <v/>
      </c>
      <c r="BK385" s="140" t="str">
        <f t="shared" si="84"/>
        <v/>
      </c>
      <c r="BQ385" s="4" t="str">
        <f>IF(IFERROR(VLOOKUP(C385,C386:C$1993,1,0),"")="","",COUNTIF(C:C,C385))</f>
        <v/>
      </c>
      <c r="BU385" s="5" t="str">
        <f>IF(B385="","",IF(BQ385="",1+(MAX(BU$2:BU384)),""))</f>
        <v/>
      </c>
      <c r="BV385" s="5" t="str">
        <f t="shared" si="80"/>
        <v/>
      </c>
      <c r="BW385" s="5" t="str">
        <f t="shared" si="81"/>
        <v/>
      </c>
      <c r="BX385" s="14" t="str">
        <f t="shared" si="82"/>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x14ac:dyDescent="0.25">
      <c r="A386" s="4" t="str">
        <f t="shared" ref="A386:A393" si="90">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IF(F386="","",IFERROR(CONCATENATE("PEUA",VLOOKUP(ESTADO,REPORTE!AV386:AW417,2,0),CLAVE_DISTRITO,CLAVE_CADER,IFERROR(VLOOKUP(DAY(F386),$BN$3:$BO$11,2,0),DAY(F386)),IFERROR(VLOOKUP(MONTH(F386),$BN$3:$BO$11,2,0),MONTH(F386)),YEAR(F386),G386),""))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1">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4" t="s">
        <v>157</v>
      </c>
      <c r="BF386" s="7"/>
      <c r="BG386" s="7"/>
      <c r="BH386" s="7" t="str">
        <f t="shared" ref="BH386:BH449" ca="1" si="92">IFERROR(IF(BE386="","",IF(BA386=5,"",IF(BE386-TODAY()&gt;0,"VIGENTE","VENCIDO"))),"")</f>
        <v/>
      </c>
      <c r="BI386" s="4" t="str">
        <f t="shared" si="87"/>
        <v/>
      </c>
      <c r="BJ386" s="123" t="str">
        <f t="shared" ref="BJ386:BJ449" si="93">IFERROR(IF(AA386="","",AA386/V386),"")</f>
        <v/>
      </c>
      <c r="BK386" s="140" t="str">
        <f t="shared" si="84"/>
        <v/>
      </c>
      <c r="BQ386" s="4" t="str">
        <f>IF(IFERROR(VLOOKUP(C386,C387:C$1993,1,0),"")="","",COUNTIF(C:C,C386))</f>
        <v/>
      </c>
      <c r="BU386" s="5" t="str">
        <f>IF(B386="","",IF(BQ386="",1+(MAX(BU$2:BU385)),""))</f>
        <v/>
      </c>
      <c r="BV386" s="5" t="str">
        <f t="shared" ref="BV386:BV449" si="94">IF(BU386="","",Z386)</f>
        <v/>
      </c>
      <c r="BW386" s="5" t="str">
        <f t="shared" ref="BW386:BW449" si="95">IF(BU386="","",H386)</f>
        <v/>
      </c>
      <c r="BX386" s="14" t="str">
        <f t="shared" ref="BX386:BX449" si="96">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x14ac:dyDescent="0.25">
      <c r="A387" s="4" t="str">
        <f t="shared" si="90"/>
        <v/>
      </c>
      <c r="B387" s="6"/>
      <c r="C387" s="8"/>
      <c r="D387" s="1" t="str">
        <f>IFERROR(INDEX('padron cfe'!B:B,MATCH(DATOS!C387,'padron cfe'!A:A,0),1),"")</f>
        <v/>
      </c>
      <c r="E387" s="1"/>
      <c r="F387" s="7"/>
      <c r="G387" s="9" t="s">
        <v>157</v>
      </c>
      <c r="H387" s="5" t="str">
        <f>IF(F387="","",IFERROR(CONCATENATE("PEUA",VLOOKUP(ESTADO,REPORTE!AV387:AW418,2,0),CLAVE_DISTRITO,CLAVE_CADER,IFERROR(VLOOKUP(DAY(F387),$BN$3:$BO$11,2,0),DAY(F387)),IFERROR(VLOOKUP(MONTH(F387),$BN$3:$BO$11,2,0),MONTH(F387)),YEAR(F387),G387),""))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1"/>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4"/>
      <c r="BF387" s="7"/>
      <c r="BG387" s="7"/>
      <c r="BH387" s="7" t="str">
        <f t="shared" ca="1" si="92"/>
        <v/>
      </c>
      <c r="BI387" s="4" t="str">
        <f t="shared" si="87"/>
        <v/>
      </c>
      <c r="BJ387" s="123" t="str">
        <f t="shared" si="93"/>
        <v/>
      </c>
      <c r="BK387" s="140" t="str">
        <f t="shared" ref="BK387:BK450" si="98">IFERROR(IF(AA387/Z387=0,"",AA387/Z387),"")</f>
        <v/>
      </c>
      <c r="BQ387" s="4" t="str">
        <f>IF(IFERROR(VLOOKUP(C387,C388:C$1993,1,0),"")="","",COUNTIF(C:C,C387))</f>
        <v/>
      </c>
      <c r="BU387" s="5" t="str">
        <f>IF(B387="","",IF(BQ387="",1+(MAX(BU$2:BU386)),""))</f>
        <v/>
      </c>
      <c r="BV387" s="5" t="str">
        <f t="shared" si="94"/>
        <v/>
      </c>
      <c r="BW387" s="5" t="str">
        <f t="shared" si="95"/>
        <v/>
      </c>
      <c r="BX387" s="14" t="str">
        <f t="shared" si="96"/>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x14ac:dyDescent="0.25">
      <c r="A388" s="4" t="str">
        <f t="shared" si="90"/>
        <v/>
      </c>
      <c r="B388" s="6"/>
      <c r="C388" s="8"/>
      <c r="D388" s="1" t="str">
        <f>IFERROR(INDEX('padron cfe'!B:B,MATCH(DATOS!C388,'padron cfe'!A:A,0),1),"")</f>
        <v/>
      </c>
      <c r="E388" s="1"/>
      <c r="F388" s="7"/>
      <c r="G388" s="9" t="s">
        <v>157</v>
      </c>
      <c r="H388" s="5" t="str">
        <f>IF(F388="","",IFERROR(CONCATENATE("PEUA",VLOOKUP(ESTADO,REPORTE!AV388:AW419,2,0),CLAVE_DISTRITO,CLAVE_CADER,IFERROR(VLOOKUP(DAY(F388),$BN$3:$BO$11,2,0),DAY(F388)),IFERROR(VLOOKUP(MONTH(F388),$BN$3:$BO$11,2,0),MONTH(F388)),YEAR(F388),G388),""))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1"/>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4" t="s">
        <v>157</v>
      </c>
      <c r="BF388" s="7"/>
      <c r="BG388" s="7"/>
      <c r="BH388" s="7" t="str">
        <f t="shared" ca="1" si="92"/>
        <v/>
      </c>
      <c r="BI388" s="4" t="str">
        <f t="shared" si="87"/>
        <v/>
      </c>
      <c r="BJ388" s="123" t="str">
        <f t="shared" si="93"/>
        <v/>
      </c>
      <c r="BK388" s="140" t="str">
        <f t="shared" si="98"/>
        <v/>
      </c>
      <c r="BQ388" s="4" t="str">
        <f>IF(IFERROR(VLOOKUP(C388,C389:C$1993,1,0),"")="","",COUNTIF(C:C,C388))</f>
        <v/>
      </c>
      <c r="BU388" s="5" t="str">
        <f>IF(B388="","",IF(BQ388="",1+(MAX(BU$2:BU387)),""))</f>
        <v/>
      </c>
      <c r="BV388" s="5" t="str">
        <f t="shared" si="94"/>
        <v/>
      </c>
      <c r="BW388" s="5" t="str">
        <f t="shared" si="95"/>
        <v/>
      </c>
      <c r="BX388" s="14" t="str">
        <f t="shared" si="96"/>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x14ac:dyDescent="0.25">
      <c r="A389" s="4" t="str">
        <f t="shared" si="90"/>
        <v/>
      </c>
      <c r="B389" s="6"/>
      <c r="C389" s="8"/>
      <c r="D389" s="1" t="str">
        <f>IFERROR(INDEX('padron cfe'!B:B,MATCH(DATOS!C389,'padron cfe'!A:A,0),1),"")</f>
        <v/>
      </c>
      <c r="E389" s="1"/>
      <c r="F389" s="7"/>
      <c r="G389" s="9" t="s">
        <v>157</v>
      </c>
      <c r="H389" s="5" t="str">
        <f>IF(F389="","",IFERROR(CONCATENATE("PEUA",VLOOKUP(ESTADO,REPORTE!AV389:AW420,2,0),CLAVE_DISTRITO,CLAVE_CADER,IFERROR(VLOOKUP(DAY(F389),$BN$3:$BO$11,2,0),DAY(F389)),IFERROR(VLOOKUP(MONTH(F389),$BN$3:$BO$11,2,0),MONTH(F389)),YEAR(F389),G389),""))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1"/>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4"/>
      <c r="BF389" s="7"/>
      <c r="BG389" s="7"/>
      <c r="BH389" s="7" t="str">
        <f t="shared" ca="1" si="92"/>
        <v/>
      </c>
      <c r="BI389" s="4" t="str">
        <f t="shared" si="87"/>
        <v/>
      </c>
      <c r="BJ389" s="123" t="str">
        <f t="shared" si="93"/>
        <v/>
      </c>
      <c r="BK389" s="140" t="str">
        <f t="shared" si="98"/>
        <v/>
      </c>
      <c r="BQ389" s="4" t="str">
        <f>IF(IFERROR(VLOOKUP(C389,C390:C$1993,1,0),"")="","",COUNTIF(C:C,C389))</f>
        <v/>
      </c>
      <c r="BU389" s="5" t="str">
        <f>IF(B389="","",IF(BQ389="",1+(MAX(BU$2:BU388)),""))</f>
        <v/>
      </c>
      <c r="BV389" s="5" t="str">
        <f t="shared" si="94"/>
        <v/>
      </c>
      <c r="BW389" s="5" t="str">
        <f t="shared" si="95"/>
        <v/>
      </c>
      <c r="BX389" s="14" t="str">
        <f t="shared" si="96"/>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x14ac:dyDescent="0.25">
      <c r="A390" s="4" t="str">
        <f t="shared" si="90"/>
        <v/>
      </c>
      <c r="B390" s="6"/>
      <c r="C390" s="8"/>
      <c r="D390" s="1" t="str">
        <f>IFERROR(INDEX('padron cfe'!B:B,MATCH(DATOS!C390,'padron cfe'!A:A,0),1),"")</f>
        <v/>
      </c>
      <c r="E390" s="1"/>
      <c r="F390" s="7"/>
      <c r="G390" s="9" t="s">
        <v>157</v>
      </c>
      <c r="H390" s="5" t="str">
        <f>IF(F390="","",IFERROR(CONCATENATE("PEUA",VLOOKUP(ESTADO,REPORTE!AV390:AW421,2,0),CLAVE_DISTRITO,CLAVE_CADER,IFERROR(VLOOKUP(DAY(F390),$BN$3:$BO$11,2,0),DAY(F390)),IFERROR(VLOOKUP(MONTH(F390),$BN$3:$BO$11,2,0),MONTH(F390)),YEAR(F390),G390),""))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1"/>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4" t="s">
        <v>157</v>
      </c>
      <c r="BF390" s="7"/>
      <c r="BG390" s="7"/>
      <c r="BH390" s="7" t="str">
        <f t="shared" ca="1" si="92"/>
        <v/>
      </c>
      <c r="BI390" s="4" t="str">
        <f t="shared" si="87"/>
        <v/>
      </c>
      <c r="BJ390" s="123" t="str">
        <f t="shared" si="93"/>
        <v/>
      </c>
      <c r="BK390" s="140" t="str">
        <f t="shared" si="98"/>
        <v/>
      </c>
      <c r="BQ390" s="4" t="str">
        <f>IF(IFERROR(VLOOKUP(C390,C391:C$1993,1,0),"")="","",COUNTIF(C:C,C390))</f>
        <v/>
      </c>
      <c r="BU390" s="5" t="str">
        <f>IF(B390="","",IF(BQ390="",1+(MAX(BU$2:BU389)),""))</f>
        <v/>
      </c>
      <c r="BV390" s="5" t="str">
        <f t="shared" si="94"/>
        <v/>
      </c>
      <c r="BW390" s="5" t="str">
        <f t="shared" si="95"/>
        <v/>
      </c>
      <c r="BX390" s="14" t="str">
        <f t="shared" si="96"/>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x14ac:dyDescent="0.25">
      <c r="A391" s="4" t="str">
        <f t="shared" si="90"/>
        <v/>
      </c>
      <c r="B391" s="6"/>
      <c r="C391" s="8"/>
      <c r="D391" s="1" t="str">
        <f>IFERROR(INDEX('padron cfe'!B:B,MATCH(DATOS!C391,'padron cfe'!A:A,0),1),"")</f>
        <v/>
      </c>
      <c r="E391" s="1"/>
      <c r="F391" s="7"/>
      <c r="G391" s="9" t="s">
        <v>157</v>
      </c>
      <c r="H391" s="5" t="str">
        <f>IF(F391="","",IFERROR(CONCATENATE("PEUA",VLOOKUP(ESTADO,REPORTE!AV391:AW422,2,0),CLAVE_DISTRITO,CLAVE_CADER,IFERROR(VLOOKUP(DAY(F391),$BN$3:$BO$11,2,0),DAY(F391)),IFERROR(VLOOKUP(MONTH(F391),$BN$3:$BO$11,2,0),MONTH(F391)),YEAR(F391),G391),""))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1"/>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4"/>
      <c r="BF391" s="7"/>
      <c r="BG391" s="7"/>
      <c r="BH391" s="7" t="str">
        <f t="shared" ca="1" si="92"/>
        <v/>
      </c>
      <c r="BI391" s="4" t="str">
        <f t="shared" si="87"/>
        <v/>
      </c>
      <c r="BJ391" s="123" t="str">
        <f t="shared" si="93"/>
        <v/>
      </c>
      <c r="BK391" s="140" t="str">
        <f t="shared" si="98"/>
        <v/>
      </c>
      <c r="BQ391" s="4" t="str">
        <f>IF(IFERROR(VLOOKUP(C391,C392:C$1993,1,0),"")="","",COUNTIF(C:C,C391))</f>
        <v/>
      </c>
      <c r="BU391" s="5" t="str">
        <f>IF(B391="","",IF(BQ391="",1+(MAX(BU$2:BU390)),""))</f>
        <v/>
      </c>
      <c r="BV391" s="5" t="str">
        <f t="shared" si="94"/>
        <v/>
      </c>
      <c r="BW391" s="5" t="str">
        <f t="shared" si="95"/>
        <v/>
      </c>
      <c r="BX391" s="14" t="str">
        <f t="shared" si="96"/>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x14ac:dyDescent="0.25">
      <c r="A392" s="4" t="str">
        <f t="shared" si="90"/>
        <v/>
      </c>
      <c r="B392" s="6"/>
      <c r="C392" s="8"/>
      <c r="D392" s="1" t="str">
        <f>IFERROR(INDEX('padron cfe'!B:B,MATCH(DATOS!C392,'padron cfe'!A:A,0),1),"")</f>
        <v/>
      </c>
      <c r="E392" s="1"/>
      <c r="F392" s="7"/>
      <c r="G392" s="9" t="s">
        <v>157</v>
      </c>
      <c r="H392" s="5" t="str">
        <f>IF(F392="","",IFERROR(CONCATENATE("PEUA",VLOOKUP(ESTADO,REPORTE!AV392:AW423,2,0),CLAVE_DISTRITO,CLAVE_CADER,IFERROR(VLOOKUP(DAY(F392),$BN$3:$BO$11,2,0),DAY(F392)),IFERROR(VLOOKUP(MONTH(F392),$BN$3:$BO$11,2,0),MONTH(F392)),YEAR(F392),G392),""))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1"/>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4" t="s">
        <v>157</v>
      </c>
      <c r="BF392" s="7"/>
      <c r="BG392" s="7"/>
      <c r="BH392" s="7" t="str">
        <f t="shared" ca="1" si="92"/>
        <v/>
      </c>
      <c r="BI392" s="4" t="str">
        <f t="shared" si="87"/>
        <v/>
      </c>
      <c r="BJ392" s="123" t="str">
        <f t="shared" si="93"/>
        <v/>
      </c>
      <c r="BK392" s="140" t="str">
        <f t="shared" si="98"/>
        <v/>
      </c>
      <c r="BQ392" s="4" t="str">
        <f>IF(IFERROR(VLOOKUP(C392,C393:C$1993,1,0),"")="","",COUNTIF(C:C,C392))</f>
        <v/>
      </c>
      <c r="BU392" s="5" t="str">
        <f>IF(B392="","",IF(BQ392="",1+(MAX(BU$2:BU391)),""))</f>
        <v/>
      </c>
      <c r="BV392" s="5" t="str">
        <f t="shared" si="94"/>
        <v/>
      </c>
      <c r="BW392" s="5" t="str">
        <f t="shared" si="95"/>
        <v/>
      </c>
      <c r="BX392" s="14" t="str">
        <f t="shared" si="96"/>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x14ac:dyDescent="0.25">
      <c r="A393" s="4" t="str">
        <f t="shared" si="90"/>
        <v/>
      </c>
      <c r="B393" s="6"/>
      <c r="C393" s="8"/>
      <c r="D393" s="1" t="str">
        <f>IFERROR(INDEX('padron cfe'!B:B,MATCH(DATOS!C393,'padron cfe'!A:A,0),1),"")</f>
        <v/>
      </c>
      <c r="E393" s="1"/>
      <c r="F393" s="7"/>
      <c r="G393" s="9" t="s">
        <v>157</v>
      </c>
      <c r="H393" s="5" t="str">
        <f>IF(F393="","",IFERROR(CONCATENATE("PEUA",VLOOKUP(ESTADO,REPORTE!AV393:AW424,2,0),CLAVE_DISTRITO,CLAVE_CADER,IFERROR(VLOOKUP(DAY(F393),$BN$3:$BO$11,2,0),DAY(F393)),IFERROR(VLOOKUP(MONTH(F393),$BN$3:$BO$11,2,0),MONTH(F393)),YEAR(F393),G393),""))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1"/>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4"/>
      <c r="BF393" s="7"/>
      <c r="BG393" s="7"/>
      <c r="BH393" s="7" t="str">
        <f t="shared" ca="1" si="92"/>
        <v/>
      </c>
      <c r="BI393" s="4" t="str">
        <f t="shared" si="87"/>
        <v/>
      </c>
      <c r="BJ393" s="123" t="str">
        <f t="shared" si="93"/>
        <v/>
      </c>
      <c r="BK393" s="140" t="str">
        <f t="shared" si="98"/>
        <v/>
      </c>
      <c r="BQ393" s="4" t="str">
        <f>IF(IFERROR(VLOOKUP(C393,C394:C$1993,1,0),"")="","",COUNTIF(C:C,C393))</f>
        <v/>
      </c>
      <c r="BU393" s="5" t="str">
        <f>IF(B393="","",IF(BQ393="",1+(MAX(BU$2:BU392)),""))</f>
        <v/>
      </c>
      <c r="BV393" s="5" t="str">
        <f t="shared" si="94"/>
        <v/>
      </c>
      <c r="BW393" s="5" t="str">
        <f t="shared" si="95"/>
        <v/>
      </c>
      <c r="BX393" s="14" t="str">
        <f t="shared" si="96"/>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x14ac:dyDescent="0.25">
      <c r="A394" s="4" t="str">
        <f t="shared" ref="A394:A449" si="101">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IF(F394="","",IFERROR(CONCATENATE("PEUA",VLOOKUP(ESTADO,REPORTE!AV394:AW425,2,0),CLAVE_DISTRITO,CLAVE_CADER,IFERROR(VLOOKUP(DAY(F394),$BN$3:$BO$11,2,0),DAY(F394)),IFERROR(VLOOKUP(MONTH(F394),$BN$3:$BO$11,2,0),MONTH(F394)),YEAR(F394),G394),""))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2">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4" t="s">
        <v>157</v>
      </c>
      <c r="BF394" s="7"/>
      <c r="BG394" s="7"/>
      <c r="BH394" s="7" t="str">
        <f t="shared" ca="1" si="92"/>
        <v/>
      </c>
      <c r="BI394" s="4" t="str">
        <f t="shared" si="87"/>
        <v/>
      </c>
      <c r="BJ394" s="123" t="str">
        <f t="shared" si="93"/>
        <v/>
      </c>
      <c r="BK394" s="140" t="str">
        <f t="shared" si="98"/>
        <v/>
      </c>
      <c r="BQ394" s="4" t="str">
        <f>IF(IFERROR(VLOOKUP(C394,C395:C$1993,1,0),"")="","",COUNTIF(C:C,C394))</f>
        <v/>
      </c>
      <c r="BU394" s="5" t="str">
        <f>IF(B394="","",IF(BQ394="",1+(MAX(BU$2:BU393)),""))</f>
        <v/>
      </c>
      <c r="BV394" s="5" t="str">
        <f t="shared" si="94"/>
        <v/>
      </c>
      <c r="BW394" s="5" t="str">
        <f t="shared" si="95"/>
        <v/>
      </c>
      <c r="BX394" s="14" t="str">
        <f t="shared" si="96"/>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x14ac:dyDescent="0.25">
      <c r="A395" s="4" t="str">
        <f t="shared" si="101"/>
        <v/>
      </c>
      <c r="B395" s="6"/>
      <c r="C395" s="8"/>
      <c r="D395" s="1" t="str">
        <f>IFERROR(INDEX('padron cfe'!B:B,MATCH(DATOS!C395,'padron cfe'!A:A,0),1),"")</f>
        <v/>
      </c>
      <c r="E395" s="1"/>
      <c r="F395" s="7"/>
      <c r="G395" s="9" t="s">
        <v>157</v>
      </c>
      <c r="H395" s="5" t="str">
        <f>IF(F395="","",IFERROR(CONCATENATE("PEUA",VLOOKUP(ESTADO,REPORTE!AV395:AW426,2,0),CLAVE_DISTRITO,CLAVE_CADER,IFERROR(VLOOKUP(DAY(F395),$BN$3:$BO$11,2,0),DAY(F395)),IFERROR(VLOOKUP(MONTH(F395),$BN$3:$BO$11,2,0),MONTH(F395)),YEAR(F395),G395),""))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2"/>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4"/>
      <c r="BF395" s="7"/>
      <c r="BG395" s="7"/>
      <c r="BH395" s="7" t="str">
        <f t="shared" ca="1" si="92"/>
        <v/>
      </c>
      <c r="BI395" s="4" t="str">
        <f t="shared" si="87"/>
        <v/>
      </c>
      <c r="BJ395" s="123" t="str">
        <f t="shared" si="93"/>
        <v/>
      </c>
      <c r="BK395" s="140" t="str">
        <f t="shared" si="98"/>
        <v/>
      </c>
      <c r="BQ395" s="4" t="str">
        <f>IF(IFERROR(VLOOKUP(C395,C396:C$1993,1,0),"")="","",COUNTIF(C:C,C395))</f>
        <v/>
      </c>
      <c r="BU395" s="5" t="str">
        <f>IF(B395="","",IF(BQ395="",1+(MAX(BU$2:BU394)),""))</f>
        <v/>
      </c>
      <c r="BV395" s="5" t="str">
        <f t="shared" si="94"/>
        <v/>
      </c>
      <c r="BW395" s="5" t="str">
        <f t="shared" si="95"/>
        <v/>
      </c>
      <c r="BX395" s="14" t="str">
        <f t="shared" si="96"/>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x14ac:dyDescent="0.25">
      <c r="A396" s="4" t="str">
        <f t="shared" si="101"/>
        <v/>
      </c>
      <c r="B396" s="6"/>
      <c r="C396" s="8"/>
      <c r="D396" s="1" t="str">
        <f>IFERROR(INDEX('padron cfe'!B:B,MATCH(DATOS!C396,'padron cfe'!A:A,0),1),"")</f>
        <v/>
      </c>
      <c r="E396" s="1"/>
      <c r="F396" s="7"/>
      <c r="G396" s="9" t="s">
        <v>157</v>
      </c>
      <c r="H396" s="5" t="str">
        <f>IF(F396="","",IFERROR(CONCATENATE("PEUA",VLOOKUP(ESTADO,REPORTE!AV396:AW427,2,0),CLAVE_DISTRITO,CLAVE_CADER,IFERROR(VLOOKUP(DAY(F396),$BN$3:$BO$11,2,0),DAY(F396)),IFERROR(VLOOKUP(MONTH(F396),$BN$3:$BO$11,2,0),MONTH(F396)),YEAR(F396),G396),""))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2"/>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4"/>
      <c r="BF396" s="7"/>
      <c r="BG396" s="7"/>
      <c r="BH396" s="7" t="str">
        <f t="shared" ca="1" si="92"/>
        <v/>
      </c>
      <c r="BI396" s="4" t="str">
        <f t="shared" si="87"/>
        <v/>
      </c>
      <c r="BJ396" s="123" t="str">
        <f t="shared" si="93"/>
        <v/>
      </c>
      <c r="BK396" s="140" t="str">
        <f t="shared" si="98"/>
        <v/>
      </c>
      <c r="BQ396" s="4" t="str">
        <f>IF(IFERROR(VLOOKUP(C396,C397:C$1993,1,0),"")="","",COUNTIF(C:C,C396))</f>
        <v/>
      </c>
      <c r="BU396" s="5" t="str">
        <f>IF(B396="","",IF(BQ396="",1+(MAX(BU$2:BU395)),""))</f>
        <v/>
      </c>
      <c r="BV396" s="5" t="str">
        <f t="shared" si="94"/>
        <v/>
      </c>
      <c r="BW396" s="5" t="str">
        <f t="shared" si="95"/>
        <v/>
      </c>
      <c r="BX396" s="14" t="str">
        <f t="shared" si="96"/>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x14ac:dyDescent="0.25">
      <c r="A397" s="4" t="str">
        <f t="shared" si="101"/>
        <v/>
      </c>
      <c r="B397" s="6"/>
      <c r="C397" s="8"/>
      <c r="D397" s="1" t="str">
        <f>IFERROR(INDEX('padron cfe'!B:B,MATCH(DATOS!C397,'padron cfe'!A:A,0),1),"")</f>
        <v/>
      </c>
      <c r="E397" s="1"/>
      <c r="F397" s="7"/>
      <c r="G397" s="9" t="s">
        <v>157</v>
      </c>
      <c r="H397" s="5" t="str">
        <f>IF(F397="","",IFERROR(CONCATENATE("PEUA",VLOOKUP(ESTADO,REPORTE!AV397:AW428,2,0),CLAVE_DISTRITO,CLAVE_CADER,IFERROR(VLOOKUP(DAY(F397),$BN$3:$BO$11,2,0),DAY(F397)),IFERROR(VLOOKUP(MONTH(F397),$BN$3:$BO$11,2,0),MONTH(F397)),YEAR(F397),G397),""))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2"/>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4"/>
      <c r="BF397" s="7"/>
      <c r="BG397" s="7"/>
      <c r="BH397" s="7" t="str">
        <f t="shared" ca="1" si="92"/>
        <v/>
      </c>
      <c r="BI397" s="4" t="str">
        <f t="shared" si="87"/>
        <v/>
      </c>
      <c r="BJ397" s="123" t="str">
        <f t="shared" si="93"/>
        <v/>
      </c>
      <c r="BK397" s="140" t="str">
        <f t="shared" si="98"/>
        <v/>
      </c>
      <c r="BQ397" s="4" t="str">
        <f>IF(IFERROR(VLOOKUP(C397,C398:C$1993,1,0),"")="","",COUNTIF(C:C,C397))</f>
        <v/>
      </c>
      <c r="BU397" s="5" t="str">
        <f>IF(B397="","",IF(BQ397="",1+(MAX(BU$2:BU396)),""))</f>
        <v/>
      </c>
      <c r="BV397" s="5" t="str">
        <f t="shared" si="94"/>
        <v/>
      </c>
      <c r="BW397" s="5" t="str">
        <f t="shared" si="95"/>
        <v/>
      </c>
      <c r="BX397" s="14" t="str">
        <f t="shared" si="96"/>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x14ac:dyDescent="0.25">
      <c r="A398" s="4" t="str">
        <f t="shared" si="101"/>
        <v/>
      </c>
      <c r="B398" s="6"/>
      <c r="C398" s="8"/>
      <c r="D398" s="1" t="str">
        <f>IFERROR(INDEX('padron cfe'!B:B,MATCH(DATOS!C398,'padron cfe'!A:A,0),1),"")</f>
        <v/>
      </c>
      <c r="E398" s="1"/>
      <c r="F398" s="7"/>
      <c r="G398" s="9" t="s">
        <v>157</v>
      </c>
      <c r="H398" s="5" t="str">
        <f>IF(F398="","",IFERROR(CONCATENATE("PEUA",VLOOKUP(ESTADO,REPORTE!AV398:AW429,2,0),CLAVE_DISTRITO,CLAVE_CADER,IFERROR(VLOOKUP(DAY(F398),$BN$3:$BO$11,2,0),DAY(F398)),IFERROR(VLOOKUP(MONTH(F398),$BN$3:$BO$11,2,0),MONTH(F398)),YEAR(F398),G398),""))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2"/>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4"/>
      <c r="BF398" s="7"/>
      <c r="BG398" s="7"/>
      <c r="BH398" s="7" t="str">
        <f t="shared" ca="1" si="92"/>
        <v/>
      </c>
      <c r="BI398" s="4" t="str">
        <f t="shared" si="87"/>
        <v/>
      </c>
      <c r="BJ398" s="123" t="str">
        <f t="shared" si="93"/>
        <v/>
      </c>
      <c r="BK398" s="140" t="str">
        <f t="shared" si="98"/>
        <v/>
      </c>
      <c r="BQ398" s="4" t="str">
        <f>IF(IFERROR(VLOOKUP(C398,C399:C$1993,1,0),"")="","",COUNTIF(C:C,C398))</f>
        <v/>
      </c>
      <c r="BU398" s="5" t="str">
        <f>IF(B398="","",IF(BQ398="",1+(MAX(BU$2:BU397)),""))</f>
        <v/>
      </c>
      <c r="BV398" s="5" t="str">
        <f t="shared" si="94"/>
        <v/>
      </c>
      <c r="BW398" s="5" t="str">
        <f t="shared" si="95"/>
        <v/>
      </c>
      <c r="BX398" s="14" t="str">
        <f t="shared" si="96"/>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x14ac:dyDescent="0.25">
      <c r="A399" s="4" t="str">
        <f t="shared" si="101"/>
        <v/>
      </c>
      <c r="B399" s="6"/>
      <c r="C399" s="8"/>
      <c r="D399" s="1" t="str">
        <f>IFERROR(INDEX('padron cfe'!B:B,MATCH(DATOS!C399,'padron cfe'!A:A,0),1),"")</f>
        <v/>
      </c>
      <c r="E399" s="1"/>
      <c r="F399" s="7"/>
      <c r="G399" s="9" t="s">
        <v>157</v>
      </c>
      <c r="H399" s="5" t="str">
        <f>IF(F399="","",IFERROR(CONCATENATE("PEUA",VLOOKUP(ESTADO,REPORTE!AV399:AW430,2,0),CLAVE_DISTRITO,CLAVE_CADER,IFERROR(VLOOKUP(DAY(F399),$BN$3:$BO$11,2,0),DAY(F399)),IFERROR(VLOOKUP(MONTH(F399),$BN$3:$BO$11,2,0),MONTH(F399)),YEAR(F399),G399),""))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2"/>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4"/>
      <c r="BF399" s="7"/>
      <c r="BG399" s="7"/>
      <c r="BH399" s="7" t="str">
        <f t="shared" ca="1" si="92"/>
        <v/>
      </c>
      <c r="BI399" s="4" t="str">
        <f t="shared" si="87"/>
        <v/>
      </c>
      <c r="BJ399" s="123" t="str">
        <f t="shared" si="93"/>
        <v/>
      </c>
      <c r="BK399" s="140" t="str">
        <f t="shared" si="98"/>
        <v/>
      </c>
      <c r="BQ399" s="4" t="str">
        <f>IF(IFERROR(VLOOKUP(C399,C400:C$1993,1,0),"")="","",COUNTIF(C:C,C399))</f>
        <v/>
      </c>
      <c r="BU399" s="5" t="str">
        <f>IF(B399="","",IF(BQ399="",1+(MAX(BU$2:BU398)),""))</f>
        <v/>
      </c>
      <c r="BV399" s="5" t="str">
        <f t="shared" si="94"/>
        <v/>
      </c>
      <c r="BW399" s="5" t="str">
        <f t="shared" si="95"/>
        <v/>
      </c>
      <c r="BX399" s="14" t="str">
        <f t="shared" si="96"/>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x14ac:dyDescent="0.25">
      <c r="A400" s="4" t="str">
        <f t="shared" si="101"/>
        <v/>
      </c>
      <c r="B400" s="6"/>
      <c r="C400" s="8"/>
      <c r="D400" s="1" t="str">
        <f>IFERROR(INDEX('padron cfe'!B:B,MATCH(DATOS!C400,'padron cfe'!A:A,0),1),"")</f>
        <v/>
      </c>
      <c r="E400" s="1"/>
      <c r="F400" s="7"/>
      <c r="G400" s="9" t="s">
        <v>157</v>
      </c>
      <c r="H400" s="5" t="str">
        <f>IF(F400="","",IFERROR(CONCATENATE("PEUA",VLOOKUP(ESTADO,REPORTE!AV400:AW431,2,0),CLAVE_DISTRITO,CLAVE_CADER,IFERROR(VLOOKUP(DAY(F400),$BN$3:$BO$11,2,0),DAY(F400)),IFERROR(VLOOKUP(MONTH(F400),$BN$3:$BO$11,2,0),MONTH(F400)),YEAR(F400),G400),""))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2"/>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4"/>
      <c r="BF400" s="7"/>
      <c r="BG400" s="7"/>
      <c r="BH400" s="7" t="str">
        <f t="shared" ca="1" si="92"/>
        <v/>
      </c>
      <c r="BI400" s="4" t="str">
        <f t="shared" si="87"/>
        <v/>
      </c>
      <c r="BJ400" s="123" t="str">
        <f t="shared" si="93"/>
        <v/>
      </c>
      <c r="BK400" s="140" t="str">
        <f t="shared" si="98"/>
        <v/>
      </c>
      <c r="BQ400" s="4" t="str">
        <f>IF(IFERROR(VLOOKUP(C400,C401:C$1993,1,0),"")="","",COUNTIF(C:C,C400))</f>
        <v/>
      </c>
      <c r="BU400" s="5" t="str">
        <f>IF(B400="","",IF(BQ400="",1+(MAX(BU$2:BU399)),""))</f>
        <v/>
      </c>
      <c r="BV400" s="5" t="str">
        <f t="shared" si="94"/>
        <v/>
      </c>
      <c r="BW400" s="5" t="str">
        <f t="shared" si="95"/>
        <v/>
      </c>
      <c r="BX400" s="14" t="str">
        <f t="shared" si="96"/>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x14ac:dyDescent="0.25">
      <c r="A401" s="4" t="str">
        <f t="shared" si="101"/>
        <v/>
      </c>
      <c r="B401" s="6"/>
      <c r="C401" s="8"/>
      <c r="D401" s="1" t="str">
        <f>IFERROR(INDEX('padron cfe'!B:B,MATCH(DATOS!C401,'padron cfe'!A:A,0),1),"")</f>
        <v/>
      </c>
      <c r="E401" s="1"/>
      <c r="F401" s="7"/>
      <c r="G401" s="9" t="s">
        <v>157</v>
      </c>
      <c r="H401" s="5" t="str">
        <f>IF(F401="","",IFERROR(CONCATENATE("PEUA",VLOOKUP(ESTADO,REPORTE!AV401:AW432,2,0),CLAVE_DISTRITO,CLAVE_CADER,IFERROR(VLOOKUP(DAY(F401),$BN$3:$BO$11,2,0),DAY(F401)),IFERROR(VLOOKUP(MONTH(F401),$BN$3:$BO$11,2,0),MONTH(F401)),YEAR(F401),G401),""))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2"/>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4"/>
      <c r="BF401" s="7"/>
      <c r="BG401" s="7"/>
      <c r="BH401" s="7" t="str">
        <f t="shared" ca="1" si="92"/>
        <v/>
      </c>
      <c r="BI401" s="4" t="str">
        <f t="shared" si="87"/>
        <v/>
      </c>
      <c r="BJ401" s="123" t="str">
        <f t="shared" si="93"/>
        <v/>
      </c>
      <c r="BK401" s="140" t="str">
        <f t="shared" si="98"/>
        <v/>
      </c>
      <c r="BQ401" s="4" t="str">
        <f>IF(IFERROR(VLOOKUP(C401,C402:C$1993,1,0),"")="","",COUNTIF(C:C,C401))</f>
        <v/>
      </c>
      <c r="BU401" s="5" t="str">
        <f>IF(B401="","",IF(BQ401="",1+(MAX(BU$2:BU400)),""))</f>
        <v/>
      </c>
      <c r="BV401" s="5" t="str">
        <f t="shared" si="94"/>
        <v/>
      </c>
      <c r="BW401" s="5" t="str">
        <f t="shared" si="95"/>
        <v/>
      </c>
      <c r="BX401" s="14" t="str">
        <f t="shared" si="96"/>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x14ac:dyDescent="0.25">
      <c r="A402" s="4" t="str">
        <f t="shared" si="101"/>
        <v/>
      </c>
      <c r="B402" s="6"/>
      <c r="C402" s="8"/>
      <c r="D402" s="1" t="str">
        <f>IFERROR(INDEX('padron cfe'!B:B,MATCH(DATOS!C402,'padron cfe'!A:A,0),1),"")</f>
        <v/>
      </c>
      <c r="E402" s="1"/>
      <c r="F402" s="7"/>
      <c r="G402" s="9" t="s">
        <v>157</v>
      </c>
      <c r="H402" s="5" t="str">
        <f>IF(F402="","",IFERROR(CONCATENATE("PEUA",VLOOKUP(ESTADO,REPORTE!AV402:AW433,2,0),CLAVE_DISTRITO,CLAVE_CADER,IFERROR(VLOOKUP(DAY(F402),$BN$3:$BO$11,2,0),DAY(F402)),IFERROR(VLOOKUP(MONTH(F402),$BN$3:$BO$11,2,0),MONTH(F402)),YEAR(F402),G402),""))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2"/>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4"/>
      <c r="BF402" s="7"/>
      <c r="BG402" s="7"/>
      <c r="BH402" s="7" t="str">
        <f t="shared" ca="1" si="92"/>
        <v/>
      </c>
      <c r="BI402" s="4" t="str">
        <f t="shared" si="87"/>
        <v/>
      </c>
      <c r="BJ402" s="123" t="str">
        <f t="shared" si="93"/>
        <v/>
      </c>
      <c r="BK402" s="140" t="str">
        <f t="shared" si="98"/>
        <v/>
      </c>
      <c r="BQ402" s="4" t="str">
        <f>IF(IFERROR(VLOOKUP(C402,C403:C$1993,1,0),"")="","",COUNTIF(C:C,C402))</f>
        <v/>
      </c>
      <c r="BU402" s="5" t="str">
        <f>IF(B402="","",IF(BQ402="",1+(MAX(BU$2:BU401)),""))</f>
        <v/>
      </c>
      <c r="BV402" s="5" t="str">
        <f t="shared" si="94"/>
        <v/>
      </c>
      <c r="BW402" s="5" t="str">
        <f t="shared" si="95"/>
        <v/>
      </c>
      <c r="BX402" s="14" t="str">
        <f t="shared" si="96"/>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x14ac:dyDescent="0.25">
      <c r="A403" s="4" t="str">
        <f t="shared" si="101"/>
        <v/>
      </c>
      <c r="B403" s="6"/>
      <c r="C403" s="8"/>
      <c r="D403" s="1" t="str">
        <f>IFERROR(INDEX('padron cfe'!B:B,MATCH(DATOS!C403,'padron cfe'!A:A,0),1),"")</f>
        <v/>
      </c>
      <c r="E403" s="1"/>
      <c r="F403" s="7"/>
      <c r="G403" s="9" t="s">
        <v>157</v>
      </c>
      <c r="H403" s="5" t="str">
        <f>IF(F403="","",IFERROR(CONCATENATE("PEUA",VLOOKUP(ESTADO,REPORTE!AV403:AW434,2,0),CLAVE_DISTRITO,CLAVE_CADER,IFERROR(VLOOKUP(DAY(F403),$BN$3:$BO$11,2,0),DAY(F403)),IFERROR(VLOOKUP(MONTH(F403),$BN$3:$BO$11,2,0),MONTH(F403)),YEAR(F403),G403),""))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2"/>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4"/>
      <c r="BF403" s="7"/>
      <c r="BG403" s="7"/>
      <c r="BH403" s="7" t="str">
        <f t="shared" ca="1" si="92"/>
        <v/>
      </c>
      <c r="BI403" s="4" t="str">
        <f t="shared" ref="BI403:BI466" si="103">IFERROR(IF(AA403=0,"",AA403/BB403),"")</f>
        <v/>
      </c>
      <c r="BJ403" s="123" t="str">
        <f t="shared" si="93"/>
        <v/>
      </c>
      <c r="BK403" s="140" t="str">
        <f t="shared" si="98"/>
        <v/>
      </c>
      <c r="BQ403" s="4" t="str">
        <f>IF(IFERROR(VLOOKUP(C403,C404:C$1993,1,0),"")="","",COUNTIF(C:C,C403))</f>
        <v/>
      </c>
      <c r="BU403" s="5" t="str">
        <f>IF(B403="","",IF(BQ403="",1+(MAX(BU$2:BU402)),""))</f>
        <v/>
      </c>
      <c r="BV403" s="5" t="str">
        <f t="shared" si="94"/>
        <v/>
      </c>
      <c r="BW403" s="5" t="str">
        <f t="shared" si="95"/>
        <v/>
      </c>
      <c r="BX403" s="14" t="str">
        <f t="shared" si="96"/>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x14ac:dyDescent="0.25">
      <c r="A404" s="4" t="str">
        <f t="shared" si="101"/>
        <v/>
      </c>
      <c r="B404" s="6"/>
      <c r="C404" s="8"/>
      <c r="D404" s="1" t="str">
        <f>IFERROR(INDEX('padron cfe'!B:B,MATCH(DATOS!C404,'padron cfe'!A:A,0),1),"")</f>
        <v/>
      </c>
      <c r="E404" s="1"/>
      <c r="F404" s="7"/>
      <c r="G404" s="9" t="s">
        <v>157</v>
      </c>
      <c r="H404" s="5" t="str">
        <f>IF(F404="","",IFERROR(CONCATENATE("PEUA",VLOOKUP(ESTADO,REPORTE!AV404:AW435,2,0),CLAVE_DISTRITO,CLAVE_CADER,IFERROR(VLOOKUP(DAY(F404),$BN$3:$BO$11,2,0),DAY(F404)),IFERROR(VLOOKUP(MONTH(F404),$BN$3:$BO$11,2,0),MONTH(F404)),YEAR(F404),G404),""))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2"/>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4"/>
      <c r="BF404" s="7"/>
      <c r="BG404" s="7"/>
      <c r="BH404" s="7" t="str">
        <f t="shared" ca="1" si="92"/>
        <v/>
      </c>
      <c r="BI404" s="4" t="str">
        <f t="shared" si="103"/>
        <v/>
      </c>
      <c r="BJ404" s="123" t="str">
        <f t="shared" si="93"/>
        <v/>
      </c>
      <c r="BK404" s="140" t="str">
        <f t="shared" si="98"/>
        <v/>
      </c>
      <c r="BQ404" s="4" t="str">
        <f>IF(IFERROR(VLOOKUP(C404,C405:C$1993,1,0),"")="","",COUNTIF(C:C,C404))</f>
        <v/>
      </c>
      <c r="BU404" s="5" t="str">
        <f>IF(B404="","",IF(BQ404="",1+(MAX(BU$2:BU403)),""))</f>
        <v/>
      </c>
      <c r="BV404" s="5" t="str">
        <f t="shared" si="94"/>
        <v/>
      </c>
      <c r="BW404" s="5" t="str">
        <f t="shared" si="95"/>
        <v/>
      </c>
      <c r="BX404" s="14" t="str">
        <f t="shared" si="96"/>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x14ac:dyDescent="0.25">
      <c r="A405" s="4" t="str">
        <f t="shared" si="101"/>
        <v/>
      </c>
      <c r="B405" s="6"/>
      <c r="C405" s="8"/>
      <c r="D405" s="1" t="str">
        <f>IFERROR(INDEX('padron cfe'!B:B,MATCH(DATOS!C405,'padron cfe'!A:A,0),1),"")</f>
        <v/>
      </c>
      <c r="E405" s="1"/>
      <c r="F405" s="7"/>
      <c r="G405" s="9" t="s">
        <v>157</v>
      </c>
      <c r="H405" s="5" t="str">
        <f>IF(F405="","",IFERROR(CONCATENATE("PEUA",VLOOKUP(ESTADO,REPORTE!AV405:AW436,2,0),CLAVE_DISTRITO,CLAVE_CADER,IFERROR(VLOOKUP(DAY(F405),$BN$3:$BO$11,2,0),DAY(F405)),IFERROR(VLOOKUP(MONTH(F405),$BN$3:$BO$11,2,0),MONTH(F405)),YEAR(F405),G405),""))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2"/>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4"/>
      <c r="BF405" s="7"/>
      <c r="BG405" s="7"/>
      <c r="BH405" s="7" t="str">
        <f t="shared" ca="1" si="92"/>
        <v/>
      </c>
      <c r="BI405" s="4" t="str">
        <f t="shared" si="103"/>
        <v/>
      </c>
      <c r="BJ405" s="123" t="str">
        <f t="shared" si="93"/>
        <v/>
      </c>
      <c r="BK405" s="140" t="str">
        <f t="shared" si="98"/>
        <v/>
      </c>
      <c r="BQ405" s="4" t="str">
        <f>IF(IFERROR(VLOOKUP(C405,C406:C$1993,1,0),"")="","",COUNTIF(C:C,C405))</f>
        <v/>
      </c>
      <c r="BU405" s="5" t="str">
        <f>IF(B405="","",IF(BQ405="",1+(MAX(BU$2:BU404)),""))</f>
        <v/>
      </c>
      <c r="BV405" s="5" t="str">
        <f t="shared" si="94"/>
        <v/>
      </c>
      <c r="BW405" s="5" t="str">
        <f t="shared" si="95"/>
        <v/>
      </c>
      <c r="BX405" s="14" t="str">
        <f t="shared" si="96"/>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x14ac:dyDescent="0.25">
      <c r="A406" s="4" t="str">
        <f t="shared" si="101"/>
        <v/>
      </c>
      <c r="B406" s="6"/>
      <c r="C406" s="8"/>
      <c r="D406" s="1" t="str">
        <f>IFERROR(INDEX('padron cfe'!B:B,MATCH(DATOS!C406,'padron cfe'!A:A,0),1),"")</f>
        <v/>
      </c>
      <c r="E406" s="1"/>
      <c r="F406" s="7"/>
      <c r="G406" s="9" t="s">
        <v>157</v>
      </c>
      <c r="H406" s="5" t="str">
        <f>IF(F406="","",IFERROR(CONCATENATE("PEUA",VLOOKUP(ESTADO,REPORTE!AV406:AW437,2,0),CLAVE_DISTRITO,CLAVE_CADER,IFERROR(VLOOKUP(DAY(F406),$BN$3:$BO$11,2,0),DAY(F406)),IFERROR(VLOOKUP(MONTH(F406),$BN$3:$BO$11,2,0),MONTH(F406)),YEAR(F406),G406),""))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4">IF(J406="","",Q405)</f>
        <v/>
      </c>
      <c r="T406" s="2" t="str">
        <f>IFERROR(INDEX('padron cfe'!D:D,MATCH(DATOS!C406,'padron cfe'!A:A,0),1),"")</f>
        <v/>
      </c>
      <c r="U406" s="4"/>
      <c r="V406" s="4"/>
      <c r="W406" s="4"/>
      <c r="X406" s="6"/>
      <c r="Y406" s="4"/>
      <c r="Z406" s="4" t="str">
        <f t="shared" si="102"/>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4"/>
      <c r="BF406" s="7"/>
      <c r="BG406" s="7"/>
      <c r="BH406" s="7" t="str">
        <f t="shared" ca="1" si="92"/>
        <v/>
      </c>
      <c r="BI406" s="4" t="str">
        <f t="shared" si="103"/>
        <v/>
      </c>
      <c r="BJ406" s="123" t="str">
        <f t="shared" si="93"/>
        <v/>
      </c>
      <c r="BK406" s="140" t="str">
        <f t="shared" si="98"/>
        <v/>
      </c>
      <c r="BQ406" s="4" t="str">
        <f>IF(IFERROR(VLOOKUP(C406,C407:C$1993,1,0),"")="","",COUNTIF(C:C,C406))</f>
        <v/>
      </c>
      <c r="BU406" s="5" t="str">
        <f>IF(B406="","",IF(BQ406="",1+(MAX(BU$2:BU405)),""))</f>
        <v/>
      </c>
      <c r="BV406" s="5" t="str">
        <f t="shared" si="94"/>
        <v/>
      </c>
      <c r="BW406" s="5" t="str">
        <f t="shared" si="95"/>
        <v/>
      </c>
      <c r="BX406" s="14" t="str">
        <f t="shared" si="96"/>
        <v/>
      </c>
      <c r="BY406" s="28"/>
      <c r="BZ406" s="15"/>
      <c r="CA406" s="5" t="str">
        <f t="shared" ref="CA406:CA469" si="105">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x14ac:dyDescent="0.25">
      <c r="A407" s="4" t="str">
        <f t="shared" si="101"/>
        <v/>
      </c>
      <c r="B407" s="6"/>
      <c r="C407" s="8"/>
      <c r="D407" s="1" t="str">
        <f>IFERROR(INDEX('padron cfe'!B:B,MATCH(DATOS!C407,'padron cfe'!A:A,0),1),"")</f>
        <v/>
      </c>
      <c r="E407" s="1"/>
      <c r="F407" s="7"/>
      <c r="G407" s="9" t="s">
        <v>157</v>
      </c>
      <c r="H407" s="5" t="str">
        <f>IF(F407="","",IFERROR(CONCATENATE("PEUA",VLOOKUP(ESTADO,REPORTE!AV407:AW438,2,0),CLAVE_DISTRITO,CLAVE_CADER,IFERROR(VLOOKUP(DAY(F407),$BN$3:$BO$11,2,0),DAY(F407)),IFERROR(VLOOKUP(MONTH(F407),$BN$3:$BO$11,2,0),MONTH(F407)),YEAR(F407),G407),""))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4"/>
        <v/>
      </c>
      <c r="T407" s="2" t="str">
        <f>IFERROR(INDEX('padron cfe'!D:D,MATCH(DATOS!C407,'padron cfe'!A:A,0),1),"")</f>
        <v/>
      </c>
      <c r="U407" s="4"/>
      <c r="V407" s="4"/>
      <c r="W407" s="4"/>
      <c r="X407" s="6"/>
      <c r="Y407" s="4"/>
      <c r="Z407" s="4" t="str">
        <f t="shared" si="102"/>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4"/>
      <c r="BF407" s="7"/>
      <c r="BG407" s="7"/>
      <c r="BH407" s="7" t="str">
        <f t="shared" ca="1" si="92"/>
        <v/>
      </c>
      <c r="BI407" s="4" t="str">
        <f t="shared" si="103"/>
        <v/>
      </c>
      <c r="BJ407" s="123" t="str">
        <f t="shared" si="93"/>
        <v/>
      </c>
      <c r="BK407" s="140" t="str">
        <f t="shared" si="98"/>
        <v/>
      </c>
      <c r="BQ407" s="4" t="str">
        <f>IF(IFERROR(VLOOKUP(C407,C408:C$1993,1,0),"")="","",COUNTIF(C:C,C407))</f>
        <v/>
      </c>
      <c r="BU407" s="5" t="str">
        <f>IF(B407="","",IF(BQ407="",1+(MAX(BU$2:BU406)),""))</f>
        <v/>
      </c>
      <c r="BV407" s="5" t="str">
        <f t="shared" si="94"/>
        <v/>
      </c>
      <c r="BW407" s="5" t="str">
        <f t="shared" si="95"/>
        <v/>
      </c>
      <c r="BX407" s="14" t="str">
        <f t="shared" si="96"/>
        <v/>
      </c>
      <c r="BY407" s="28"/>
      <c r="BZ407" s="15"/>
      <c r="CA407" s="5" t="str">
        <f t="shared" si="105"/>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x14ac:dyDescent="0.25">
      <c r="A408" s="4" t="str">
        <f t="shared" si="101"/>
        <v/>
      </c>
      <c r="B408" s="6"/>
      <c r="C408" s="8"/>
      <c r="D408" s="1" t="str">
        <f>IFERROR(INDEX('padron cfe'!B:B,MATCH(DATOS!C408,'padron cfe'!A:A,0),1),"")</f>
        <v/>
      </c>
      <c r="E408" s="1"/>
      <c r="F408" s="7"/>
      <c r="G408" s="9" t="s">
        <v>157</v>
      </c>
      <c r="H408" s="5" t="str">
        <f>IF(F408="","",IFERROR(CONCATENATE("PEUA",VLOOKUP(ESTADO,REPORTE!AV408:AW439,2,0),CLAVE_DISTRITO,CLAVE_CADER,IFERROR(VLOOKUP(DAY(F408),$BN$3:$BO$11,2,0),DAY(F408)),IFERROR(VLOOKUP(MONTH(F408),$BN$3:$BO$11,2,0),MONTH(F408)),YEAR(F408),G408),""))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4"/>
        <v/>
      </c>
      <c r="T408" s="2" t="str">
        <f>IFERROR(INDEX('padron cfe'!D:D,MATCH(DATOS!C408,'padron cfe'!A:A,0),1),"")</f>
        <v/>
      </c>
      <c r="U408" s="4"/>
      <c r="V408" s="4"/>
      <c r="W408" s="4"/>
      <c r="X408" s="6"/>
      <c r="Y408" s="4"/>
      <c r="Z408" s="4" t="str">
        <f t="shared" si="102"/>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4"/>
      <c r="BF408" s="7"/>
      <c r="BG408" s="7"/>
      <c r="BH408" s="7" t="str">
        <f t="shared" ca="1" si="92"/>
        <v/>
      </c>
      <c r="BI408" s="4" t="str">
        <f t="shared" si="103"/>
        <v/>
      </c>
      <c r="BJ408" s="123" t="str">
        <f t="shared" si="93"/>
        <v/>
      </c>
      <c r="BK408" s="140" t="str">
        <f t="shared" si="98"/>
        <v/>
      </c>
      <c r="BQ408" s="4" t="str">
        <f>IF(IFERROR(VLOOKUP(C408,C409:C$1993,1,0),"")="","",COUNTIF(C:C,C408))</f>
        <v/>
      </c>
      <c r="BU408" s="5" t="str">
        <f>IF(B408="","",IF(BQ408="",1+(MAX(BU$2:BU407)),""))</f>
        <v/>
      </c>
      <c r="BV408" s="5" t="str">
        <f t="shared" si="94"/>
        <v/>
      </c>
      <c r="BW408" s="5" t="str">
        <f t="shared" si="95"/>
        <v/>
      </c>
      <c r="BX408" s="14" t="str">
        <f t="shared" si="96"/>
        <v/>
      </c>
      <c r="BY408" s="28"/>
      <c r="BZ408" s="15"/>
      <c r="CA408" s="5" t="str">
        <f t="shared" si="105"/>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x14ac:dyDescent="0.25">
      <c r="A409" s="4" t="str">
        <f t="shared" si="101"/>
        <v/>
      </c>
      <c r="B409" s="6"/>
      <c r="C409" s="8"/>
      <c r="D409" s="1" t="str">
        <f>IFERROR(INDEX('padron cfe'!B:B,MATCH(DATOS!C409,'padron cfe'!A:A,0),1),"")</f>
        <v/>
      </c>
      <c r="E409" s="1"/>
      <c r="F409" s="7"/>
      <c r="G409" s="9" t="s">
        <v>157</v>
      </c>
      <c r="H409" s="5" t="str">
        <f>IF(F409="","",IFERROR(CONCATENATE("PEUA",VLOOKUP(ESTADO,REPORTE!AV409:AW440,2,0),CLAVE_DISTRITO,CLAVE_CADER,IFERROR(VLOOKUP(DAY(F409),$BN$3:$BO$11,2,0),DAY(F409)),IFERROR(VLOOKUP(MONTH(F409),$BN$3:$BO$11,2,0),MONTH(F409)),YEAR(F409),G409),""))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4"/>
        <v/>
      </c>
      <c r="T409" s="2" t="str">
        <f>IFERROR(INDEX('padron cfe'!D:D,MATCH(DATOS!C409,'padron cfe'!A:A,0),1),"")</f>
        <v/>
      </c>
      <c r="U409" s="4"/>
      <c r="V409" s="4"/>
      <c r="W409" s="4"/>
      <c r="X409" s="6"/>
      <c r="Y409" s="4"/>
      <c r="Z409" s="4" t="str">
        <f t="shared" si="102"/>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4"/>
      <c r="BF409" s="7"/>
      <c r="BG409" s="7"/>
      <c r="BH409" s="7" t="str">
        <f t="shared" ca="1" si="92"/>
        <v/>
      </c>
      <c r="BI409" s="4" t="str">
        <f t="shared" si="103"/>
        <v/>
      </c>
      <c r="BJ409" s="123" t="str">
        <f t="shared" si="93"/>
        <v/>
      </c>
      <c r="BK409" s="140" t="str">
        <f t="shared" si="98"/>
        <v/>
      </c>
      <c r="BQ409" s="4" t="str">
        <f>IF(IFERROR(VLOOKUP(C409,C410:C$1993,1,0),"")="","",COUNTIF(C:C,C409))</f>
        <v/>
      </c>
      <c r="BU409" s="5" t="str">
        <f>IF(B409="","",IF(BQ409="",1+(MAX(BU$2:BU408)),""))</f>
        <v/>
      </c>
      <c r="BV409" s="5" t="str">
        <f t="shared" si="94"/>
        <v/>
      </c>
      <c r="BW409" s="5" t="str">
        <f t="shared" si="95"/>
        <v/>
      </c>
      <c r="BX409" s="14" t="str">
        <f t="shared" si="96"/>
        <v/>
      </c>
      <c r="BY409" s="28"/>
      <c r="BZ409" s="15"/>
      <c r="CA409" s="5" t="str">
        <f t="shared" si="105"/>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x14ac:dyDescent="0.25">
      <c r="A410" s="4" t="str">
        <f t="shared" si="101"/>
        <v/>
      </c>
      <c r="B410" s="6"/>
      <c r="C410" s="8"/>
      <c r="D410" s="1" t="str">
        <f>IFERROR(INDEX('padron cfe'!B:B,MATCH(DATOS!C410,'padron cfe'!A:A,0),1),"")</f>
        <v/>
      </c>
      <c r="E410" s="1"/>
      <c r="F410" s="7"/>
      <c r="G410" s="9" t="s">
        <v>157</v>
      </c>
      <c r="H410" s="5" t="str">
        <f>IF(F410="","",IFERROR(CONCATENATE("PEUA",VLOOKUP(ESTADO,REPORTE!AV410:AW441,2,0),CLAVE_DISTRITO,CLAVE_CADER,IFERROR(VLOOKUP(DAY(F410),$BN$3:$BO$11,2,0),DAY(F410)),IFERROR(VLOOKUP(MONTH(F410),$BN$3:$BO$11,2,0),MONTH(F410)),YEAR(F410),G410),""))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4"/>
        <v/>
      </c>
      <c r="T410" s="2" t="str">
        <f>IFERROR(INDEX('padron cfe'!D:D,MATCH(DATOS!C410,'padron cfe'!A:A,0),1),"")</f>
        <v/>
      </c>
      <c r="U410" s="4"/>
      <c r="V410" s="4"/>
      <c r="W410" s="4"/>
      <c r="X410" s="6"/>
      <c r="Y410" s="4"/>
      <c r="Z410" s="4" t="str">
        <f t="shared" si="102"/>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4"/>
      <c r="BF410" s="7"/>
      <c r="BG410" s="7"/>
      <c r="BH410" s="7" t="str">
        <f t="shared" ca="1" si="92"/>
        <v/>
      </c>
      <c r="BI410" s="4" t="str">
        <f t="shared" si="103"/>
        <v/>
      </c>
      <c r="BJ410" s="123" t="str">
        <f t="shared" si="93"/>
        <v/>
      </c>
      <c r="BK410" s="140" t="str">
        <f t="shared" si="98"/>
        <v/>
      </c>
      <c r="BQ410" s="4" t="str">
        <f>IF(IFERROR(VLOOKUP(C410,C411:C$1993,1,0),"")="","",COUNTIF(C:C,C410))</f>
        <v/>
      </c>
      <c r="BU410" s="5" t="str">
        <f>IF(B410="","",IF(BQ410="",1+(MAX(BU$2:BU409)),""))</f>
        <v/>
      </c>
      <c r="BV410" s="5" t="str">
        <f t="shared" si="94"/>
        <v/>
      </c>
      <c r="BW410" s="5" t="str">
        <f t="shared" si="95"/>
        <v/>
      </c>
      <c r="BX410" s="14" t="str">
        <f t="shared" si="96"/>
        <v/>
      </c>
      <c r="BY410" s="28"/>
      <c r="BZ410" s="15"/>
      <c r="CA410" s="5" t="str">
        <f t="shared" si="105"/>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x14ac:dyDescent="0.25">
      <c r="A411" s="4" t="str">
        <f t="shared" si="101"/>
        <v/>
      </c>
      <c r="B411" s="6"/>
      <c r="C411" s="8"/>
      <c r="D411" s="1" t="str">
        <f>IFERROR(INDEX('padron cfe'!B:B,MATCH(DATOS!C411,'padron cfe'!A:A,0),1),"")</f>
        <v/>
      </c>
      <c r="E411" s="1"/>
      <c r="F411" s="7"/>
      <c r="G411" s="9" t="s">
        <v>157</v>
      </c>
      <c r="H411" s="5" t="str">
        <f>IF(F411="","",IFERROR(CONCATENATE("PEUA",VLOOKUP(ESTADO,REPORTE!AV411:AW442,2,0),CLAVE_DISTRITO,CLAVE_CADER,IFERROR(VLOOKUP(DAY(F411),$BN$3:$BO$11,2,0),DAY(F411)),IFERROR(VLOOKUP(MONTH(F411),$BN$3:$BO$11,2,0),MONTH(F411)),YEAR(F411),G411),""))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4"/>
        <v/>
      </c>
      <c r="T411" s="2" t="str">
        <f>IFERROR(INDEX('padron cfe'!D:D,MATCH(DATOS!C411,'padron cfe'!A:A,0),1),"")</f>
        <v/>
      </c>
      <c r="U411" s="4"/>
      <c r="V411" s="4"/>
      <c r="W411" s="4"/>
      <c r="X411" s="6"/>
      <c r="Y411" s="4"/>
      <c r="Z411" s="4" t="str">
        <f t="shared" si="102"/>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4"/>
      <c r="BF411" s="7"/>
      <c r="BG411" s="7"/>
      <c r="BH411" s="7" t="str">
        <f t="shared" ca="1" si="92"/>
        <v/>
      </c>
      <c r="BI411" s="4" t="str">
        <f t="shared" si="103"/>
        <v/>
      </c>
      <c r="BJ411" s="123" t="str">
        <f t="shared" si="93"/>
        <v/>
      </c>
      <c r="BK411" s="140" t="str">
        <f t="shared" si="98"/>
        <v/>
      </c>
      <c r="BQ411" s="4" t="str">
        <f>IF(IFERROR(VLOOKUP(C411,C412:C$1993,1,0),"")="","",COUNTIF(C:C,C411))</f>
        <v/>
      </c>
      <c r="BU411" s="5" t="str">
        <f>IF(B411="","",IF(BQ411="",1+(MAX(BU$2:BU410)),""))</f>
        <v/>
      </c>
      <c r="BV411" s="5" t="str">
        <f t="shared" si="94"/>
        <v/>
      </c>
      <c r="BW411" s="5" t="str">
        <f t="shared" si="95"/>
        <v/>
      </c>
      <c r="BX411" s="14" t="str">
        <f t="shared" si="96"/>
        <v/>
      </c>
      <c r="BY411" s="28"/>
      <c r="BZ411" s="15"/>
      <c r="CA411" s="5" t="str">
        <f t="shared" si="105"/>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x14ac:dyDescent="0.25">
      <c r="A412" s="4" t="str">
        <f t="shared" si="101"/>
        <v/>
      </c>
      <c r="B412" s="6"/>
      <c r="C412" s="8"/>
      <c r="D412" s="1" t="str">
        <f>IFERROR(INDEX('padron cfe'!B:B,MATCH(DATOS!C412,'padron cfe'!A:A,0),1),"")</f>
        <v/>
      </c>
      <c r="E412" s="1"/>
      <c r="F412" s="7"/>
      <c r="G412" s="9" t="s">
        <v>157</v>
      </c>
      <c r="H412" s="5" t="str">
        <f>IF(F412="","",IFERROR(CONCATENATE("PEUA",VLOOKUP(ESTADO,REPORTE!AV412:AW443,2,0),CLAVE_DISTRITO,CLAVE_CADER,IFERROR(VLOOKUP(DAY(F412),$BN$3:$BO$11,2,0),DAY(F412)),IFERROR(VLOOKUP(MONTH(F412),$BN$3:$BO$11,2,0),MONTH(F412)),YEAR(F412),G412),""))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4"/>
        <v/>
      </c>
      <c r="T412" s="2" t="str">
        <f>IFERROR(INDEX('padron cfe'!D:D,MATCH(DATOS!C412,'padron cfe'!A:A,0),1),"")</f>
        <v/>
      </c>
      <c r="U412" s="4"/>
      <c r="V412" s="4"/>
      <c r="W412" s="4"/>
      <c r="X412" s="6"/>
      <c r="Y412" s="4"/>
      <c r="Z412" s="4" t="str">
        <f t="shared" si="102"/>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4"/>
      <c r="BF412" s="7"/>
      <c r="BG412" s="7"/>
      <c r="BH412" s="7" t="str">
        <f t="shared" ca="1" si="92"/>
        <v/>
      </c>
      <c r="BI412" s="4" t="str">
        <f t="shared" si="103"/>
        <v/>
      </c>
      <c r="BJ412" s="123" t="str">
        <f t="shared" si="93"/>
        <v/>
      </c>
      <c r="BK412" s="140" t="str">
        <f t="shared" si="98"/>
        <v/>
      </c>
      <c r="BQ412" s="4" t="str">
        <f>IF(IFERROR(VLOOKUP(C412,C413:C$1993,1,0),"")="","",COUNTIF(C:C,C412))</f>
        <v/>
      </c>
      <c r="BU412" s="5" t="str">
        <f>IF(B412="","",IF(BQ412="",1+(MAX(BU$2:BU411)),""))</f>
        <v/>
      </c>
      <c r="BV412" s="5" t="str">
        <f t="shared" si="94"/>
        <v/>
      </c>
      <c r="BW412" s="5" t="str">
        <f t="shared" si="95"/>
        <v/>
      </c>
      <c r="BX412" s="14" t="str">
        <f t="shared" si="96"/>
        <v/>
      </c>
      <c r="BY412" s="28"/>
      <c r="BZ412" s="15"/>
      <c r="CA412" s="5" t="str">
        <f t="shared" si="105"/>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x14ac:dyDescent="0.25">
      <c r="A413" s="4" t="str">
        <f t="shared" si="101"/>
        <v/>
      </c>
      <c r="B413" s="6"/>
      <c r="C413" s="8"/>
      <c r="D413" s="1" t="str">
        <f>IFERROR(INDEX('padron cfe'!B:B,MATCH(DATOS!C413,'padron cfe'!A:A,0),1),"")</f>
        <v/>
      </c>
      <c r="E413" s="1"/>
      <c r="F413" s="7"/>
      <c r="G413" s="9" t="s">
        <v>157</v>
      </c>
      <c r="H413" s="5" t="str">
        <f>IF(F413="","",IFERROR(CONCATENATE("PEUA",VLOOKUP(ESTADO,REPORTE!AV413:AW444,2,0),CLAVE_DISTRITO,CLAVE_CADER,IFERROR(VLOOKUP(DAY(F413),$BN$3:$BO$11,2,0),DAY(F413)),IFERROR(VLOOKUP(MONTH(F413),$BN$3:$BO$11,2,0),MONTH(F413)),YEAR(F413),G413),""))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4"/>
        <v/>
      </c>
      <c r="T413" s="2" t="str">
        <f>IFERROR(INDEX('padron cfe'!D:D,MATCH(DATOS!C413,'padron cfe'!A:A,0),1),"")</f>
        <v/>
      </c>
      <c r="U413" s="4"/>
      <c r="V413" s="4"/>
      <c r="W413" s="4"/>
      <c r="X413" s="6"/>
      <c r="Y413" s="4"/>
      <c r="Z413" s="4" t="str">
        <f t="shared" si="102"/>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4"/>
      <c r="BF413" s="7"/>
      <c r="BG413" s="7"/>
      <c r="BH413" s="7" t="str">
        <f t="shared" ca="1" si="92"/>
        <v/>
      </c>
      <c r="BI413" s="4" t="str">
        <f t="shared" si="103"/>
        <v/>
      </c>
      <c r="BJ413" s="123" t="str">
        <f t="shared" si="93"/>
        <v/>
      </c>
      <c r="BK413" s="140" t="str">
        <f t="shared" si="98"/>
        <v/>
      </c>
      <c r="BQ413" s="4" t="str">
        <f>IF(IFERROR(VLOOKUP(C413,C414:C$1993,1,0),"")="","",COUNTIF(C:C,C413))</f>
        <v/>
      </c>
      <c r="BU413" s="5" t="str">
        <f>IF(B413="","",IF(BQ413="",1+(MAX(BU$2:BU412)),""))</f>
        <v/>
      </c>
      <c r="BV413" s="5" t="str">
        <f t="shared" si="94"/>
        <v/>
      </c>
      <c r="BW413" s="5" t="str">
        <f t="shared" si="95"/>
        <v/>
      </c>
      <c r="BX413" s="14" t="str">
        <f t="shared" si="96"/>
        <v/>
      </c>
      <c r="BY413" s="28"/>
      <c r="BZ413" s="15"/>
      <c r="CA413" s="5" t="str">
        <f t="shared" si="105"/>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x14ac:dyDescent="0.25">
      <c r="A414" s="4" t="str">
        <f t="shared" si="101"/>
        <v/>
      </c>
      <c r="B414" s="6"/>
      <c r="C414" s="8"/>
      <c r="D414" s="1" t="str">
        <f>IFERROR(INDEX('padron cfe'!B:B,MATCH(DATOS!C414,'padron cfe'!A:A,0),1),"")</f>
        <v/>
      </c>
      <c r="E414" s="1"/>
      <c r="F414" s="7"/>
      <c r="G414" s="9" t="s">
        <v>157</v>
      </c>
      <c r="H414" s="5" t="str">
        <f>IF(F414="","",IFERROR(CONCATENATE("PEUA",VLOOKUP(ESTADO,REPORTE!AV414:AW445,2,0),CLAVE_DISTRITO,CLAVE_CADER,IFERROR(VLOOKUP(DAY(F414),$BN$3:$BO$11,2,0),DAY(F414)),IFERROR(VLOOKUP(MONTH(F414),$BN$3:$BO$11,2,0),MONTH(F414)),YEAR(F414),G414),""))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4"/>
        <v/>
      </c>
      <c r="T414" s="2" t="str">
        <f>IFERROR(INDEX('padron cfe'!D:D,MATCH(DATOS!C414,'padron cfe'!A:A,0),1),"")</f>
        <v/>
      </c>
      <c r="U414" s="4"/>
      <c r="V414" s="4"/>
      <c r="W414" s="4"/>
      <c r="X414" s="6"/>
      <c r="Y414" s="4"/>
      <c r="Z414" s="4" t="str">
        <f t="shared" si="102"/>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4"/>
      <c r="BF414" s="7"/>
      <c r="BG414" s="7"/>
      <c r="BH414" s="7" t="str">
        <f t="shared" ca="1" si="92"/>
        <v/>
      </c>
      <c r="BI414" s="4" t="str">
        <f t="shared" si="103"/>
        <v/>
      </c>
      <c r="BJ414" s="123" t="str">
        <f t="shared" si="93"/>
        <v/>
      </c>
      <c r="BK414" s="140" t="str">
        <f t="shared" si="98"/>
        <v/>
      </c>
      <c r="BQ414" s="4" t="str">
        <f>IF(IFERROR(VLOOKUP(C414,C415:C$1993,1,0),"")="","",COUNTIF(C:C,C414))</f>
        <v/>
      </c>
      <c r="BU414" s="5" t="str">
        <f>IF(B414="","",IF(BQ414="",1+(MAX(BU$2:BU413)),""))</f>
        <v/>
      </c>
      <c r="BV414" s="5" t="str">
        <f t="shared" si="94"/>
        <v/>
      </c>
      <c r="BW414" s="5" t="str">
        <f t="shared" si="95"/>
        <v/>
      </c>
      <c r="BX414" s="14" t="str">
        <f t="shared" si="96"/>
        <v/>
      </c>
      <c r="BY414" s="28"/>
      <c r="BZ414" s="15"/>
      <c r="CA414" s="5" t="str">
        <f t="shared" si="105"/>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x14ac:dyDescent="0.25">
      <c r="A415" s="4" t="str">
        <f t="shared" si="101"/>
        <v/>
      </c>
      <c r="B415" s="6"/>
      <c r="C415" s="8"/>
      <c r="D415" s="1" t="str">
        <f>IFERROR(INDEX('padron cfe'!B:B,MATCH(DATOS!C415,'padron cfe'!A:A,0),1),"")</f>
        <v/>
      </c>
      <c r="E415" s="1"/>
      <c r="F415" s="7"/>
      <c r="G415" s="9" t="s">
        <v>157</v>
      </c>
      <c r="H415" s="5" t="str">
        <f>IF(F415="","",IFERROR(CONCATENATE("PEUA",VLOOKUP(ESTADO,REPORTE!AV415:AW446,2,0),CLAVE_DISTRITO,CLAVE_CADER,IFERROR(VLOOKUP(DAY(F415),$BN$3:$BO$11,2,0),DAY(F415)),IFERROR(VLOOKUP(MONTH(F415),$BN$3:$BO$11,2,0),MONTH(F415)),YEAR(F415),G415),""))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4"/>
        <v/>
      </c>
      <c r="T415" s="2" t="str">
        <f>IFERROR(INDEX('padron cfe'!D:D,MATCH(DATOS!C415,'padron cfe'!A:A,0),1),"")</f>
        <v/>
      </c>
      <c r="U415" s="4"/>
      <c r="V415" s="4"/>
      <c r="W415" s="4"/>
      <c r="X415" s="6"/>
      <c r="Y415" s="4"/>
      <c r="Z415" s="4" t="str">
        <f t="shared" si="102"/>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4"/>
      <c r="BF415" s="7"/>
      <c r="BG415" s="7"/>
      <c r="BH415" s="7" t="str">
        <f t="shared" ca="1" si="92"/>
        <v/>
      </c>
      <c r="BI415" s="4" t="str">
        <f t="shared" si="103"/>
        <v/>
      </c>
      <c r="BJ415" s="123" t="str">
        <f t="shared" si="93"/>
        <v/>
      </c>
      <c r="BK415" s="140" t="str">
        <f t="shared" si="98"/>
        <v/>
      </c>
      <c r="BQ415" s="4" t="str">
        <f>IF(IFERROR(VLOOKUP(C415,C416:C$1993,1,0),"")="","",COUNTIF(C:C,C415))</f>
        <v/>
      </c>
      <c r="BU415" s="5" t="str">
        <f>IF(B415="","",IF(BQ415="",1+(MAX(BU$2:BU414)),""))</f>
        <v/>
      </c>
      <c r="BV415" s="5" t="str">
        <f t="shared" si="94"/>
        <v/>
      </c>
      <c r="BW415" s="5" t="str">
        <f t="shared" si="95"/>
        <v/>
      </c>
      <c r="BX415" s="14" t="str">
        <f t="shared" si="96"/>
        <v/>
      </c>
      <c r="BY415" s="28"/>
      <c r="BZ415" s="15"/>
      <c r="CA415" s="5" t="str">
        <f t="shared" si="105"/>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x14ac:dyDescent="0.25">
      <c r="A416" s="4" t="str">
        <f t="shared" si="101"/>
        <v/>
      </c>
      <c r="B416" s="6"/>
      <c r="C416" s="8"/>
      <c r="D416" s="1" t="str">
        <f>IFERROR(INDEX('padron cfe'!B:B,MATCH(DATOS!C416,'padron cfe'!A:A,0),1),"")</f>
        <v/>
      </c>
      <c r="E416" s="1"/>
      <c r="F416" s="7"/>
      <c r="G416" s="9" t="s">
        <v>157</v>
      </c>
      <c r="H416" s="5" t="str">
        <f>IF(F416="","",IFERROR(CONCATENATE("PEUA",VLOOKUP(ESTADO,REPORTE!AV416:AW447,2,0),CLAVE_DISTRITO,CLAVE_CADER,IFERROR(VLOOKUP(DAY(F416),$BN$3:$BO$11,2,0),DAY(F416)),IFERROR(VLOOKUP(MONTH(F416),$BN$3:$BO$11,2,0),MONTH(F416)),YEAR(F416),G416),""))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4"/>
        <v/>
      </c>
      <c r="T416" s="2" t="str">
        <f>IFERROR(INDEX('padron cfe'!D:D,MATCH(DATOS!C416,'padron cfe'!A:A,0),1),"")</f>
        <v/>
      </c>
      <c r="U416" s="4"/>
      <c r="V416" s="4"/>
      <c r="W416" s="4"/>
      <c r="X416" s="6"/>
      <c r="Y416" s="4"/>
      <c r="Z416" s="4" t="str">
        <f t="shared" si="102"/>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4"/>
      <c r="BF416" s="7"/>
      <c r="BG416" s="7"/>
      <c r="BH416" s="7" t="str">
        <f t="shared" ca="1" si="92"/>
        <v/>
      </c>
      <c r="BI416" s="4" t="str">
        <f t="shared" si="103"/>
        <v/>
      </c>
      <c r="BJ416" s="123" t="str">
        <f t="shared" si="93"/>
        <v/>
      </c>
      <c r="BK416" s="140" t="str">
        <f t="shared" si="98"/>
        <v/>
      </c>
      <c r="BQ416" s="4" t="str">
        <f>IF(IFERROR(VLOOKUP(C416,C417:C$1993,1,0),"")="","",COUNTIF(C:C,C416))</f>
        <v/>
      </c>
      <c r="BU416" s="5" t="str">
        <f>IF(B416="","",IF(BQ416="",1+(MAX(BU$2:BU415)),""))</f>
        <v/>
      </c>
      <c r="BV416" s="5" t="str">
        <f t="shared" si="94"/>
        <v/>
      </c>
      <c r="BW416" s="5" t="str">
        <f t="shared" si="95"/>
        <v/>
      </c>
      <c r="BX416" s="14" t="str">
        <f t="shared" si="96"/>
        <v/>
      </c>
      <c r="BY416" s="28"/>
      <c r="BZ416" s="15"/>
      <c r="CA416" s="5" t="str">
        <f t="shared" si="105"/>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x14ac:dyDescent="0.25">
      <c r="A417" s="4" t="str">
        <f t="shared" si="101"/>
        <v/>
      </c>
      <c r="B417" s="6"/>
      <c r="C417" s="8"/>
      <c r="D417" s="1" t="str">
        <f>IFERROR(INDEX('padron cfe'!B:B,MATCH(DATOS!C417,'padron cfe'!A:A,0),1),"")</f>
        <v/>
      </c>
      <c r="E417" s="1"/>
      <c r="F417" s="7"/>
      <c r="G417" s="9" t="s">
        <v>157</v>
      </c>
      <c r="H417" s="5" t="str">
        <f>IF(F417="","",IFERROR(CONCATENATE("PEUA",VLOOKUP(ESTADO,REPORTE!AV417:AW448,2,0),CLAVE_DISTRITO,CLAVE_CADER,IFERROR(VLOOKUP(DAY(F417),$BN$3:$BO$11,2,0),DAY(F417)),IFERROR(VLOOKUP(MONTH(F417),$BN$3:$BO$11,2,0),MONTH(F417)),YEAR(F417),G417),""))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4"/>
        <v/>
      </c>
      <c r="T417" s="2" t="str">
        <f>IFERROR(INDEX('padron cfe'!D:D,MATCH(DATOS!C417,'padron cfe'!A:A,0),1),"")</f>
        <v/>
      </c>
      <c r="U417" s="4"/>
      <c r="V417" s="4"/>
      <c r="W417" s="4"/>
      <c r="X417" s="6"/>
      <c r="Y417" s="4"/>
      <c r="Z417" s="4" t="str">
        <f t="shared" si="102"/>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4"/>
      <c r="BF417" s="7"/>
      <c r="BG417" s="7"/>
      <c r="BH417" s="7" t="str">
        <f t="shared" ca="1" si="92"/>
        <v/>
      </c>
      <c r="BI417" s="4" t="str">
        <f t="shared" si="103"/>
        <v/>
      </c>
      <c r="BJ417" s="123" t="str">
        <f t="shared" si="93"/>
        <v/>
      </c>
      <c r="BK417" s="140" t="str">
        <f t="shared" si="98"/>
        <v/>
      </c>
      <c r="BQ417" s="4" t="str">
        <f>IF(IFERROR(VLOOKUP(C417,C418:C$1993,1,0),"")="","",COUNTIF(C:C,C417))</f>
        <v/>
      </c>
      <c r="BU417" s="5" t="str">
        <f>IF(B417="","",IF(BQ417="",1+(MAX(BU$2:BU416)),""))</f>
        <v/>
      </c>
      <c r="BV417" s="5" t="str">
        <f t="shared" si="94"/>
        <v/>
      </c>
      <c r="BW417" s="5" t="str">
        <f t="shared" si="95"/>
        <v/>
      </c>
      <c r="BX417" s="14" t="str">
        <f t="shared" si="96"/>
        <v/>
      </c>
      <c r="BY417" s="28"/>
      <c r="BZ417" s="15"/>
      <c r="CA417" s="5" t="str">
        <f t="shared" si="105"/>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x14ac:dyDescent="0.25">
      <c r="A418" s="4" t="str">
        <f t="shared" si="101"/>
        <v/>
      </c>
      <c r="B418" s="6"/>
      <c r="C418" s="8"/>
      <c r="D418" s="1" t="str">
        <f>IFERROR(INDEX('padron cfe'!B:B,MATCH(DATOS!C418,'padron cfe'!A:A,0),1),"")</f>
        <v/>
      </c>
      <c r="E418" s="1"/>
      <c r="F418" s="7"/>
      <c r="G418" s="9" t="s">
        <v>157</v>
      </c>
      <c r="H418" s="5" t="str">
        <f>IF(F418="","",IFERROR(CONCATENATE("PEUA",VLOOKUP(ESTADO,REPORTE!AV418:AW449,2,0),CLAVE_DISTRITO,CLAVE_CADER,IFERROR(VLOOKUP(DAY(F418),$BN$3:$BO$11,2,0),DAY(F418)),IFERROR(VLOOKUP(MONTH(F418),$BN$3:$BO$11,2,0),MONTH(F418)),YEAR(F418),G418),""))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4"/>
        <v/>
      </c>
      <c r="T418" s="2" t="str">
        <f>IFERROR(INDEX('padron cfe'!D:D,MATCH(DATOS!C418,'padron cfe'!A:A,0),1),"")</f>
        <v/>
      </c>
      <c r="U418" s="4"/>
      <c r="V418" s="4"/>
      <c r="W418" s="4"/>
      <c r="X418" s="6"/>
      <c r="Y418" s="4"/>
      <c r="Z418" s="4" t="str">
        <f t="shared" si="102"/>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4"/>
      <c r="BF418" s="7"/>
      <c r="BG418" s="7"/>
      <c r="BH418" s="7" t="str">
        <f t="shared" ca="1" si="92"/>
        <v/>
      </c>
      <c r="BI418" s="4" t="str">
        <f t="shared" si="103"/>
        <v/>
      </c>
      <c r="BJ418" s="123" t="str">
        <f t="shared" si="93"/>
        <v/>
      </c>
      <c r="BK418" s="140" t="str">
        <f t="shared" si="98"/>
        <v/>
      </c>
      <c r="BQ418" s="4" t="str">
        <f>IF(IFERROR(VLOOKUP(C418,C419:C$1993,1,0),"")="","",COUNTIF(C:C,C418))</f>
        <v/>
      </c>
      <c r="BU418" s="5" t="str">
        <f>IF(B418="","",IF(BQ418="",1+(MAX(BU$2:BU417)),""))</f>
        <v/>
      </c>
      <c r="BV418" s="5" t="str">
        <f t="shared" si="94"/>
        <v/>
      </c>
      <c r="BW418" s="5" t="str">
        <f t="shared" si="95"/>
        <v/>
      </c>
      <c r="BX418" s="14" t="str">
        <f t="shared" si="96"/>
        <v/>
      </c>
      <c r="BY418" s="28"/>
      <c r="BZ418" s="15"/>
      <c r="CA418" s="5" t="str">
        <f t="shared" si="105"/>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x14ac:dyDescent="0.25">
      <c r="A419" s="4" t="str">
        <f t="shared" si="101"/>
        <v/>
      </c>
      <c r="B419" s="6"/>
      <c r="C419" s="8"/>
      <c r="D419" s="1" t="str">
        <f>IFERROR(INDEX('padron cfe'!B:B,MATCH(DATOS!C419,'padron cfe'!A:A,0),1),"")</f>
        <v/>
      </c>
      <c r="E419" s="1"/>
      <c r="F419" s="7"/>
      <c r="G419" s="9" t="s">
        <v>157</v>
      </c>
      <c r="H419" s="5" t="str">
        <f>IF(F419="","",IFERROR(CONCATENATE("PEUA",VLOOKUP(ESTADO,REPORTE!AV419:AW450,2,0),CLAVE_DISTRITO,CLAVE_CADER,IFERROR(VLOOKUP(DAY(F419),$BN$3:$BO$11,2,0),DAY(F419)),IFERROR(VLOOKUP(MONTH(F419),$BN$3:$BO$11,2,0),MONTH(F419)),YEAR(F419),G419),""))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4"/>
        <v/>
      </c>
      <c r="T419" s="2" t="str">
        <f>IFERROR(INDEX('padron cfe'!D:D,MATCH(DATOS!C419,'padron cfe'!A:A,0),1),"")</f>
        <v/>
      </c>
      <c r="U419" s="4"/>
      <c r="V419" s="4"/>
      <c r="W419" s="4"/>
      <c r="X419" s="6"/>
      <c r="Y419" s="4"/>
      <c r="Z419" s="4" t="str">
        <f t="shared" si="102"/>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4"/>
      <c r="BF419" s="7"/>
      <c r="BG419" s="7"/>
      <c r="BH419" s="7" t="str">
        <f t="shared" ca="1" si="92"/>
        <v/>
      </c>
      <c r="BI419" s="4" t="str">
        <f t="shared" si="103"/>
        <v/>
      </c>
      <c r="BJ419" s="123" t="str">
        <f t="shared" si="93"/>
        <v/>
      </c>
      <c r="BK419" s="140" t="str">
        <f t="shared" si="98"/>
        <v/>
      </c>
      <c r="BQ419" s="4" t="str">
        <f>IF(IFERROR(VLOOKUP(C419,C420:C$1993,1,0),"")="","",COUNTIF(C:C,C419))</f>
        <v/>
      </c>
      <c r="BU419" s="5" t="str">
        <f>IF(B419="","",IF(BQ419="",1+(MAX(BU$2:BU418)),""))</f>
        <v/>
      </c>
      <c r="BV419" s="5" t="str">
        <f t="shared" si="94"/>
        <v/>
      </c>
      <c r="BW419" s="5" t="str">
        <f t="shared" si="95"/>
        <v/>
      </c>
      <c r="BX419" s="14" t="str">
        <f t="shared" si="96"/>
        <v/>
      </c>
      <c r="BY419" s="28"/>
      <c r="BZ419" s="15"/>
      <c r="CA419" s="5" t="str">
        <f t="shared" si="105"/>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x14ac:dyDescent="0.25">
      <c r="A420" s="4" t="str">
        <f t="shared" si="101"/>
        <v/>
      </c>
      <c r="B420" s="6"/>
      <c r="C420" s="8"/>
      <c r="D420" s="1" t="str">
        <f>IFERROR(INDEX('padron cfe'!B:B,MATCH(DATOS!C420,'padron cfe'!A:A,0),1),"")</f>
        <v/>
      </c>
      <c r="E420" s="1"/>
      <c r="F420" s="7"/>
      <c r="G420" s="9" t="s">
        <v>157</v>
      </c>
      <c r="H420" s="5" t="str">
        <f>IF(F420="","",IFERROR(CONCATENATE("PEUA",VLOOKUP(ESTADO,REPORTE!AV420:AW451,2,0),CLAVE_DISTRITO,CLAVE_CADER,IFERROR(VLOOKUP(DAY(F420),$BN$3:$BO$11,2,0),DAY(F420)),IFERROR(VLOOKUP(MONTH(F420),$BN$3:$BO$11,2,0),MONTH(F420)),YEAR(F420),G420),""))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4"/>
        <v/>
      </c>
      <c r="T420" s="2" t="str">
        <f>IFERROR(INDEX('padron cfe'!D:D,MATCH(DATOS!C420,'padron cfe'!A:A,0),1),"")</f>
        <v/>
      </c>
      <c r="U420" s="4"/>
      <c r="V420" s="4"/>
      <c r="W420" s="4"/>
      <c r="X420" s="6"/>
      <c r="Y420" s="4"/>
      <c r="Z420" s="4" t="str">
        <f t="shared" si="102"/>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4"/>
      <c r="BF420" s="7"/>
      <c r="BG420" s="7"/>
      <c r="BH420" s="7" t="str">
        <f t="shared" ca="1" si="92"/>
        <v/>
      </c>
      <c r="BI420" s="4" t="str">
        <f t="shared" si="103"/>
        <v/>
      </c>
      <c r="BJ420" s="123" t="str">
        <f t="shared" si="93"/>
        <v/>
      </c>
      <c r="BK420" s="140" t="str">
        <f t="shared" si="98"/>
        <v/>
      </c>
      <c r="BQ420" s="4" t="str">
        <f>IF(IFERROR(VLOOKUP(C420,C421:C$1993,1,0),"")="","",COUNTIF(C:C,C420))</f>
        <v/>
      </c>
      <c r="BU420" s="5" t="str">
        <f>IF(B420="","",IF(BQ420="",1+(MAX(BU$2:BU419)),""))</f>
        <v/>
      </c>
      <c r="BV420" s="5" t="str">
        <f t="shared" si="94"/>
        <v/>
      </c>
      <c r="BW420" s="5" t="str">
        <f t="shared" si="95"/>
        <v/>
      </c>
      <c r="BX420" s="14" t="str">
        <f t="shared" si="96"/>
        <v/>
      </c>
      <c r="BY420" s="28"/>
      <c r="BZ420" s="15"/>
      <c r="CA420" s="5" t="str">
        <f t="shared" si="105"/>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x14ac:dyDescent="0.25">
      <c r="A421" s="4" t="str">
        <f t="shared" si="101"/>
        <v/>
      </c>
      <c r="B421" s="6"/>
      <c r="C421" s="8"/>
      <c r="D421" s="1" t="str">
        <f>IFERROR(INDEX('padron cfe'!B:B,MATCH(DATOS!C421,'padron cfe'!A:A,0),1),"")</f>
        <v/>
      </c>
      <c r="E421" s="1"/>
      <c r="F421" s="7"/>
      <c r="G421" s="9" t="s">
        <v>157</v>
      </c>
      <c r="H421" s="5" t="str">
        <f>IF(F421="","",IFERROR(CONCATENATE("PEUA",VLOOKUP(ESTADO,REPORTE!AV421:AW452,2,0),CLAVE_DISTRITO,CLAVE_CADER,IFERROR(VLOOKUP(DAY(F421),$BN$3:$BO$11,2,0),DAY(F421)),IFERROR(VLOOKUP(MONTH(F421),$BN$3:$BO$11,2,0),MONTH(F421)),YEAR(F421),G421),""))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4"/>
        <v/>
      </c>
      <c r="T421" s="2" t="str">
        <f>IFERROR(INDEX('padron cfe'!D:D,MATCH(DATOS!C421,'padron cfe'!A:A,0),1),"")</f>
        <v/>
      </c>
      <c r="U421" s="4"/>
      <c r="V421" s="4"/>
      <c r="W421" s="4"/>
      <c r="X421" s="6"/>
      <c r="Y421" s="4"/>
      <c r="Z421" s="4" t="str">
        <f t="shared" si="102"/>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4"/>
      <c r="BF421" s="7"/>
      <c r="BG421" s="7"/>
      <c r="BH421" s="7" t="str">
        <f t="shared" ca="1" si="92"/>
        <v/>
      </c>
      <c r="BI421" s="4" t="str">
        <f t="shared" si="103"/>
        <v/>
      </c>
      <c r="BJ421" s="123" t="str">
        <f t="shared" si="93"/>
        <v/>
      </c>
      <c r="BK421" s="140" t="str">
        <f t="shared" si="98"/>
        <v/>
      </c>
      <c r="BQ421" s="4" t="str">
        <f>IF(IFERROR(VLOOKUP(C421,C422:C$1993,1,0),"")="","",COUNTIF(C:C,C421))</f>
        <v/>
      </c>
      <c r="BU421" s="5" t="str">
        <f>IF(B421="","",IF(BQ421="",1+(MAX(BU$2:BU420)),""))</f>
        <v/>
      </c>
      <c r="BV421" s="5" t="str">
        <f t="shared" si="94"/>
        <v/>
      </c>
      <c r="BW421" s="5" t="str">
        <f t="shared" si="95"/>
        <v/>
      </c>
      <c r="BX421" s="14" t="str">
        <f t="shared" si="96"/>
        <v/>
      </c>
      <c r="BY421" s="28"/>
      <c r="BZ421" s="15"/>
      <c r="CA421" s="5" t="str">
        <f t="shared" si="105"/>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x14ac:dyDescent="0.25">
      <c r="A422" s="4" t="str">
        <f t="shared" si="101"/>
        <v/>
      </c>
      <c r="B422" s="6"/>
      <c r="C422" s="8"/>
      <c r="D422" s="1" t="str">
        <f>IFERROR(INDEX('padron cfe'!B:B,MATCH(DATOS!C422,'padron cfe'!A:A,0),1),"")</f>
        <v/>
      </c>
      <c r="E422" s="1"/>
      <c r="F422" s="7"/>
      <c r="G422" s="9" t="s">
        <v>157</v>
      </c>
      <c r="H422" s="5" t="str">
        <f>IF(F422="","",IFERROR(CONCATENATE("PEUA",VLOOKUP(ESTADO,REPORTE!AV422:AW453,2,0),CLAVE_DISTRITO,CLAVE_CADER,IFERROR(VLOOKUP(DAY(F422),$BN$3:$BO$11,2,0),DAY(F422)),IFERROR(VLOOKUP(MONTH(F422),$BN$3:$BO$11,2,0),MONTH(F422)),YEAR(F422),G422),""))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4"/>
        <v/>
      </c>
      <c r="T422" s="2" t="str">
        <f>IFERROR(INDEX('padron cfe'!D:D,MATCH(DATOS!C422,'padron cfe'!A:A,0),1),"")</f>
        <v/>
      </c>
      <c r="U422" s="4"/>
      <c r="V422" s="4"/>
      <c r="W422" s="4"/>
      <c r="X422" s="6"/>
      <c r="Y422" s="4"/>
      <c r="Z422" s="4" t="str">
        <f t="shared" si="102"/>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4"/>
      <c r="BF422" s="7"/>
      <c r="BG422" s="7"/>
      <c r="BH422" s="7" t="str">
        <f t="shared" ca="1" si="92"/>
        <v/>
      </c>
      <c r="BI422" s="4" t="str">
        <f t="shared" si="103"/>
        <v/>
      </c>
      <c r="BJ422" s="123" t="str">
        <f t="shared" si="93"/>
        <v/>
      </c>
      <c r="BK422" s="140" t="str">
        <f t="shared" si="98"/>
        <v/>
      </c>
      <c r="BQ422" s="4" t="str">
        <f>IF(IFERROR(VLOOKUP(C422,C423:C$1993,1,0),"")="","",COUNTIF(C:C,C422))</f>
        <v/>
      </c>
      <c r="BU422" s="5" t="str">
        <f>IF(B422="","",IF(BQ422="",1+(MAX(BU$2:BU421)),""))</f>
        <v/>
      </c>
      <c r="BV422" s="5" t="str">
        <f t="shared" si="94"/>
        <v/>
      </c>
      <c r="BW422" s="5" t="str">
        <f t="shared" si="95"/>
        <v/>
      </c>
      <c r="BX422" s="14" t="str">
        <f t="shared" si="96"/>
        <v/>
      </c>
      <c r="BY422" s="28"/>
      <c r="BZ422" s="15"/>
      <c r="CA422" s="5" t="str">
        <f t="shared" si="105"/>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x14ac:dyDescent="0.25">
      <c r="A423" s="4" t="str">
        <f t="shared" si="101"/>
        <v/>
      </c>
      <c r="B423" s="6"/>
      <c r="C423" s="8"/>
      <c r="D423" s="1" t="str">
        <f>IFERROR(INDEX('padron cfe'!B:B,MATCH(DATOS!C423,'padron cfe'!A:A,0),1),"")</f>
        <v/>
      </c>
      <c r="E423" s="1"/>
      <c r="F423" s="7"/>
      <c r="G423" s="9" t="s">
        <v>157</v>
      </c>
      <c r="H423" s="5" t="str">
        <f>IF(F423="","",IFERROR(CONCATENATE("PEUA",VLOOKUP(ESTADO,REPORTE!AV423:AW454,2,0),CLAVE_DISTRITO,CLAVE_CADER,IFERROR(VLOOKUP(DAY(F423),$BN$3:$BO$11,2,0),DAY(F423)),IFERROR(VLOOKUP(MONTH(F423),$BN$3:$BO$11,2,0),MONTH(F423)),YEAR(F423),G423),""))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4"/>
        <v/>
      </c>
      <c r="T423" s="2" t="str">
        <f>IFERROR(INDEX('padron cfe'!D:D,MATCH(DATOS!C423,'padron cfe'!A:A,0),1),"")</f>
        <v/>
      </c>
      <c r="U423" s="4"/>
      <c r="V423" s="4"/>
      <c r="W423" s="4"/>
      <c r="X423" s="6"/>
      <c r="Y423" s="4"/>
      <c r="Z423" s="4" t="str">
        <f t="shared" si="102"/>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4"/>
      <c r="BF423" s="7"/>
      <c r="BG423" s="7"/>
      <c r="BH423" s="7" t="str">
        <f t="shared" ca="1" si="92"/>
        <v/>
      </c>
      <c r="BI423" s="4" t="str">
        <f t="shared" si="103"/>
        <v/>
      </c>
      <c r="BJ423" s="123" t="str">
        <f t="shared" si="93"/>
        <v/>
      </c>
      <c r="BK423" s="140" t="str">
        <f t="shared" si="98"/>
        <v/>
      </c>
      <c r="BQ423" s="4" t="str">
        <f>IF(IFERROR(VLOOKUP(C423,C424:C$1993,1,0),"")="","",COUNTIF(C:C,C423))</f>
        <v/>
      </c>
      <c r="BU423" s="5" t="str">
        <f>IF(B423="","",IF(BQ423="",1+(MAX(BU$2:BU422)),""))</f>
        <v/>
      </c>
      <c r="BV423" s="5" t="str">
        <f t="shared" si="94"/>
        <v/>
      </c>
      <c r="BW423" s="5" t="str">
        <f t="shared" si="95"/>
        <v/>
      </c>
      <c r="BX423" s="14" t="str">
        <f t="shared" si="96"/>
        <v/>
      </c>
      <c r="BY423" s="28"/>
      <c r="BZ423" s="15"/>
      <c r="CA423" s="5" t="str">
        <f t="shared" si="105"/>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x14ac:dyDescent="0.25">
      <c r="A424" s="4" t="str">
        <f t="shared" si="101"/>
        <v/>
      </c>
      <c r="B424" s="6"/>
      <c r="C424" s="8"/>
      <c r="D424" s="1" t="str">
        <f>IFERROR(INDEX('padron cfe'!B:B,MATCH(DATOS!C424,'padron cfe'!A:A,0),1),"")</f>
        <v/>
      </c>
      <c r="E424" s="1"/>
      <c r="F424" s="7"/>
      <c r="G424" s="9" t="s">
        <v>157</v>
      </c>
      <c r="H424" s="5" t="str">
        <f>IF(F424="","",IFERROR(CONCATENATE("PEUA",VLOOKUP(ESTADO,REPORTE!AV424:AW455,2,0),CLAVE_DISTRITO,CLAVE_CADER,IFERROR(VLOOKUP(DAY(F424),$BN$3:$BO$11,2,0),DAY(F424)),IFERROR(VLOOKUP(MONTH(F424),$BN$3:$BO$11,2,0),MONTH(F424)),YEAR(F424),G424),""))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4"/>
        <v/>
      </c>
      <c r="T424" s="2" t="str">
        <f>IFERROR(INDEX('padron cfe'!D:D,MATCH(DATOS!C424,'padron cfe'!A:A,0),1),"")</f>
        <v/>
      </c>
      <c r="U424" s="4"/>
      <c r="V424" s="4"/>
      <c r="W424" s="4"/>
      <c r="X424" s="6"/>
      <c r="Y424" s="4"/>
      <c r="Z424" s="4" t="str">
        <f t="shared" si="102"/>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4"/>
      <c r="BF424" s="7"/>
      <c r="BG424" s="7"/>
      <c r="BH424" s="7" t="str">
        <f t="shared" ca="1" si="92"/>
        <v/>
      </c>
      <c r="BI424" s="4" t="str">
        <f t="shared" si="103"/>
        <v/>
      </c>
      <c r="BJ424" s="123" t="str">
        <f t="shared" si="93"/>
        <v/>
      </c>
      <c r="BK424" s="140" t="str">
        <f t="shared" si="98"/>
        <v/>
      </c>
      <c r="BQ424" s="4" t="str">
        <f>IF(IFERROR(VLOOKUP(C424,C425:C$1993,1,0),"")="","",COUNTIF(C:C,C424))</f>
        <v/>
      </c>
      <c r="BU424" s="5" t="str">
        <f>IF(B424="","",IF(BQ424="",1+(MAX(BU$2:BU423)),""))</f>
        <v/>
      </c>
      <c r="BV424" s="5" t="str">
        <f t="shared" si="94"/>
        <v/>
      </c>
      <c r="BW424" s="5" t="str">
        <f t="shared" si="95"/>
        <v/>
      </c>
      <c r="BX424" s="14" t="str">
        <f t="shared" si="96"/>
        <v/>
      </c>
      <c r="BY424" s="28"/>
      <c r="BZ424" s="15"/>
      <c r="CA424" s="5" t="str">
        <f t="shared" si="105"/>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x14ac:dyDescent="0.25">
      <c r="A425" s="4" t="str">
        <f t="shared" si="101"/>
        <v/>
      </c>
      <c r="B425" s="6"/>
      <c r="C425" s="8"/>
      <c r="D425" s="1" t="str">
        <f>IFERROR(INDEX('padron cfe'!B:B,MATCH(DATOS!C425,'padron cfe'!A:A,0),1),"")</f>
        <v/>
      </c>
      <c r="E425" s="1"/>
      <c r="F425" s="7"/>
      <c r="G425" s="9" t="s">
        <v>157</v>
      </c>
      <c r="H425" s="5" t="str">
        <f>IF(F425="","",IFERROR(CONCATENATE("PEUA",VLOOKUP(ESTADO,REPORTE!AV425:AW456,2,0),CLAVE_DISTRITO,CLAVE_CADER,IFERROR(VLOOKUP(DAY(F425),$BN$3:$BO$11,2,0),DAY(F425)),IFERROR(VLOOKUP(MONTH(F425),$BN$3:$BO$11,2,0),MONTH(F425)),YEAR(F425),G425),""))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4"/>
        <v/>
      </c>
      <c r="T425" s="2" t="str">
        <f>IFERROR(INDEX('padron cfe'!D:D,MATCH(DATOS!C425,'padron cfe'!A:A,0),1),"")</f>
        <v/>
      </c>
      <c r="U425" s="4"/>
      <c r="V425" s="4"/>
      <c r="W425" s="4"/>
      <c r="X425" s="6"/>
      <c r="Y425" s="4"/>
      <c r="Z425" s="4" t="str">
        <f t="shared" si="102"/>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4"/>
      <c r="BF425" s="7"/>
      <c r="BG425" s="7"/>
      <c r="BH425" s="7" t="str">
        <f t="shared" ca="1" si="92"/>
        <v/>
      </c>
      <c r="BI425" s="4" t="str">
        <f t="shared" si="103"/>
        <v/>
      </c>
      <c r="BJ425" s="123" t="str">
        <f t="shared" si="93"/>
        <v/>
      </c>
      <c r="BK425" s="140" t="str">
        <f t="shared" si="98"/>
        <v/>
      </c>
      <c r="BQ425" s="4" t="str">
        <f>IF(IFERROR(VLOOKUP(C425,C426:C$1993,1,0),"")="","",COUNTIF(C:C,C425))</f>
        <v/>
      </c>
      <c r="BU425" s="5" t="str">
        <f>IF(B425="","",IF(BQ425="",1+(MAX(BU$2:BU424)),""))</f>
        <v/>
      </c>
      <c r="BV425" s="5" t="str">
        <f t="shared" si="94"/>
        <v/>
      </c>
      <c r="BW425" s="5" t="str">
        <f t="shared" si="95"/>
        <v/>
      </c>
      <c r="BX425" s="14" t="str">
        <f t="shared" si="96"/>
        <v/>
      </c>
      <c r="BY425" s="28"/>
      <c r="BZ425" s="15"/>
      <c r="CA425" s="5" t="str">
        <f t="shared" si="105"/>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x14ac:dyDescent="0.25">
      <c r="A426" s="4" t="str">
        <f t="shared" si="101"/>
        <v/>
      </c>
      <c r="B426" s="6"/>
      <c r="C426" s="8"/>
      <c r="D426" s="1" t="str">
        <f>IFERROR(INDEX('padron cfe'!B:B,MATCH(DATOS!C426,'padron cfe'!A:A,0),1),"")</f>
        <v/>
      </c>
      <c r="E426" s="1"/>
      <c r="F426" s="7"/>
      <c r="G426" s="9" t="s">
        <v>157</v>
      </c>
      <c r="H426" s="5" t="str">
        <f>IF(F426="","",IFERROR(CONCATENATE("PEUA",VLOOKUP(ESTADO,REPORTE!AV426:AW457,2,0),CLAVE_DISTRITO,CLAVE_CADER,IFERROR(VLOOKUP(DAY(F426),$BN$3:$BO$11,2,0),DAY(F426)),IFERROR(VLOOKUP(MONTH(F426),$BN$3:$BO$11,2,0),MONTH(F426)),YEAR(F426),G426),""))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4"/>
        <v/>
      </c>
      <c r="T426" s="2" t="str">
        <f>IFERROR(INDEX('padron cfe'!D:D,MATCH(DATOS!C426,'padron cfe'!A:A,0),1),"")</f>
        <v/>
      </c>
      <c r="U426" s="4"/>
      <c r="V426" s="4"/>
      <c r="W426" s="4"/>
      <c r="X426" s="6"/>
      <c r="Y426" s="4"/>
      <c r="Z426" s="4" t="str">
        <f t="shared" si="102"/>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4"/>
      <c r="BF426" s="7"/>
      <c r="BG426" s="7"/>
      <c r="BH426" s="7" t="str">
        <f t="shared" ca="1" si="92"/>
        <v/>
      </c>
      <c r="BI426" s="4" t="str">
        <f t="shared" si="103"/>
        <v/>
      </c>
      <c r="BJ426" s="123" t="str">
        <f t="shared" si="93"/>
        <v/>
      </c>
      <c r="BK426" s="140" t="str">
        <f t="shared" si="98"/>
        <v/>
      </c>
      <c r="BQ426" s="4" t="str">
        <f>IF(IFERROR(VLOOKUP(C426,C427:C$1993,1,0),"")="","",COUNTIF(C:C,C426))</f>
        <v/>
      </c>
      <c r="BU426" s="5" t="str">
        <f>IF(B426="","",IF(BQ426="",1+(MAX(BU$2:BU425)),""))</f>
        <v/>
      </c>
      <c r="BV426" s="5" t="str">
        <f t="shared" si="94"/>
        <v/>
      </c>
      <c r="BW426" s="5" t="str">
        <f t="shared" si="95"/>
        <v/>
      </c>
      <c r="BX426" s="14" t="str">
        <f t="shared" si="96"/>
        <v/>
      </c>
      <c r="BY426" s="28"/>
      <c r="BZ426" s="15"/>
      <c r="CA426" s="5" t="str">
        <f t="shared" si="105"/>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x14ac:dyDescent="0.25">
      <c r="A427" s="4" t="str">
        <f t="shared" si="101"/>
        <v/>
      </c>
      <c r="B427" s="6"/>
      <c r="C427" s="8"/>
      <c r="D427" s="1" t="str">
        <f>IFERROR(INDEX('padron cfe'!B:B,MATCH(DATOS!C427,'padron cfe'!A:A,0),1),"")</f>
        <v/>
      </c>
      <c r="E427" s="1"/>
      <c r="F427" s="7"/>
      <c r="G427" s="9" t="s">
        <v>157</v>
      </c>
      <c r="H427" s="5" t="str">
        <f>IF(F427="","",IFERROR(CONCATENATE("PEUA",VLOOKUP(ESTADO,REPORTE!AV427:AW458,2,0),CLAVE_DISTRITO,CLAVE_CADER,IFERROR(VLOOKUP(DAY(F427),$BN$3:$BO$11,2,0),DAY(F427)),IFERROR(VLOOKUP(MONTH(F427),$BN$3:$BO$11,2,0),MONTH(F427)),YEAR(F427),G427),""))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4"/>
        <v/>
      </c>
      <c r="T427" s="2" t="str">
        <f>IFERROR(INDEX('padron cfe'!D:D,MATCH(DATOS!C427,'padron cfe'!A:A,0),1),"")</f>
        <v/>
      </c>
      <c r="U427" s="4"/>
      <c r="V427" s="4"/>
      <c r="W427" s="4"/>
      <c r="X427" s="6"/>
      <c r="Y427" s="4"/>
      <c r="Z427" s="4" t="str">
        <f t="shared" si="102"/>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4"/>
      <c r="BF427" s="7"/>
      <c r="BG427" s="7"/>
      <c r="BH427" s="7" t="str">
        <f t="shared" ca="1" si="92"/>
        <v/>
      </c>
      <c r="BI427" s="4" t="str">
        <f t="shared" si="103"/>
        <v/>
      </c>
      <c r="BJ427" s="123" t="str">
        <f t="shared" si="93"/>
        <v/>
      </c>
      <c r="BK427" s="140" t="str">
        <f t="shared" si="98"/>
        <v/>
      </c>
      <c r="BQ427" s="4" t="str">
        <f>IF(IFERROR(VLOOKUP(C427,C428:C$1993,1,0),"")="","",COUNTIF(C:C,C427))</f>
        <v/>
      </c>
      <c r="BU427" s="5" t="str">
        <f>IF(B427="","",IF(BQ427="",1+(MAX(BU$2:BU426)),""))</f>
        <v/>
      </c>
      <c r="BV427" s="5" t="str">
        <f t="shared" si="94"/>
        <v/>
      </c>
      <c r="BW427" s="5" t="str">
        <f t="shared" si="95"/>
        <v/>
      </c>
      <c r="BX427" s="14" t="str">
        <f t="shared" si="96"/>
        <v/>
      </c>
      <c r="BY427" s="28"/>
      <c r="BZ427" s="15"/>
      <c r="CA427" s="5" t="str">
        <f t="shared" si="105"/>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x14ac:dyDescent="0.25">
      <c r="A428" s="4" t="str">
        <f t="shared" si="101"/>
        <v/>
      </c>
      <c r="B428" s="6"/>
      <c r="C428" s="8"/>
      <c r="D428" s="1" t="str">
        <f>IFERROR(INDEX('padron cfe'!B:B,MATCH(DATOS!C428,'padron cfe'!A:A,0),1),"")</f>
        <v/>
      </c>
      <c r="E428" s="1"/>
      <c r="F428" s="7"/>
      <c r="G428" s="9" t="s">
        <v>157</v>
      </c>
      <c r="H428" s="5" t="str">
        <f>IF(F428="","",IFERROR(CONCATENATE("PEUA",VLOOKUP(ESTADO,REPORTE!AV428:AW459,2,0),CLAVE_DISTRITO,CLAVE_CADER,IFERROR(VLOOKUP(DAY(F428),$BN$3:$BO$11,2,0),DAY(F428)),IFERROR(VLOOKUP(MONTH(F428),$BN$3:$BO$11,2,0),MONTH(F428)),YEAR(F428),G428),""))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4"/>
        <v/>
      </c>
      <c r="T428" s="2" t="str">
        <f>IFERROR(INDEX('padron cfe'!D:D,MATCH(DATOS!C428,'padron cfe'!A:A,0),1),"")</f>
        <v/>
      </c>
      <c r="U428" s="4"/>
      <c r="V428" s="4"/>
      <c r="W428" s="4"/>
      <c r="X428" s="6"/>
      <c r="Y428" s="4"/>
      <c r="Z428" s="4" t="str">
        <f t="shared" si="102"/>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4"/>
      <c r="BF428" s="7"/>
      <c r="BG428" s="7"/>
      <c r="BH428" s="7" t="str">
        <f t="shared" ca="1" si="92"/>
        <v/>
      </c>
      <c r="BI428" s="4" t="str">
        <f t="shared" si="103"/>
        <v/>
      </c>
      <c r="BJ428" s="123" t="str">
        <f t="shared" si="93"/>
        <v/>
      </c>
      <c r="BK428" s="140" t="str">
        <f t="shared" si="98"/>
        <v/>
      </c>
      <c r="BQ428" s="4" t="str">
        <f>IF(IFERROR(VLOOKUP(C428,C429:C$1993,1,0),"")="","",COUNTIF(C:C,C428))</f>
        <v/>
      </c>
      <c r="BU428" s="5" t="str">
        <f>IF(B428="","",IF(BQ428="",1+(MAX(BU$2:BU427)),""))</f>
        <v/>
      </c>
      <c r="BV428" s="5" t="str">
        <f t="shared" si="94"/>
        <v/>
      </c>
      <c r="BW428" s="5" t="str">
        <f t="shared" si="95"/>
        <v/>
      </c>
      <c r="BX428" s="14" t="str">
        <f t="shared" si="96"/>
        <v/>
      </c>
      <c r="BY428" s="28"/>
      <c r="BZ428" s="15"/>
      <c r="CA428" s="5" t="str">
        <f t="shared" si="105"/>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x14ac:dyDescent="0.25">
      <c r="A429" s="4" t="str">
        <f t="shared" si="101"/>
        <v/>
      </c>
      <c r="B429" s="6"/>
      <c r="C429" s="8"/>
      <c r="D429" s="1" t="str">
        <f>IFERROR(INDEX('padron cfe'!B:B,MATCH(DATOS!C429,'padron cfe'!A:A,0),1),"")</f>
        <v/>
      </c>
      <c r="E429" s="1"/>
      <c r="F429" s="7"/>
      <c r="G429" s="9" t="s">
        <v>157</v>
      </c>
      <c r="H429" s="5" t="str">
        <f>IF(F429="","",IFERROR(CONCATENATE("PEUA",VLOOKUP(ESTADO,REPORTE!AV429:AW460,2,0),CLAVE_DISTRITO,CLAVE_CADER,IFERROR(VLOOKUP(DAY(F429),$BN$3:$BO$11,2,0),DAY(F429)),IFERROR(VLOOKUP(MONTH(F429),$BN$3:$BO$11,2,0),MONTH(F429)),YEAR(F429),G429),""))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4"/>
        <v/>
      </c>
      <c r="T429" s="2" t="str">
        <f>IFERROR(INDEX('padron cfe'!D:D,MATCH(DATOS!C429,'padron cfe'!A:A,0),1),"")</f>
        <v/>
      </c>
      <c r="U429" s="4"/>
      <c r="V429" s="4"/>
      <c r="W429" s="4"/>
      <c r="X429" s="6"/>
      <c r="Y429" s="4"/>
      <c r="Z429" s="4" t="str">
        <f t="shared" si="102"/>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4"/>
      <c r="BF429" s="7"/>
      <c r="BG429" s="7"/>
      <c r="BH429" s="7" t="str">
        <f t="shared" ca="1" si="92"/>
        <v/>
      </c>
      <c r="BI429" s="4" t="str">
        <f t="shared" si="103"/>
        <v/>
      </c>
      <c r="BJ429" s="123" t="str">
        <f t="shared" si="93"/>
        <v/>
      </c>
      <c r="BK429" s="140" t="str">
        <f t="shared" si="98"/>
        <v/>
      </c>
      <c r="BQ429" s="4" t="str">
        <f>IF(IFERROR(VLOOKUP(C429,C430:C$1993,1,0),"")="","",COUNTIF(C:C,C429))</f>
        <v/>
      </c>
      <c r="BU429" s="5" t="str">
        <f>IF(B429="","",IF(BQ429="",1+(MAX(BU$2:BU428)),""))</f>
        <v/>
      </c>
      <c r="BV429" s="5" t="str">
        <f t="shared" si="94"/>
        <v/>
      </c>
      <c r="BW429" s="5" t="str">
        <f t="shared" si="95"/>
        <v/>
      </c>
      <c r="BX429" s="14" t="str">
        <f t="shared" si="96"/>
        <v/>
      </c>
      <c r="BY429" s="28"/>
      <c r="BZ429" s="15"/>
      <c r="CA429" s="5" t="str">
        <f t="shared" si="105"/>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x14ac:dyDescent="0.25">
      <c r="A430" s="4" t="str">
        <f t="shared" si="101"/>
        <v/>
      </c>
      <c r="B430" s="6"/>
      <c r="C430" s="8"/>
      <c r="D430" s="1" t="str">
        <f>IFERROR(INDEX('padron cfe'!B:B,MATCH(DATOS!C430,'padron cfe'!A:A,0),1),"")</f>
        <v/>
      </c>
      <c r="E430" s="1"/>
      <c r="F430" s="7"/>
      <c r="G430" s="9" t="s">
        <v>157</v>
      </c>
      <c r="H430" s="5" t="str">
        <f>IF(F430="","",IFERROR(CONCATENATE("PEUA",VLOOKUP(ESTADO,REPORTE!AV430:AW461,2,0),CLAVE_DISTRITO,CLAVE_CADER,IFERROR(VLOOKUP(DAY(F430),$BN$3:$BO$11,2,0),DAY(F430)),IFERROR(VLOOKUP(MONTH(F430),$BN$3:$BO$11,2,0),MONTH(F430)),YEAR(F430),G430),""))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4"/>
        <v/>
      </c>
      <c r="T430" s="2" t="str">
        <f>IFERROR(INDEX('padron cfe'!D:D,MATCH(DATOS!C430,'padron cfe'!A:A,0),1),"")</f>
        <v/>
      </c>
      <c r="U430" s="4"/>
      <c r="V430" s="4"/>
      <c r="W430" s="4"/>
      <c r="X430" s="6"/>
      <c r="Y430" s="4"/>
      <c r="Z430" s="4" t="str">
        <f t="shared" si="102"/>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4"/>
      <c r="BF430" s="7"/>
      <c r="BG430" s="7"/>
      <c r="BH430" s="7" t="str">
        <f t="shared" ca="1" si="92"/>
        <v/>
      </c>
      <c r="BI430" s="4" t="str">
        <f t="shared" si="103"/>
        <v/>
      </c>
      <c r="BJ430" s="123" t="str">
        <f t="shared" si="93"/>
        <v/>
      </c>
      <c r="BK430" s="140" t="str">
        <f t="shared" si="98"/>
        <v/>
      </c>
      <c r="BQ430" s="4" t="str">
        <f>IF(IFERROR(VLOOKUP(C430,C431:C$1993,1,0),"")="","",COUNTIF(C:C,C430))</f>
        <v/>
      </c>
      <c r="BU430" s="5" t="str">
        <f>IF(B430="","",IF(BQ430="",1+(MAX(BU$2:BU429)),""))</f>
        <v/>
      </c>
      <c r="BV430" s="5" t="str">
        <f t="shared" si="94"/>
        <v/>
      </c>
      <c r="BW430" s="5" t="str">
        <f t="shared" si="95"/>
        <v/>
      </c>
      <c r="BX430" s="14" t="str">
        <f t="shared" si="96"/>
        <v/>
      </c>
      <c r="BY430" s="28"/>
      <c r="BZ430" s="15"/>
      <c r="CA430" s="5" t="str">
        <f t="shared" si="105"/>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x14ac:dyDescent="0.25">
      <c r="A431" s="4" t="str">
        <f t="shared" si="101"/>
        <v/>
      </c>
      <c r="B431" s="6"/>
      <c r="C431" s="8"/>
      <c r="D431" s="1" t="str">
        <f>IFERROR(INDEX('padron cfe'!B:B,MATCH(DATOS!C431,'padron cfe'!A:A,0),1),"")</f>
        <v/>
      </c>
      <c r="E431" s="1"/>
      <c r="F431" s="7"/>
      <c r="G431" s="9" t="s">
        <v>157</v>
      </c>
      <c r="H431" s="5" t="str">
        <f>IF(F431="","",IFERROR(CONCATENATE("PEUA",VLOOKUP(ESTADO,REPORTE!AV431:AW462,2,0),CLAVE_DISTRITO,CLAVE_CADER,IFERROR(VLOOKUP(DAY(F431),$BN$3:$BO$11,2,0),DAY(F431)),IFERROR(VLOOKUP(MONTH(F431),$BN$3:$BO$11,2,0),MONTH(F431)),YEAR(F431),G431),""))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4"/>
        <v/>
      </c>
      <c r="T431" s="2" t="str">
        <f>IFERROR(INDEX('padron cfe'!D:D,MATCH(DATOS!C431,'padron cfe'!A:A,0),1),"")</f>
        <v/>
      </c>
      <c r="U431" s="4"/>
      <c r="V431" s="4"/>
      <c r="W431" s="4"/>
      <c r="X431" s="6"/>
      <c r="Y431" s="4"/>
      <c r="Z431" s="4" t="str">
        <f t="shared" si="102"/>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4"/>
      <c r="BF431" s="7"/>
      <c r="BG431" s="7"/>
      <c r="BH431" s="7" t="str">
        <f t="shared" ca="1" si="92"/>
        <v/>
      </c>
      <c r="BI431" s="4" t="str">
        <f t="shared" si="103"/>
        <v/>
      </c>
      <c r="BJ431" s="123" t="str">
        <f t="shared" si="93"/>
        <v/>
      </c>
      <c r="BK431" s="140" t="str">
        <f t="shared" si="98"/>
        <v/>
      </c>
      <c r="BQ431" s="4" t="str">
        <f>IF(IFERROR(VLOOKUP(C431,C432:C$1993,1,0),"")="","",COUNTIF(C:C,C431))</f>
        <v/>
      </c>
      <c r="BU431" s="5" t="str">
        <f>IF(B431="","",IF(BQ431="",1+(MAX(BU$2:BU430)),""))</f>
        <v/>
      </c>
      <c r="BV431" s="5" t="str">
        <f t="shared" si="94"/>
        <v/>
      </c>
      <c r="BW431" s="5" t="str">
        <f t="shared" si="95"/>
        <v/>
      </c>
      <c r="BX431" s="14" t="str">
        <f t="shared" si="96"/>
        <v/>
      </c>
      <c r="BY431" s="28"/>
      <c r="BZ431" s="15"/>
      <c r="CA431" s="5" t="str">
        <f t="shared" si="105"/>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x14ac:dyDescent="0.25">
      <c r="A432" s="4" t="str">
        <f t="shared" si="101"/>
        <v/>
      </c>
      <c r="B432" s="6"/>
      <c r="C432" s="8"/>
      <c r="D432" s="1" t="str">
        <f>IFERROR(INDEX('padron cfe'!B:B,MATCH(DATOS!C432,'padron cfe'!A:A,0),1),"")</f>
        <v/>
      </c>
      <c r="E432" s="1"/>
      <c r="F432" s="7"/>
      <c r="G432" s="9" t="s">
        <v>157</v>
      </c>
      <c r="H432" s="5" t="str">
        <f>IF(F432="","",IFERROR(CONCATENATE("PEUA",VLOOKUP(ESTADO,REPORTE!AV432:AW463,2,0),CLAVE_DISTRITO,CLAVE_CADER,IFERROR(VLOOKUP(DAY(F432),$BN$3:$BO$11,2,0),DAY(F432)),IFERROR(VLOOKUP(MONTH(F432),$BN$3:$BO$11,2,0),MONTH(F432)),YEAR(F432),G432),""))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4"/>
        <v/>
      </c>
      <c r="T432" s="2" t="str">
        <f>IFERROR(INDEX('padron cfe'!D:D,MATCH(DATOS!C432,'padron cfe'!A:A,0),1),"")</f>
        <v/>
      </c>
      <c r="U432" s="4"/>
      <c r="V432" s="4"/>
      <c r="W432" s="4"/>
      <c r="X432" s="6"/>
      <c r="Y432" s="4"/>
      <c r="Z432" s="4" t="str">
        <f t="shared" si="102"/>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4"/>
      <c r="BF432" s="7"/>
      <c r="BG432" s="7"/>
      <c r="BH432" s="7" t="str">
        <f t="shared" ca="1" si="92"/>
        <v/>
      </c>
      <c r="BI432" s="4" t="str">
        <f t="shared" si="103"/>
        <v/>
      </c>
      <c r="BJ432" s="123" t="str">
        <f t="shared" si="93"/>
        <v/>
      </c>
      <c r="BK432" s="140" t="str">
        <f t="shared" si="98"/>
        <v/>
      </c>
      <c r="BQ432" s="4" t="str">
        <f>IF(IFERROR(VLOOKUP(C432,C433:C$1993,1,0),"")="","",COUNTIF(C:C,C432))</f>
        <v/>
      </c>
      <c r="BU432" s="5" t="str">
        <f>IF(B432="","",IF(BQ432="",1+(MAX(BU$2:BU431)),""))</f>
        <v/>
      </c>
      <c r="BV432" s="5" t="str">
        <f t="shared" si="94"/>
        <v/>
      </c>
      <c r="BW432" s="5" t="str">
        <f t="shared" si="95"/>
        <v/>
      </c>
      <c r="BX432" s="14" t="str">
        <f t="shared" si="96"/>
        <v/>
      </c>
      <c r="BY432" s="28"/>
      <c r="BZ432" s="15"/>
      <c r="CA432" s="5" t="str">
        <f t="shared" si="105"/>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x14ac:dyDescent="0.25">
      <c r="A433" s="4" t="str">
        <f t="shared" si="101"/>
        <v/>
      </c>
      <c r="B433" s="6"/>
      <c r="C433" s="8"/>
      <c r="D433" s="1" t="str">
        <f>IFERROR(INDEX('padron cfe'!B:B,MATCH(DATOS!C433,'padron cfe'!A:A,0),1),"")</f>
        <v/>
      </c>
      <c r="E433" s="1"/>
      <c r="F433" s="7"/>
      <c r="G433" s="9" t="s">
        <v>157</v>
      </c>
      <c r="H433" s="5" t="str">
        <f>IF(F433="","",IFERROR(CONCATENATE("PEUA",VLOOKUP(ESTADO,REPORTE!AV433:AW464,2,0),CLAVE_DISTRITO,CLAVE_CADER,IFERROR(VLOOKUP(DAY(F433),$BN$3:$BO$11,2,0),DAY(F433)),IFERROR(VLOOKUP(MONTH(F433),$BN$3:$BO$11,2,0),MONTH(F433)),YEAR(F433),G433),""))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4"/>
        <v/>
      </c>
      <c r="T433" s="2" t="str">
        <f>IFERROR(INDEX('padron cfe'!D:D,MATCH(DATOS!C433,'padron cfe'!A:A,0),1),"")</f>
        <v/>
      </c>
      <c r="U433" s="4"/>
      <c r="V433" s="4"/>
      <c r="W433" s="4"/>
      <c r="X433" s="6"/>
      <c r="Y433" s="4"/>
      <c r="Z433" s="4" t="str">
        <f t="shared" si="102"/>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4"/>
      <c r="BF433" s="7"/>
      <c r="BG433" s="7"/>
      <c r="BH433" s="7" t="str">
        <f t="shared" ca="1" si="92"/>
        <v/>
      </c>
      <c r="BI433" s="4" t="str">
        <f t="shared" si="103"/>
        <v/>
      </c>
      <c r="BJ433" s="123" t="str">
        <f t="shared" si="93"/>
        <v/>
      </c>
      <c r="BK433" s="140" t="str">
        <f t="shared" si="98"/>
        <v/>
      </c>
      <c r="BQ433" s="4" t="str">
        <f>IF(IFERROR(VLOOKUP(C433,C434:C$1993,1,0),"")="","",COUNTIF(C:C,C433))</f>
        <v/>
      </c>
      <c r="BU433" s="5" t="str">
        <f>IF(B433="","",IF(BQ433="",1+(MAX(BU$2:BU432)),""))</f>
        <v/>
      </c>
      <c r="BV433" s="5" t="str">
        <f t="shared" si="94"/>
        <v/>
      </c>
      <c r="BW433" s="5" t="str">
        <f t="shared" si="95"/>
        <v/>
      </c>
      <c r="BX433" s="14" t="str">
        <f t="shared" si="96"/>
        <v/>
      </c>
      <c r="BY433" s="28"/>
      <c r="BZ433" s="15"/>
      <c r="CA433" s="5" t="str">
        <f t="shared" si="105"/>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x14ac:dyDescent="0.25">
      <c r="A434" s="4" t="str">
        <f t="shared" si="101"/>
        <v/>
      </c>
      <c r="B434" s="6"/>
      <c r="C434" s="8"/>
      <c r="D434" s="1" t="str">
        <f>IFERROR(INDEX('padron cfe'!B:B,MATCH(DATOS!C434,'padron cfe'!A:A,0),1),"")</f>
        <v/>
      </c>
      <c r="E434" s="1"/>
      <c r="F434" s="7"/>
      <c r="G434" s="9" t="s">
        <v>157</v>
      </c>
      <c r="H434" s="5" t="str">
        <f>IF(F434="","",IFERROR(CONCATENATE("PEUA",VLOOKUP(ESTADO,REPORTE!AV434:AW465,2,0),CLAVE_DISTRITO,CLAVE_CADER,IFERROR(VLOOKUP(DAY(F434),$BN$3:$BO$11,2,0),DAY(F434)),IFERROR(VLOOKUP(MONTH(F434),$BN$3:$BO$11,2,0),MONTH(F434)),YEAR(F434),G434),""))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4"/>
        <v/>
      </c>
      <c r="T434" s="2" t="str">
        <f>IFERROR(INDEX('padron cfe'!D:D,MATCH(DATOS!C434,'padron cfe'!A:A,0),1),"")</f>
        <v/>
      </c>
      <c r="U434" s="4"/>
      <c r="V434" s="4"/>
      <c r="W434" s="4"/>
      <c r="X434" s="6"/>
      <c r="Y434" s="4"/>
      <c r="Z434" s="4" t="str">
        <f t="shared" si="102"/>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4"/>
      <c r="BF434" s="7"/>
      <c r="BG434" s="7"/>
      <c r="BH434" s="7" t="str">
        <f t="shared" ca="1" si="92"/>
        <v/>
      </c>
      <c r="BI434" s="4" t="str">
        <f t="shared" si="103"/>
        <v/>
      </c>
      <c r="BJ434" s="123" t="str">
        <f t="shared" si="93"/>
        <v/>
      </c>
      <c r="BK434" s="140" t="str">
        <f t="shared" si="98"/>
        <v/>
      </c>
      <c r="BQ434" s="4" t="str">
        <f>IF(IFERROR(VLOOKUP(C434,C435:C$1993,1,0),"")="","",COUNTIF(C:C,C434))</f>
        <v/>
      </c>
      <c r="BU434" s="5" t="str">
        <f>IF(B434="","",IF(BQ434="",1+(MAX(BU$2:BU433)),""))</f>
        <v/>
      </c>
      <c r="BV434" s="5" t="str">
        <f t="shared" si="94"/>
        <v/>
      </c>
      <c r="BW434" s="5" t="str">
        <f t="shared" si="95"/>
        <v/>
      </c>
      <c r="BX434" s="14" t="str">
        <f t="shared" si="96"/>
        <v/>
      </c>
      <c r="BY434" s="28"/>
      <c r="BZ434" s="15"/>
      <c r="CA434" s="5" t="str">
        <f t="shared" si="105"/>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x14ac:dyDescent="0.25">
      <c r="A435" s="4" t="str">
        <f t="shared" si="101"/>
        <v/>
      </c>
      <c r="B435" s="6"/>
      <c r="C435" s="8"/>
      <c r="D435" s="1" t="str">
        <f>IFERROR(INDEX('padron cfe'!B:B,MATCH(DATOS!C435,'padron cfe'!A:A,0),1),"")</f>
        <v/>
      </c>
      <c r="E435" s="1"/>
      <c r="F435" s="7"/>
      <c r="G435" s="9" t="s">
        <v>157</v>
      </c>
      <c r="H435" s="5" t="str">
        <f>IF(F435="","",IFERROR(CONCATENATE("PEUA",VLOOKUP(ESTADO,REPORTE!AV435:AW466,2,0),CLAVE_DISTRITO,CLAVE_CADER,IFERROR(VLOOKUP(DAY(F435),$BN$3:$BO$11,2,0),DAY(F435)),IFERROR(VLOOKUP(MONTH(F435),$BN$3:$BO$11,2,0),MONTH(F435)),YEAR(F435),G435),""))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4"/>
        <v/>
      </c>
      <c r="T435" s="2" t="str">
        <f>IFERROR(INDEX('padron cfe'!D:D,MATCH(DATOS!C435,'padron cfe'!A:A,0),1),"")</f>
        <v/>
      </c>
      <c r="U435" s="4"/>
      <c r="V435" s="4"/>
      <c r="W435" s="4"/>
      <c r="X435" s="6"/>
      <c r="Y435" s="4"/>
      <c r="Z435" s="4" t="str">
        <f t="shared" si="102"/>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4"/>
      <c r="BF435" s="7"/>
      <c r="BG435" s="7"/>
      <c r="BH435" s="7" t="str">
        <f t="shared" ca="1" si="92"/>
        <v/>
      </c>
      <c r="BI435" s="4" t="str">
        <f t="shared" si="103"/>
        <v/>
      </c>
      <c r="BJ435" s="123" t="str">
        <f t="shared" si="93"/>
        <v/>
      </c>
      <c r="BK435" s="140" t="str">
        <f t="shared" si="98"/>
        <v/>
      </c>
      <c r="BQ435" s="4" t="str">
        <f>IF(IFERROR(VLOOKUP(C435,C436:C$1993,1,0),"")="","",COUNTIF(C:C,C435))</f>
        <v/>
      </c>
      <c r="BU435" s="5" t="str">
        <f>IF(B435="","",IF(BQ435="",1+(MAX(BU$2:BU434)),""))</f>
        <v/>
      </c>
      <c r="BV435" s="5" t="str">
        <f t="shared" si="94"/>
        <v/>
      </c>
      <c r="BW435" s="5" t="str">
        <f t="shared" si="95"/>
        <v/>
      </c>
      <c r="BX435" s="14" t="str">
        <f t="shared" si="96"/>
        <v/>
      </c>
      <c r="BY435" s="28"/>
      <c r="BZ435" s="15"/>
      <c r="CA435" s="5" t="str">
        <f t="shared" si="105"/>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x14ac:dyDescent="0.25">
      <c r="A436" s="4" t="str">
        <f t="shared" si="101"/>
        <v/>
      </c>
      <c r="B436" s="6"/>
      <c r="C436" s="8"/>
      <c r="D436" s="1" t="str">
        <f>IFERROR(INDEX('padron cfe'!B:B,MATCH(DATOS!C436,'padron cfe'!A:A,0),1),"")</f>
        <v/>
      </c>
      <c r="E436" s="1"/>
      <c r="F436" s="7"/>
      <c r="G436" s="9" t="s">
        <v>157</v>
      </c>
      <c r="H436" s="5" t="str">
        <f>IF(F436="","",IFERROR(CONCATENATE("PEUA",VLOOKUP(ESTADO,REPORTE!AV436:AW467,2,0),CLAVE_DISTRITO,CLAVE_CADER,IFERROR(VLOOKUP(DAY(F436),$BN$3:$BO$11,2,0),DAY(F436)),IFERROR(VLOOKUP(MONTH(F436),$BN$3:$BO$11,2,0),MONTH(F436)),YEAR(F436),G436),""))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4"/>
        <v/>
      </c>
      <c r="T436" s="2" t="str">
        <f>IFERROR(INDEX('padron cfe'!D:D,MATCH(DATOS!C436,'padron cfe'!A:A,0),1),"")</f>
        <v/>
      </c>
      <c r="U436" s="4"/>
      <c r="V436" s="4"/>
      <c r="W436" s="4"/>
      <c r="X436" s="6"/>
      <c r="Y436" s="4"/>
      <c r="Z436" s="4" t="str">
        <f t="shared" si="102"/>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4"/>
      <c r="BF436" s="7"/>
      <c r="BG436" s="7"/>
      <c r="BH436" s="7" t="str">
        <f t="shared" ca="1" si="92"/>
        <v/>
      </c>
      <c r="BI436" s="4" t="str">
        <f t="shared" si="103"/>
        <v/>
      </c>
      <c r="BJ436" s="123" t="str">
        <f t="shared" si="93"/>
        <v/>
      </c>
      <c r="BK436" s="140" t="str">
        <f t="shared" si="98"/>
        <v/>
      </c>
      <c r="BQ436" s="4" t="str">
        <f>IF(IFERROR(VLOOKUP(C436,C437:C$1993,1,0),"")="","",COUNTIF(C:C,C436))</f>
        <v/>
      </c>
      <c r="BU436" s="5" t="str">
        <f>IF(B436="","",IF(BQ436="",1+(MAX(BU$2:BU435)),""))</f>
        <v/>
      </c>
      <c r="BV436" s="5" t="str">
        <f t="shared" si="94"/>
        <v/>
      </c>
      <c r="BW436" s="5" t="str">
        <f t="shared" si="95"/>
        <v/>
      </c>
      <c r="BX436" s="14" t="str">
        <f t="shared" si="96"/>
        <v/>
      </c>
      <c r="BY436" s="28"/>
      <c r="BZ436" s="15"/>
      <c r="CA436" s="5" t="str">
        <f t="shared" si="105"/>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x14ac:dyDescent="0.25">
      <c r="A437" s="4" t="str">
        <f t="shared" si="101"/>
        <v/>
      </c>
      <c r="B437" s="6"/>
      <c r="C437" s="8"/>
      <c r="D437" s="1" t="str">
        <f>IFERROR(INDEX('padron cfe'!B:B,MATCH(DATOS!C437,'padron cfe'!A:A,0),1),"")</f>
        <v/>
      </c>
      <c r="E437" s="1"/>
      <c r="F437" s="7"/>
      <c r="G437" s="9" t="s">
        <v>157</v>
      </c>
      <c r="H437" s="5" t="str">
        <f>IF(F437="","",IFERROR(CONCATENATE("PEUA",VLOOKUP(ESTADO,REPORTE!AV437:AW468,2,0),CLAVE_DISTRITO,CLAVE_CADER,IFERROR(VLOOKUP(DAY(F437),$BN$3:$BO$11,2,0),DAY(F437)),IFERROR(VLOOKUP(MONTH(F437),$BN$3:$BO$11,2,0),MONTH(F437)),YEAR(F437),G437),""))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4"/>
        <v/>
      </c>
      <c r="T437" s="2" t="str">
        <f>IFERROR(INDEX('padron cfe'!D:D,MATCH(DATOS!C437,'padron cfe'!A:A,0),1),"")</f>
        <v/>
      </c>
      <c r="U437" s="4"/>
      <c r="V437" s="4"/>
      <c r="W437" s="4"/>
      <c r="X437" s="6"/>
      <c r="Y437" s="4"/>
      <c r="Z437" s="4" t="str">
        <f t="shared" si="102"/>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4"/>
      <c r="BF437" s="7"/>
      <c r="BG437" s="7"/>
      <c r="BH437" s="7" t="str">
        <f t="shared" ca="1" si="92"/>
        <v/>
      </c>
      <c r="BI437" s="4" t="str">
        <f t="shared" si="103"/>
        <v/>
      </c>
      <c r="BJ437" s="123" t="str">
        <f t="shared" si="93"/>
        <v/>
      </c>
      <c r="BK437" s="140" t="str">
        <f t="shared" si="98"/>
        <v/>
      </c>
      <c r="BQ437" s="4" t="str">
        <f>IF(IFERROR(VLOOKUP(C437,C438:C$1993,1,0),"")="","",COUNTIF(C:C,C437))</f>
        <v/>
      </c>
      <c r="BU437" s="5" t="str">
        <f>IF(B437="","",IF(BQ437="",1+(MAX(BU$2:BU436)),""))</f>
        <v/>
      </c>
      <c r="BV437" s="5" t="str">
        <f t="shared" si="94"/>
        <v/>
      </c>
      <c r="BW437" s="5" t="str">
        <f t="shared" si="95"/>
        <v/>
      </c>
      <c r="BX437" s="14" t="str">
        <f t="shared" si="96"/>
        <v/>
      </c>
      <c r="BY437" s="28"/>
      <c r="BZ437" s="15"/>
      <c r="CA437" s="5" t="str">
        <f t="shared" si="105"/>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x14ac:dyDescent="0.25">
      <c r="A438" s="4" t="str">
        <f t="shared" si="101"/>
        <v/>
      </c>
      <c r="B438" s="6"/>
      <c r="C438" s="8"/>
      <c r="D438" s="1" t="str">
        <f>IFERROR(INDEX('padron cfe'!B:B,MATCH(DATOS!C438,'padron cfe'!A:A,0),1),"")</f>
        <v/>
      </c>
      <c r="E438" s="1"/>
      <c r="F438" s="7"/>
      <c r="G438" s="9" t="s">
        <v>157</v>
      </c>
      <c r="H438" s="5" t="str">
        <f>IF(F438="","",IFERROR(CONCATENATE("PEUA",VLOOKUP(ESTADO,REPORTE!AV438:AW469,2,0),CLAVE_DISTRITO,CLAVE_CADER,IFERROR(VLOOKUP(DAY(F438),$BN$3:$BO$11,2,0),DAY(F438)),IFERROR(VLOOKUP(MONTH(F438),$BN$3:$BO$11,2,0),MONTH(F438)),YEAR(F438),G438),""))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6">IF(J438="","",Q437)</f>
        <v/>
      </c>
      <c r="T438" s="2" t="str">
        <f>IFERROR(INDEX('padron cfe'!D:D,MATCH(DATOS!C438,'padron cfe'!A:A,0),1),"")</f>
        <v/>
      </c>
      <c r="U438" s="4"/>
      <c r="V438" s="4"/>
      <c r="W438" s="4"/>
      <c r="X438" s="6"/>
      <c r="Y438" s="4"/>
      <c r="Z438" s="4" t="str">
        <f t="shared" si="102"/>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4"/>
      <c r="BF438" s="7"/>
      <c r="BG438" s="7"/>
      <c r="BH438" s="7" t="str">
        <f t="shared" ca="1" si="92"/>
        <v/>
      </c>
      <c r="BI438" s="4" t="str">
        <f t="shared" si="103"/>
        <v/>
      </c>
      <c r="BJ438" s="123" t="str">
        <f t="shared" si="93"/>
        <v/>
      </c>
      <c r="BK438" s="140" t="str">
        <f t="shared" si="98"/>
        <v/>
      </c>
      <c r="BQ438" s="4" t="str">
        <f>IF(IFERROR(VLOOKUP(C438,C439:C$1993,1,0),"")="","",COUNTIF(C:C,C438))</f>
        <v/>
      </c>
      <c r="BU438" s="5" t="str">
        <f>IF(B438="","",IF(BQ438="",1+(MAX(BU$2:BU437)),""))</f>
        <v/>
      </c>
      <c r="BV438" s="5" t="str">
        <f t="shared" si="94"/>
        <v/>
      </c>
      <c r="BW438" s="5" t="str">
        <f t="shared" si="95"/>
        <v/>
      </c>
      <c r="BX438" s="14" t="str">
        <f t="shared" si="96"/>
        <v/>
      </c>
      <c r="BY438" s="28"/>
      <c r="BZ438" s="15"/>
      <c r="CA438" s="5" t="str">
        <f t="shared" si="105"/>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x14ac:dyDescent="0.25">
      <c r="A439" s="4" t="str">
        <f t="shared" si="101"/>
        <v/>
      </c>
      <c r="B439" s="6"/>
      <c r="C439" s="8"/>
      <c r="D439" s="1" t="str">
        <f>IFERROR(INDEX('padron cfe'!B:B,MATCH(DATOS!C439,'padron cfe'!A:A,0),1),"")</f>
        <v/>
      </c>
      <c r="E439" s="1"/>
      <c r="F439" s="7"/>
      <c r="G439" s="9" t="s">
        <v>157</v>
      </c>
      <c r="H439" s="5" t="str">
        <f>IF(F439="","",IFERROR(CONCATENATE("PEUA",VLOOKUP(ESTADO,REPORTE!AV439:AW470,2,0),CLAVE_DISTRITO,CLAVE_CADER,IFERROR(VLOOKUP(DAY(F439),$BN$3:$BO$11,2,0),DAY(F439)),IFERROR(VLOOKUP(MONTH(F439),$BN$3:$BO$11,2,0),MONTH(F439)),YEAR(F439),G439),""))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6"/>
        <v/>
      </c>
      <c r="T439" s="2" t="str">
        <f>IFERROR(INDEX('padron cfe'!D:D,MATCH(DATOS!C439,'padron cfe'!A:A,0),1),"")</f>
        <v/>
      </c>
      <c r="U439" s="4"/>
      <c r="V439" s="4"/>
      <c r="W439" s="4"/>
      <c r="X439" s="6"/>
      <c r="Y439" s="4"/>
      <c r="Z439" s="4" t="str">
        <f t="shared" si="102"/>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4"/>
      <c r="BF439" s="7"/>
      <c r="BG439" s="7"/>
      <c r="BH439" s="7" t="str">
        <f t="shared" ca="1" si="92"/>
        <v/>
      </c>
      <c r="BI439" s="4" t="str">
        <f t="shared" si="103"/>
        <v/>
      </c>
      <c r="BJ439" s="123" t="str">
        <f t="shared" si="93"/>
        <v/>
      </c>
      <c r="BK439" s="140" t="str">
        <f t="shared" si="98"/>
        <v/>
      </c>
      <c r="BQ439" s="4" t="str">
        <f>IF(IFERROR(VLOOKUP(C439,C440:C$1993,1,0),"")="","",COUNTIF(C:C,C439))</f>
        <v/>
      </c>
      <c r="BU439" s="5" t="str">
        <f>IF(B439="","",IF(BQ439="",1+(MAX(BU$2:BU438)),""))</f>
        <v/>
      </c>
      <c r="BV439" s="5" t="str">
        <f t="shared" si="94"/>
        <v/>
      </c>
      <c r="BW439" s="5" t="str">
        <f t="shared" si="95"/>
        <v/>
      </c>
      <c r="BX439" s="14" t="str">
        <f t="shared" si="96"/>
        <v/>
      </c>
      <c r="BY439" s="28"/>
      <c r="BZ439" s="15"/>
      <c r="CA439" s="5" t="str">
        <f t="shared" si="105"/>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x14ac:dyDescent="0.25">
      <c r="A440" s="4" t="str">
        <f t="shared" si="101"/>
        <v/>
      </c>
      <c r="B440" s="6"/>
      <c r="C440" s="8"/>
      <c r="D440" s="1" t="str">
        <f>IFERROR(INDEX('padron cfe'!B:B,MATCH(DATOS!C440,'padron cfe'!A:A,0),1),"")</f>
        <v/>
      </c>
      <c r="E440" s="1"/>
      <c r="F440" s="7"/>
      <c r="G440" s="9" t="s">
        <v>157</v>
      </c>
      <c r="H440" s="5" t="str">
        <f>IF(F440="","",IFERROR(CONCATENATE("PEUA",VLOOKUP(ESTADO,REPORTE!AV440:AW471,2,0),CLAVE_DISTRITO,CLAVE_CADER,IFERROR(VLOOKUP(DAY(F440),$BN$3:$BO$11,2,0),DAY(F440)),IFERROR(VLOOKUP(MONTH(F440),$BN$3:$BO$11,2,0),MONTH(F440)),YEAR(F440),G440),""))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6"/>
        <v/>
      </c>
      <c r="T440" s="2" t="str">
        <f>IFERROR(INDEX('padron cfe'!D:D,MATCH(DATOS!C440,'padron cfe'!A:A,0),1),"")</f>
        <v/>
      </c>
      <c r="U440" s="4"/>
      <c r="V440" s="4"/>
      <c r="W440" s="4"/>
      <c r="X440" s="6"/>
      <c r="Y440" s="4"/>
      <c r="Z440" s="4" t="str">
        <f t="shared" si="102"/>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4"/>
      <c r="BF440" s="7"/>
      <c r="BG440" s="7"/>
      <c r="BH440" s="7" t="str">
        <f t="shared" ca="1" si="92"/>
        <v/>
      </c>
      <c r="BI440" s="4" t="str">
        <f t="shared" si="103"/>
        <v/>
      </c>
      <c r="BJ440" s="123" t="str">
        <f t="shared" si="93"/>
        <v/>
      </c>
      <c r="BK440" s="140" t="str">
        <f t="shared" si="98"/>
        <v/>
      </c>
      <c r="BQ440" s="4" t="str">
        <f>IF(IFERROR(VLOOKUP(C440,C441:C$1993,1,0),"")="","",COUNTIF(C:C,C440))</f>
        <v/>
      </c>
      <c r="BU440" s="5" t="str">
        <f>IF(B440="","",IF(BQ440="",1+(MAX(BU$2:BU439)),""))</f>
        <v/>
      </c>
      <c r="BV440" s="5" t="str">
        <f t="shared" si="94"/>
        <v/>
      </c>
      <c r="BW440" s="5" t="str">
        <f t="shared" si="95"/>
        <v/>
      </c>
      <c r="BX440" s="14" t="str">
        <f t="shared" si="96"/>
        <v/>
      </c>
      <c r="BY440" s="28"/>
      <c r="BZ440" s="15"/>
      <c r="CA440" s="5" t="str">
        <f t="shared" si="105"/>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x14ac:dyDescent="0.25">
      <c r="A441" s="4" t="str">
        <f t="shared" si="101"/>
        <v/>
      </c>
      <c r="B441" s="6"/>
      <c r="C441" s="8"/>
      <c r="D441" s="1" t="str">
        <f>IFERROR(INDEX('padron cfe'!B:B,MATCH(DATOS!C441,'padron cfe'!A:A,0),1),"")</f>
        <v/>
      </c>
      <c r="E441" s="1"/>
      <c r="F441" s="7"/>
      <c r="G441" s="9" t="s">
        <v>157</v>
      </c>
      <c r="H441" s="5" t="str">
        <f>IF(F441="","",IFERROR(CONCATENATE("PEUA",VLOOKUP(ESTADO,REPORTE!AV441:AW472,2,0),CLAVE_DISTRITO,CLAVE_CADER,IFERROR(VLOOKUP(DAY(F441),$BN$3:$BO$11,2,0),DAY(F441)),IFERROR(VLOOKUP(MONTH(F441),$BN$3:$BO$11,2,0),MONTH(F441)),YEAR(F441),G441),""))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6"/>
        <v/>
      </c>
      <c r="T441" s="2" t="str">
        <f>IFERROR(INDEX('padron cfe'!D:D,MATCH(DATOS!C441,'padron cfe'!A:A,0),1),"")</f>
        <v/>
      </c>
      <c r="U441" s="4"/>
      <c r="V441" s="4"/>
      <c r="W441" s="4"/>
      <c r="X441" s="6"/>
      <c r="Y441" s="4"/>
      <c r="Z441" s="4" t="str">
        <f t="shared" si="102"/>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4"/>
      <c r="BF441" s="7"/>
      <c r="BG441" s="7"/>
      <c r="BH441" s="7" t="str">
        <f t="shared" ca="1" si="92"/>
        <v/>
      </c>
      <c r="BI441" s="4" t="str">
        <f t="shared" si="103"/>
        <v/>
      </c>
      <c r="BJ441" s="123" t="str">
        <f t="shared" si="93"/>
        <v/>
      </c>
      <c r="BK441" s="140" t="str">
        <f t="shared" si="98"/>
        <v/>
      </c>
      <c r="BQ441" s="4" t="str">
        <f>IF(IFERROR(VLOOKUP(C441,C442:C$1993,1,0),"")="","",COUNTIF(C:C,C441))</f>
        <v/>
      </c>
      <c r="BU441" s="5" t="str">
        <f>IF(B441="","",IF(BQ441="",1+(MAX(BU$2:BU440)),""))</f>
        <v/>
      </c>
      <c r="BV441" s="5" t="str">
        <f t="shared" si="94"/>
        <v/>
      </c>
      <c r="BW441" s="5" t="str">
        <f t="shared" si="95"/>
        <v/>
      </c>
      <c r="BX441" s="14" t="str">
        <f t="shared" si="96"/>
        <v/>
      </c>
      <c r="BY441" s="28"/>
      <c r="BZ441" s="15"/>
      <c r="CA441" s="5" t="str">
        <f t="shared" si="105"/>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x14ac:dyDescent="0.25">
      <c r="A442" s="4" t="str">
        <f t="shared" si="101"/>
        <v/>
      </c>
      <c r="B442" s="6"/>
      <c r="C442" s="8"/>
      <c r="D442" s="1" t="str">
        <f>IFERROR(INDEX('padron cfe'!B:B,MATCH(DATOS!C442,'padron cfe'!A:A,0),1),"")</f>
        <v/>
      </c>
      <c r="E442" s="1"/>
      <c r="F442" s="7"/>
      <c r="G442" s="9" t="s">
        <v>157</v>
      </c>
      <c r="H442" s="5" t="str">
        <f>IF(F442="","",IFERROR(CONCATENATE("PEUA",VLOOKUP(ESTADO,REPORTE!AV442:AW473,2,0),CLAVE_DISTRITO,CLAVE_CADER,IFERROR(VLOOKUP(DAY(F442),$BN$3:$BO$11,2,0),DAY(F442)),IFERROR(VLOOKUP(MONTH(F442),$BN$3:$BO$11,2,0),MONTH(F442)),YEAR(F442),G442),""))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6"/>
        <v/>
      </c>
      <c r="T442" s="2" t="str">
        <f>IFERROR(INDEX('padron cfe'!D:D,MATCH(DATOS!C442,'padron cfe'!A:A,0),1),"")</f>
        <v/>
      </c>
      <c r="U442" s="4"/>
      <c r="V442" s="4"/>
      <c r="W442" s="4"/>
      <c r="X442" s="6"/>
      <c r="Y442" s="4"/>
      <c r="Z442" s="4" t="str">
        <f t="shared" si="102"/>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4"/>
      <c r="BF442" s="7"/>
      <c r="BG442" s="7"/>
      <c r="BH442" s="7" t="str">
        <f t="shared" ca="1" si="92"/>
        <v/>
      </c>
      <c r="BI442" s="4" t="str">
        <f t="shared" si="103"/>
        <v/>
      </c>
      <c r="BJ442" s="123" t="str">
        <f t="shared" si="93"/>
        <v/>
      </c>
      <c r="BK442" s="140" t="str">
        <f t="shared" si="98"/>
        <v/>
      </c>
      <c r="BQ442" s="4" t="str">
        <f>IF(IFERROR(VLOOKUP(C442,C443:C$1993,1,0),"")="","",COUNTIF(C:C,C442))</f>
        <v/>
      </c>
      <c r="BU442" s="5" t="str">
        <f>IF(B442="","",IF(BQ442="",1+(MAX(BU$2:BU441)),""))</f>
        <v/>
      </c>
      <c r="BV442" s="5" t="str">
        <f t="shared" si="94"/>
        <v/>
      </c>
      <c r="BW442" s="5" t="str">
        <f t="shared" si="95"/>
        <v/>
      </c>
      <c r="BX442" s="14" t="str">
        <f t="shared" si="96"/>
        <v/>
      </c>
      <c r="BY442" s="28"/>
      <c r="BZ442" s="15"/>
      <c r="CA442" s="5" t="str">
        <f t="shared" si="105"/>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x14ac:dyDescent="0.25">
      <c r="A443" s="4" t="str">
        <f t="shared" si="101"/>
        <v/>
      </c>
      <c r="B443" s="6"/>
      <c r="C443" s="8"/>
      <c r="D443" s="1" t="str">
        <f>IFERROR(INDEX('padron cfe'!B:B,MATCH(DATOS!C443,'padron cfe'!A:A,0),1),"")</f>
        <v/>
      </c>
      <c r="E443" s="1"/>
      <c r="F443" s="7"/>
      <c r="G443" s="9" t="s">
        <v>157</v>
      </c>
      <c r="H443" s="5" t="str">
        <f>IF(F443="","",IFERROR(CONCATENATE("PEUA",VLOOKUP(ESTADO,REPORTE!AV443:AW474,2,0),CLAVE_DISTRITO,CLAVE_CADER,IFERROR(VLOOKUP(DAY(F443),$BN$3:$BO$11,2,0),DAY(F443)),IFERROR(VLOOKUP(MONTH(F443),$BN$3:$BO$11,2,0),MONTH(F443)),YEAR(F443),G443),""))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6"/>
        <v/>
      </c>
      <c r="T443" s="2" t="str">
        <f>IFERROR(INDEX('padron cfe'!D:D,MATCH(DATOS!C443,'padron cfe'!A:A,0),1),"")</f>
        <v/>
      </c>
      <c r="U443" s="4"/>
      <c r="V443" s="4"/>
      <c r="W443" s="4"/>
      <c r="X443" s="6"/>
      <c r="Y443" s="4"/>
      <c r="Z443" s="4" t="str">
        <f t="shared" si="102"/>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4"/>
      <c r="BF443" s="7"/>
      <c r="BG443" s="7"/>
      <c r="BH443" s="7" t="str">
        <f t="shared" ca="1" si="92"/>
        <v/>
      </c>
      <c r="BI443" s="4" t="str">
        <f t="shared" si="103"/>
        <v/>
      </c>
      <c r="BJ443" s="123" t="str">
        <f t="shared" si="93"/>
        <v/>
      </c>
      <c r="BK443" s="140" t="str">
        <f t="shared" si="98"/>
        <v/>
      </c>
      <c r="BQ443" s="4" t="str">
        <f>IF(IFERROR(VLOOKUP(C443,C444:C$1993,1,0),"")="","",COUNTIF(C:C,C443))</f>
        <v/>
      </c>
      <c r="BU443" s="5" t="str">
        <f>IF(B443="","",IF(BQ443="",1+(MAX(BU$2:BU442)),""))</f>
        <v/>
      </c>
      <c r="BV443" s="5" t="str">
        <f t="shared" si="94"/>
        <v/>
      </c>
      <c r="BW443" s="5" t="str">
        <f t="shared" si="95"/>
        <v/>
      </c>
      <c r="BX443" s="14" t="str">
        <f t="shared" si="96"/>
        <v/>
      </c>
      <c r="BY443" s="28"/>
      <c r="BZ443" s="15"/>
      <c r="CA443" s="5" t="str">
        <f t="shared" si="105"/>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x14ac:dyDescent="0.25">
      <c r="A444" s="4" t="str">
        <f t="shared" si="101"/>
        <v/>
      </c>
      <c r="B444" s="6"/>
      <c r="C444" s="8"/>
      <c r="D444" s="1" t="str">
        <f>IFERROR(INDEX('padron cfe'!B:B,MATCH(DATOS!C444,'padron cfe'!A:A,0),1),"")</f>
        <v/>
      </c>
      <c r="E444" s="1"/>
      <c r="F444" s="7"/>
      <c r="G444" s="9" t="s">
        <v>157</v>
      </c>
      <c r="H444" s="5" t="str">
        <f>IF(F444="","",IFERROR(CONCATENATE("PEUA",VLOOKUP(ESTADO,REPORTE!AV444:AW475,2,0),CLAVE_DISTRITO,CLAVE_CADER,IFERROR(VLOOKUP(DAY(F444),$BN$3:$BO$11,2,0),DAY(F444)),IFERROR(VLOOKUP(MONTH(F444),$BN$3:$BO$11,2,0),MONTH(F444)),YEAR(F444),G444),""))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6"/>
        <v/>
      </c>
      <c r="T444" s="2" t="str">
        <f>IFERROR(INDEX('padron cfe'!D:D,MATCH(DATOS!C444,'padron cfe'!A:A,0),1),"")</f>
        <v/>
      </c>
      <c r="U444" s="4"/>
      <c r="V444" s="4"/>
      <c r="W444" s="4"/>
      <c r="X444" s="6"/>
      <c r="Y444" s="4"/>
      <c r="Z444" s="4" t="str">
        <f t="shared" si="102"/>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4"/>
      <c r="BF444" s="7"/>
      <c r="BG444" s="7"/>
      <c r="BH444" s="7" t="str">
        <f t="shared" ca="1" si="92"/>
        <v/>
      </c>
      <c r="BI444" s="4" t="str">
        <f t="shared" si="103"/>
        <v/>
      </c>
      <c r="BJ444" s="123" t="str">
        <f t="shared" si="93"/>
        <v/>
      </c>
      <c r="BK444" s="140" t="str">
        <f t="shared" si="98"/>
        <v/>
      </c>
      <c r="BQ444" s="4" t="str">
        <f>IF(IFERROR(VLOOKUP(C444,C445:C$1993,1,0),"")="","",COUNTIF(C:C,C444))</f>
        <v/>
      </c>
      <c r="BU444" s="5" t="str">
        <f>IF(B444="","",IF(BQ444="",1+(MAX(BU$2:BU443)),""))</f>
        <v/>
      </c>
      <c r="BV444" s="5" t="str">
        <f t="shared" si="94"/>
        <v/>
      </c>
      <c r="BW444" s="5" t="str">
        <f t="shared" si="95"/>
        <v/>
      </c>
      <c r="BX444" s="14" t="str">
        <f t="shared" si="96"/>
        <v/>
      </c>
      <c r="BY444" s="28"/>
      <c r="BZ444" s="15"/>
      <c r="CA444" s="5" t="str">
        <f t="shared" si="105"/>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x14ac:dyDescent="0.25">
      <c r="A445" s="4" t="str">
        <f t="shared" si="101"/>
        <v/>
      </c>
      <c r="B445" s="6"/>
      <c r="C445" s="8"/>
      <c r="D445" s="1" t="str">
        <f>IFERROR(INDEX('padron cfe'!B:B,MATCH(DATOS!C445,'padron cfe'!A:A,0),1),"")</f>
        <v/>
      </c>
      <c r="E445" s="1"/>
      <c r="F445" s="7"/>
      <c r="G445" s="9" t="s">
        <v>157</v>
      </c>
      <c r="H445" s="5" t="str">
        <f>IF(F445="","",IFERROR(CONCATENATE("PEUA",VLOOKUP(ESTADO,REPORTE!AV445:AW476,2,0),CLAVE_DISTRITO,CLAVE_CADER,IFERROR(VLOOKUP(DAY(F445),$BN$3:$BO$11,2,0),DAY(F445)),IFERROR(VLOOKUP(MONTH(F445),$BN$3:$BO$11,2,0),MONTH(F445)),YEAR(F445),G445),""))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6"/>
        <v/>
      </c>
      <c r="T445" s="2" t="str">
        <f>IFERROR(INDEX('padron cfe'!D:D,MATCH(DATOS!C445,'padron cfe'!A:A,0),1),"")</f>
        <v/>
      </c>
      <c r="U445" s="4"/>
      <c r="V445" s="4"/>
      <c r="W445" s="4"/>
      <c r="X445" s="6"/>
      <c r="Y445" s="4"/>
      <c r="Z445" s="4" t="str">
        <f t="shared" si="102"/>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4"/>
      <c r="BF445" s="7"/>
      <c r="BG445" s="7"/>
      <c r="BH445" s="7" t="str">
        <f t="shared" ca="1" si="92"/>
        <v/>
      </c>
      <c r="BI445" s="4" t="str">
        <f t="shared" si="103"/>
        <v/>
      </c>
      <c r="BJ445" s="123" t="str">
        <f t="shared" si="93"/>
        <v/>
      </c>
      <c r="BK445" s="140" t="str">
        <f t="shared" si="98"/>
        <v/>
      </c>
      <c r="BQ445" s="4" t="str">
        <f>IF(IFERROR(VLOOKUP(C445,C446:C$1993,1,0),"")="","",COUNTIF(C:C,C445))</f>
        <v/>
      </c>
      <c r="BU445" s="5" t="str">
        <f>IF(B445="","",IF(BQ445="",1+(MAX(BU$2:BU444)),""))</f>
        <v/>
      </c>
      <c r="BV445" s="5" t="str">
        <f t="shared" si="94"/>
        <v/>
      </c>
      <c r="BW445" s="5" t="str">
        <f t="shared" si="95"/>
        <v/>
      </c>
      <c r="BX445" s="14" t="str">
        <f t="shared" si="96"/>
        <v/>
      </c>
      <c r="BY445" s="28"/>
      <c r="BZ445" s="15"/>
      <c r="CA445" s="5" t="str">
        <f t="shared" si="105"/>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x14ac:dyDescent="0.25">
      <c r="A446" s="4" t="str">
        <f t="shared" si="101"/>
        <v/>
      </c>
      <c r="B446" s="6"/>
      <c r="C446" s="8"/>
      <c r="D446" s="1" t="str">
        <f>IFERROR(INDEX('padron cfe'!B:B,MATCH(DATOS!C446,'padron cfe'!A:A,0),1),"")</f>
        <v/>
      </c>
      <c r="E446" s="1"/>
      <c r="F446" s="7"/>
      <c r="G446" s="9" t="s">
        <v>157</v>
      </c>
      <c r="H446" s="5" t="str">
        <f>IF(F446="","",IFERROR(CONCATENATE("PEUA",VLOOKUP(ESTADO,REPORTE!AV446:AW477,2,0),CLAVE_DISTRITO,CLAVE_CADER,IFERROR(VLOOKUP(DAY(F446),$BN$3:$BO$11,2,0),DAY(F446)),IFERROR(VLOOKUP(MONTH(F446),$BN$3:$BO$11,2,0),MONTH(F446)),YEAR(F446),G446),""))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6"/>
        <v/>
      </c>
      <c r="T446" s="2" t="str">
        <f>IFERROR(INDEX('padron cfe'!D:D,MATCH(DATOS!C446,'padron cfe'!A:A,0),1),"")</f>
        <v/>
      </c>
      <c r="U446" s="4"/>
      <c r="V446" s="4"/>
      <c r="W446" s="4"/>
      <c r="X446" s="6"/>
      <c r="Y446" s="4"/>
      <c r="Z446" s="4" t="str">
        <f t="shared" si="102"/>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4"/>
      <c r="BF446" s="7"/>
      <c r="BG446" s="7"/>
      <c r="BH446" s="7" t="str">
        <f t="shared" ca="1" si="92"/>
        <v/>
      </c>
      <c r="BI446" s="4" t="str">
        <f t="shared" si="103"/>
        <v/>
      </c>
      <c r="BJ446" s="123" t="str">
        <f t="shared" si="93"/>
        <v/>
      </c>
      <c r="BK446" s="140" t="str">
        <f t="shared" si="98"/>
        <v/>
      </c>
      <c r="BQ446" s="4" t="str">
        <f>IF(IFERROR(VLOOKUP(C446,C447:C$1993,1,0),"")="","",COUNTIF(C:C,C446))</f>
        <v/>
      </c>
      <c r="BU446" s="5" t="str">
        <f>IF(B446="","",IF(BQ446="",1+(MAX(BU$2:BU445)),""))</f>
        <v/>
      </c>
      <c r="BV446" s="5" t="str">
        <f t="shared" si="94"/>
        <v/>
      </c>
      <c r="BW446" s="5" t="str">
        <f t="shared" si="95"/>
        <v/>
      </c>
      <c r="BX446" s="14" t="str">
        <f t="shared" si="96"/>
        <v/>
      </c>
      <c r="BY446" s="28"/>
      <c r="BZ446" s="15"/>
      <c r="CA446" s="5" t="str">
        <f t="shared" si="105"/>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x14ac:dyDescent="0.25">
      <c r="A447" s="4" t="str">
        <f t="shared" si="101"/>
        <v/>
      </c>
      <c r="B447" s="6"/>
      <c r="C447" s="8"/>
      <c r="D447" s="1" t="str">
        <f>IFERROR(INDEX('padron cfe'!B:B,MATCH(DATOS!C447,'padron cfe'!A:A,0),1),"")</f>
        <v/>
      </c>
      <c r="E447" s="1"/>
      <c r="F447" s="7"/>
      <c r="G447" s="9" t="s">
        <v>157</v>
      </c>
      <c r="H447" s="5" t="str">
        <f>IF(F447="","",IFERROR(CONCATENATE("PEUA",VLOOKUP(ESTADO,REPORTE!AV447:AW478,2,0),CLAVE_DISTRITO,CLAVE_CADER,IFERROR(VLOOKUP(DAY(F447),$BN$3:$BO$11,2,0),DAY(F447)),IFERROR(VLOOKUP(MONTH(F447),$BN$3:$BO$11,2,0),MONTH(F447)),YEAR(F447),G447),""))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6"/>
        <v/>
      </c>
      <c r="T447" s="2" t="str">
        <f>IFERROR(INDEX('padron cfe'!D:D,MATCH(DATOS!C447,'padron cfe'!A:A,0),1),"")</f>
        <v/>
      </c>
      <c r="U447" s="4"/>
      <c r="V447" s="4"/>
      <c r="W447" s="4"/>
      <c r="X447" s="6"/>
      <c r="Y447" s="4"/>
      <c r="Z447" s="4" t="str">
        <f t="shared" si="102"/>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4"/>
      <c r="BF447" s="7"/>
      <c r="BG447" s="7"/>
      <c r="BH447" s="7" t="str">
        <f t="shared" ca="1" si="92"/>
        <v/>
      </c>
      <c r="BI447" s="4" t="str">
        <f t="shared" si="103"/>
        <v/>
      </c>
      <c r="BJ447" s="123" t="str">
        <f t="shared" si="93"/>
        <v/>
      </c>
      <c r="BK447" s="140" t="str">
        <f t="shared" si="98"/>
        <v/>
      </c>
      <c r="BQ447" s="4" t="str">
        <f>IF(IFERROR(VLOOKUP(C447,C448:C$1993,1,0),"")="","",COUNTIF(C:C,C447))</f>
        <v/>
      </c>
      <c r="BU447" s="5" t="str">
        <f>IF(B447="","",IF(BQ447="",1+(MAX(BU$2:BU446)),""))</f>
        <v/>
      </c>
      <c r="BV447" s="5" t="str">
        <f t="shared" si="94"/>
        <v/>
      </c>
      <c r="BW447" s="5" t="str">
        <f t="shared" si="95"/>
        <v/>
      </c>
      <c r="BX447" s="14" t="str">
        <f t="shared" si="96"/>
        <v/>
      </c>
      <c r="BY447" s="28"/>
      <c r="BZ447" s="15"/>
      <c r="CA447" s="5" t="str">
        <f t="shared" si="105"/>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x14ac:dyDescent="0.25">
      <c r="A448" s="4" t="str">
        <f t="shared" si="101"/>
        <v/>
      </c>
      <c r="B448" s="6"/>
      <c r="C448" s="8"/>
      <c r="D448" s="1" t="str">
        <f>IFERROR(INDEX('padron cfe'!B:B,MATCH(DATOS!C448,'padron cfe'!A:A,0),1),"")</f>
        <v/>
      </c>
      <c r="E448" s="1"/>
      <c r="F448" s="7"/>
      <c r="G448" s="9" t="s">
        <v>157</v>
      </c>
      <c r="H448" s="5" t="str">
        <f>IF(F448="","",IFERROR(CONCATENATE("PEUA",VLOOKUP(ESTADO,REPORTE!AV448:AW479,2,0),CLAVE_DISTRITO,CLAVE_CADER,IFERROR(VLOOKUP(DAY(F448),$BN$3:$BO$11,2,0),DAY(F448)),IFERROR(VLOOKUP(MONTH(F448),$BN$3:$BO$11,2,0),MONTH(F448)),YEAR(F448),G448),""))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6"/>
        <v/>
      </c>
      <c r="T448" s="2" t="str">
        <f>IFERROR(INDEX('padron cfe'!D:D,MATCH(DATOS!C448,'padron cfe'!A:A,0),1),"")</f>
        <v/>
      </c>
      <c r="U448" s="4"/>
      <c r="V448" s="4"/>
      <c r="W448" s="4"/>
      <c r="X448" s="6"/>
      <c r="Y448" s="4"/>
      <c r="Z448" s="4" t="str">
        <f t="shared" si="102"/>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4"/>
      <c r="BF448" s="7"/>
      <c r="BG448" s="7"/>
      <c r="BH448" s="7" t="str">
        <f t="shared" ca="1" si="92"/>
        <v/>
      </c>
      <c r="BI448" s="4" t="str">
        <f t="shared" si="103"/>
        <v/>
      </c>
      <c r="BJ448" s="123" t="str">
        <f t="shared" si="93"/>
        <v/>
      </c>
      <c r="BK448" s="140" t="str">
        <f t="shared" si="98"/>
        <v/>
      </c>
      <c r="BQ448" s="4" t="str">
        <f>IF(IFERROR(VLOOKUP(C448,C449:C$1993,1,0),"")="","",COUNTIF(C:C,C448))</f>
        <v/>
      </c>
      <c r="BU448" s="5" t="str">
        <f>IF(B448="","",IF(BQ448="",1+(MAX(BU$2:BU447)),""))</f>
        <v/>
      </c>
      <c r="BV448" s="5" t="str">
        <f t="shared" si="94"/>
        <v/>
      </c>
      <c r="BW448" s="5" t="str">
        <f t="shared" si="95"/>
        <v/>
      </c>
      <c r="BX448" s="14" t="str">
        <f t="shared" si="96"/>
        <v/>
      </c>
      <c r="BY448" s="28"/>
      <c r="BZ448" s="15"/>
      <c r="CA448" s="5" t="str">
        <f t="shared" si="105"/>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x14ac:dyDescent="0.25">
      <c r="A449" s="4" t="str">
        <f t="shared" si="101"/>
        <v/>
      </c>
      <c r="B449" s="6"/>
      <c r="C449" s="8"/>
      <c r="D449" s="1" t="str">
        <f>IFERROR(INDEX('padron cfe'!B:B,MATCH(DATOS!C449,'padron cfe'!A:A,0),1),"")</f>
        <v/>
      </c>
      <c r="E449" s="1"/>
      <c r="F449" s="7"/>
      <c r="G449" s="9" t="s">
        <v>157</v>
      </c>
      <c r="H449" s="5" t="str">
        <f>IF(F449="","",IFERROR(CONCATENATE("PEUA",VLOOKUP(ESTADO,REPORTE!AV449:AW480,2,0),CLAVE_DISTRITO,CLAVE_CADER,IFERROR(VLOOKUP(DAY(F449),$BN$3:$BO$11,2,0),DAY(F449)),IFERROR(VLOOKUP(MONTH(F449),$BN$3:$BO$11,2,0),MONTH(F449)),YEAR(F449),G449),""))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6"/>
        <v/>
      </c>
      <c r="T449" s="2" t="str">
        <f>IFERROR(INDEX('padron cfe'!D:D,MATCH(DATOS!C449,'padron cfe'!A:A,0),1),"")</f>
        <v/>
      </c>
      <c r="U449" s="4"/>
      <c r="V449" s="4"/>
      <c r="W449" s="4"/>
      <c r="X449" s="6"/>
      <c r="Y449" s="4"/>
      <c r="Z449" s="4" t="str">
        <f t="shared" si="102"/>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4"/>
      <c r="BF449" s="7"/>
      <c r="BG449" s="7"/>
      <c r="BH449" s="7" t="str">
        <f t="shared" ca="1" si="92"/>
        <v/>
      </c>
      <c r="BI449" s="4" t="str">
        <f t="shared" si="103"/>
        <v/>
      </c>
      <c r="BJ449" s="123" t="str">
        <f t="shared" si="93"/>
        <v/>
      </c>
      <c r="BK449" s="140" t="str">
        <f t="shared" si="98"/>
        <v/>
      </c>
      <c r="BQ449" s="4" t="str">
        <f>IF(IFERROR(VLOOKUP(C449,C450:C$1993,1,0),"")="","",COUNTIF(C:C,C449))</f>
        <v/>
      </c>
      <c r="BU449" s="5" t="str">
        <f>IF(B449="","",IF(BQ449="",1+(MAX(BU$2:BU448)),""))</f>
        <v/>
      </c>
      <c r="BV449" s="5" t="str">
        <f t="shared" si="94"/>
        <v/>
      </c>
      <c r="BW449" s="5" t="str">
        <f t="shared" si="95"/>
        <v/>
      </c>
      <c r="BX449" s="14" t="str">
        <f t="shared" si="96"/>
        <v/>
      </c>
      <c r="BY449" s="28"/>
      <c r="BZ449" s="15"/>
      <c r="CA449" s="5" t="str">
        <f t="shared" si="105"/>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x14ac:dyDescent="0.25">
      <c r="A450" s="4" t="str">
        <f t="shared" ref="A450:A513" si="10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IF(F450="","",IFERROR(CONCATENATE("PEUA",VLOOKUP(ESTADO,REPORTE!AV450:AW481,2,0),CLAVE_DISTRITO,CLAVE_CADER,IFERROR(VLOOKUP(DAY(F450),$BN$3:$BO$11,2,0),DAY(F450)),IFERROR(VLOOKUP(MONTH(F450),$BN$3:$BO$11,2,0),MONTH(F450)),YEAR(F450),G450),""))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6"/>
        <v/>
      </c>
      <c r="T450" s="2" t="str">
        <f>IFERROR(INDEX('padron cfe'!D:D,MATCH(DATOS!C450,'padron cfe'!A:A,0),1),"")</f>
        <v/>
      </c>
      <c r="U450" s="4"/>
      <c r="V450" s="4"/>
      <c r="W450" s="4"/>
      <c r="X450" s="6"/>
      <c r="Y450" s="4"/>
      <c r="Z450" s="4" t="str">
        <f t="shared" ref="Z450:Z513" si="10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4"/>
      <c r="BF450" s="7"/>
      <c r="BG450" s="7"/>
      <c r="BH450" s="7" t="str">
        <f t="shared" ref="BH450:BH513" ca="1" si="109">IFERROR(IF(BE450="","",IF(BA450=5,"",IF(BE450-TODAY()&gt;0,"VIGENTE","VENCIDO"))),"")</f>
        <v/>
      </c>
      <c r="BI450" s="4" t="str">
        <f t="shared" si="103"/>
        <v/>
      </c>
      <c r="BJ450" s="123" t="str">
        <f t="shared" ref="BJ450:BJ513" si="110">IFERROR(IF(AA450="","",AA450/V450),"")</f>
        <v/>
      </c>
      <c r="BK450" s="140" t="str">
        <f t="shared" si="98"/>
        <v/>
      </c>
      <c r="BQ450" s="4" t="str">
        <f>IF(IFERROR(VLOOKUP(C450,C451:C$1993,1,0),"")="","",COUNTIF(C:C,C450))</f>
        <v/>
      </c>
      <c r="BU450" s="5" t="str">
        <f>IF(B450="","",IF(BQ450="",1+(MAX(BU$2:BU449)),""))</f>
        <v/>
      </c>
      <c r="BV450" s="5" t="str">
        <f t="shared" ref="BV450:BV513" si="111">IF(BU450="","",Z450)</f>
        <v/>
      </c>
      <c r="BW450" s="5" t="str">
        <f t="shared" ref="BW450:BW513" si="112">IF(BU450="","",H450)</f>
        <v/>
      </c>
      <c r="BX450" s="14" t="str">
        <f t="shared" ref="BX450:BX513" si="113">IF(BU450="","",C450)</f>
        <v/>
      </c>
      <c r="BY450" s="28"/>
      <c r="BZ450" s="15"/>
      <c r="CA450" s="5" t="str">
        <f t="shared" si="105"/>
        <v/>
      </c>
      <c r="CD450" s="5" t="str">
        <f t="shared" ref="CD450:CD513" si="114">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x14ac:dyDescent="0.25">
      <c r="A451" s="4" t="str">
        <f t="shared" si="107"/>
        <v/>
      </c>
      <c r="B451" s="6"/>
      <c r="C451" s="8"/>
      <c r="D451" s="1" t="str">
        <f>IFERROR(INDEX('padron cfe'!B:B,MATCH(DATOS!C451,'padron cfe'!A:A,0),1),"")</f>
        <v/>
      </c>
      <c r="E451" s="1"/>
      <c r="F451" s="7"/>
      <c r="G451" s="9" t="s">
        <v>157</v>
      </c>
      <c r="H451" s="5" t="str">
        <f>IF(F451="","",IFERROR(CONCATENATE("PEUA",VLOOKUP(ESTADO,REPORTE!AV451:AW482,2,0),CLAVE_DISTRITO,CLAVE_CADER,IFERROR(VLOOKUP(DAY(F451),$BN$3:$BO$11,2,0),DAY(F451)),IFERROR(VLOOKUP(MONTH(F451),$BN$3:$BO$11,2,0),MONTH(F451)),YEAR(F451),G451),""))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6"/>
        <v/>
      </c>
      <c r="T451" s="2" t="str">
        <f>IFERROR(INDEX('padron cfe'!D:D,MATCH(DATOS!C451,'padron cfe'!A:A,0),1),"")</f>
        <v/>
      </c>
      <c r="U451" s="4"/>
      <c r="V451" s="4"/>
      <c r="W451" s="4"/>
      <c r="X451" s="6"/>
      <c r="Y451" s="4"/>
      <c r="Z451" s="4" t="str">
        <f t="shared" si="10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4"/>
      <c r="BF451" s="7"/>
      <c r="BG451" s="7"/>
      <c r="BH451" s="7" t="str">
        <f t="shared" ca="1" si="109"/>
        <v/>
      </c>
      <c r="BI451" s="4" t="str">
        <f t="shared" si="103"/>
        <v/>
      </c>
      <c r="BJ451" s="123" t="str">
        <f t="shared" si="110"/>
        <v/>
      </c>
      <c r="BK451" s="140" t="str">
        <f t="shared" ref="BK451:BK514" si="115">IFERROR(IF(AA451/Z451=0,"",AA451/Z451),"")</f>
        <v/>
      </c>
      <c r="BQ451" s="4" t="str">
        <f>IF(IFERROR(VLOOKUP(C451,C452:C$1993,1,0),"")="","",COUNTIF(C:C,C451))</f>
        <v/>
      </c>
      <c r="BU451" s="5" t="str">
        <f>IF(B451="","",IF(BQ451="",1+(MAX(BU$2:BU450)),""))</f>
        <v/>
      </c>
      <c r="BV451" s="5" t="str">
        <f t="shared" si="111"/>
        <v/>
      </c>
      <c r="BW451" s="5" t="str">
        <f t="shared" si="112"/>
        <v/>
      </c>
      <c r="BX451" s="14" t="str">
        <f t="shared" si="113"/>
        <v/>
      </c>
      <c r="BY451" s="28"/>
      <c r="BZ451" s="15"/>
      <c r="CA451" s="5" t="str">
        <f t="shared" si="105"/>
        <v/>
      </c>
      <c r="CD451" s="5" t="str">
        <f t="shared" si="114"/>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x14ac:dyDescent="0.25">
      <c r="A452" s="4" t="str">
        <f t="shared" si="107"/>
        <v/>
      </c>
      <c r="B452" s="6"/>
      <c r="C452" s="8"/>
      <c r="D452" s="1" t="str">
        <f>IFERROR(INDEX('padron cfe'!B:B,MATCH(DATOS!C452,'padron cfe'!A:A,0),1),"")</f>
        <v/>
      </c>
      <c r="E452" s="1"/>
      <c r="F452" s="7"/>
      <c r="G452" s="9" t="s">
        <v>157</v>
      </c>
      <c r="H452" s="5" t="str">
        <f>IF(F452="","",IFERROR(CONCATENATE("PEUA",VLOOKUP(ESTADO,REPORTE!AV452:AW483,2,0),CLAVE_DISTRITO,CLAVE_CADER,IFERROR(VLOOKUP(DAY(F452),$BN$3:$BO$11,2,0),DAY(F452)),IFERROR(VLOOKUP(MONTH(F452),$BN$3:$BO$11,2,0),MONTH(F452)),YEAR(F452),G452),""))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6"/>
        <v/>
      </c>
      <c r="T452" s="2" t="str">
        <f>IFERROR(INDEX('padron cfe'!D:D,MATCH(DATOS!C452,'padron cfe'!A:A,0),1),"")</f>
        <v/>
      </c>
      <c r="U452" s="4"/>
      <c r="V452" s="4"/>
      <c r="W452" s="4"/>
      <c r="X452" s="6"/>
      <c r="Y452" s="4"/>
      <c r="Z452" s="4" t="str">
        <f t="shared" si="10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4"/>
      <c r="BF452" s="7"/>
      <c r="BG452" s="7"/>
      <c r="BH452" s="7" t="str">
        <f t="shared" ca="1" si="109"/>
        <v/>
      </c>
      <c r="BI452" s="4" t="str">
        <f t="shared" si="103"/>
        <v/>
      </c>
      <c r="BJ452" s="123" t="str">
        <f t="shared" si="110"/>
        <v/>
      </c>
      <c r="BK452" s="140" t="str">
        <f t="shared" si="115"/>
        <v/>
      </c>
      <c r="BQ452" s="4" t="str">
        <f>IF(IFERROR(VLOOKUP(C452,C453:C$1993,1,0),"")="","",COUNTIF(C:C,C452))</f>
        <v/>
      </c>
      <c r="BU452" s="5" t="str">
        <f>IF(B452="","",IF(BQ452="",1+(MAX(BU$2:BU451)),""))</f>
        <v/>
      </c>
      <c r="BV452" s="5" t="str">
        <f t="shared" si="111"/>
        <v/>
      </c>
      <c r="BW452" s="5" t="str">
        <f t="shared" si="112"/>
        <v/>
      </c>
      <c r="BX452" s="14" t="str">
        <f t="shared" si="113"/>
        <v/>
      </c>
      <c r="BY452" s="28"/>
      <c r="BZ452" s="15"/>
      <c r="CA452" s="5" t="str">
        <f t="shared" si="105"/>
        <v/>
      </c>
      <c r="CD452" s="5" t="str">
        <f t="shared" si="114"/>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x14ac:dyDescent="0.25">
      <c r="A453" s="4" t="str">
        <f t="shared" si="107"/>
        <v/>
      </c>
      <c r="B453" s="6"/>
      <c r="C453" s="8"/>
      <c r="D453" s="1" t="str">
        <f>IFERROR(INDEX('padron cfe'!B:B,MATCH(DATOS!C453,'padron cfe'!A:A,0),1),"")</f>
        <v/>
      </c>
      <c r="E453" s="1"/>
      <c r="F453" s="7"/>
      <c r="G453" s="9" t="s">
        <v>157</v>
      </c>
      <c r="H453" s="5" t="str">
        <f>IF(F453="","",IFERROR(CONCATENATE("PEUA",VLOOKUP(ESTADO,REPORTE!AV453:AW484,2,0),CLAVE_DISTRITO,CLAVE_CADER,IFERROR(VLOOKUP(DAY(F453),$BN$3:$BO$11,2,0),DAY(F453)),IFERROR(VLOOKUP(MONTH(F453),$BN$3:$BO$11,2,0),MONTH(F453)),YEAR(F453),G453),""))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6"/>
        <v/>
      </c>
      <c r="T453" s="2" t="str">
        <f>IFERROR(INDEX('padron cfe'!D:D,MATCH(DATOS!C453,'padron cfe'!A:A,0),1),"")</f>
        <v/>
      </c>
      <c r="U453" s="4"/>
      <c r="V453" s="4"/>
      <c r="W453" s="4"/>
      <c r="X453" s="6"/>
      <c r="Y453" s="4"/>
      <c r="Z453" s="4" t="str">
        <f t="shared" si="10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4"/>
      <c r="BF453" s="7"/>
      <c r="BG453" s="7"/>
      <c r="BH453" s="7" t="str">
        <f t="shared" ca="1" si="109"/>
        <v/>
      </c>
      <c r="BI453" s="4" t="str">
        <f t="shared" si="103"/>
        <v/>
      </c>
      <c r="BJ453" s="123" t="str">
        <f t="shared" si="110"/>
        <v/>
      </c>
      <c r="BK453" s="140" t="str">
        <f t="shared" si="115"/>
        <v/>
      </c>
      <c r="BQ453" s="4" t="str">
        <f>IF(IFERROR(VLOOKUP(C453,C454:C$1993,1,0),"")="","",COUNTIF(C:C,C453))</f>
        <v/>
      </c>
      <c r="BU453" s="5" t="str">
        <f>IF(B453="","",IF(BQ453="",1+(MAX(BU$2:BU452)),""))</f>
        <v/>
      </c>
      <c r="BV453" s="5" t="str">
        <f t="shared" si="111"/>
        <v/>
      </c>
      <c r="BW453" s="5" t="str">
        <f t="shared" si="112"/>
        <v/>
      </c>
      <c r="BX453" s="14" t="str">
        <f t="shared" si="113"/>
        <v/>
      </c>
      <c r="BY453" s="28"/>
      <c r="BZ453" s="15"/>
      <c r="CA453" s="5" t="str">
        <f t="shared" si="105"/>
        <v/>
      </c>
      <c r="CD453" s="5" t="str">
        <f t="shared" si="114"/>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x14ac:dyDescent="0.25">
      <c r="A454" s="4" t="str">
        <f t="shared" si="107"/>
        <v/>
      </c>
      <c r="B454" s="6"/>
      <c r="C454" s="8"/>
      <c r="D454" s="1" t="str">
        <f>IFERROR(INDEX('padron cfe'!B:B,MATCH(DATOS!C454,'padron cfe'!A:A,0),1),"")</f>
        <v/>
      </c>
      <c r="E454" s="1"/>
      <c r="F454" s="7"/>
      <c r="G454" s="9" t="s">
        <v>157</v>
      </c>
      <c r="H454" s="5" t="str">
        <f>IF(F454="","",IFERROR(CONCATENATE("PEUA",VLOOKUP(ESTADO,REPORTE!AV454:AW485,2,0),CLAVE_DISTRITO,CLAVE_CADER,IFERROR(VLOOKUP(DAY(F454),$BN$3:$BO$11,2,0),DAY(F454)),IFERROR(VLOOKUP(MONTH(F454),$BN$3:$BO$11,2,0),MONTH(F454)),YEAR(F454),G454),""))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6"/>
        <v/>
      </c>
      <c r="T454" s="2" t="str">
        <f>IFERROR(INDEX('padron cfe'!D:D,MATCH(DATOS!C454,'padron cfe'!A:A,0),1),"")</f>
        <v/>
      </c>
      <c r="U454" s="4"/>
      <c r="V454" s="4"/>
      <c r="W454" s="4"/>
      <c r="X454" s="6"/>
      <c r="Y454" s="4"/>
      <c r="Z454" s="4" t="str">
        <f t="shared" si="10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4"/>
      <c r="BF454" s="7"/>
      <c r="BG454" s="7"/>
      <c r="BH454" s="7" t="str">
        <f t="shared" ca="1" si="109"/>
        <v/>
      </c>
      <c r="BI454" s="4" t="str">
        <f t="shared" si="103"/>
        <v/>
      </c>
      <c r="BJ454" s="123" t="str">
        <f t="shared" si="110"/>
        <v/>
      </c>
      <c r="BK454" s="140" t="str">
        <f t="shared" si="115"/>
        <v/>
      </c>
      <c r="BQ454" s="4" t="str">
        <f>IF(IFERROR(VLOOKUP(C454,C455:C$1993,1,0),"")="","",COUNTIF(C:C,C454))</f>
        <v/>
      </c>
      <c r="BU454" s="5" t="str">
        <f>IF(B454="","",IF(BQ454="",1+(MAX(BU$2:BU453)),""))</f>
        <v/>
      </c>
      <c r="BV454" s="5" t="str">
        <f t="shared" si="111"/>
        <v/>
      </c>
      <c r="BW454" s="5" t="str">
        <f t="shared" si="112"/>
        <v/>
      </c>
      <c r="BX454" s="14" t="str">
        <f t="shared" si="113"/>
        <v/>
      </c>
      <c r="BY454" s="28"/>
      <c r="BZ454" s="15"/>
      <c r="CA454" s="5" t="str">
        <f t="shared" si="105"/>
        <v/>
      </c>
      <c r="CD454" s="5" t="str">
        <f t="shared" si="114"/>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x14ac:dyDescent="0.25">
      <c r="A455" s="4" t="str">
        <f t="shared" si="107"/>
        <v/>
      </c>
      <c r="B455" s="6"/>
      <c r="C455" s="8"/>
      <c r="D455" s="1" t="str">
        <f>IFERROR(INDEX('padron cfe'!B:B,MATCH(DATOS!C455,'padron cfe'!A:A,0),1),"")</f>
        <v/>
      </c>
      <c r="E455" s="1"/>
      <c r="F455" s="7"/>
      <c r="G455" s="9" t="s">
        <v>157</v>
      </c>
      <c r="H455" s="5" t="str">
        <f>IF(F455="","",IFERROR(CONCATENATE("PEUA",VLOOKUP(ESTADO,REPORTE!AV455:AW486,2,0),CLAVE_DISTRITO,CLAVE_CADER,IFERROR(VLOOKUP(DAY(F455),$BN$3:$BO$11,2,0),DAY(F455)),IFERROR(VLOOKUP(MONTH(F455),$BN$3:$BO$11,2,0),MONTH(F455)),YEAR(F455),G455),""))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6"/>
        <v/>
      </c>
      <c r="T455" s="2" t="str">
        <f>IFERROR(INDEX('padron cfe'!D:D,MATCH(DATOS!C455,'padron cfe'!A:A,0),1),"")</f>
        <v/>
      </c>
      <c r="U455" s="4"/>
      <c r="V455" s="4"/>
      <c r="W455" s="4"/>
      <c r="X455" s="6"/>
      <c r="Y455" s="4"/>
      <c r="Z455" s="4" t="str">
        <f t="shared" si="10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4"/>
      <c r="BF455" s="7"/>
      <c r="BG455" s="7"/>
      <c r="BH455" s="7" t="str">
        <f t="shared" ca="1" si="109"/>
        <v/>
      </c>
      <c r="BI455" s="4" t="str">
        <f t="shared" si="103"/>
        <v/>
      </c>
      <c r="BJ455" s="123" t="str">
        <f t="shared" si="110"/>
        <v/>
      </c>
      <c r="BK455" s="140" t="str">
        <f t="shared" si="115"/>
        <v/>
      </c>
      <c r="BQ455" s="4" t="str">
        <f>IF(IFERROR(VLOOKUP(C455,C456:C$1993,1,0),"")="","",COUNTIF(C:C,C455))</f>
        <v/>
      </c>
      <c r="BU455" s="5" t="str">
        <f>IF(B455="","",IF(BQ455="",1+(MAX(BU$2:BU454)),""))</f>
        <v/>
      </c>
      <c r="BV455" s="5" t="str">
        <f t="shared" si="111"/>
        <v/>
      </c>
      <c r="BW455" s="5" t="str">
        <f t="shared" si="112"/>
        <v/>
      </c>
      <c r="BX455" s="14" t="str">
        <f t="shared" si="113"/>
        <v/>
      </c>
      <c r="BY455" s="28"/>
      <c r="BZ455" s="15"/>
      <c r="CA455" s="5" t="str">
        <f t="shared" si="105"/>
        <v/>
      </c>
      <c r="CD455" s="5" t="str">
        <f t="shared" si="114"/>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x14ac:dyDescent="0.25">
      <c r="A456" s="4" t="str">
        <f t="shared" si="107"/>
        <v/>
      </c>
      <c r="B456" s="6"/>
      <c r="C456" s="8"/>
      <c r="D456" s="1" t="str">
        <f>IFERROR(INDEX('padron cfe'!B:B,MATCH(DATOS!C456,'padron cfe'!A:A,0),1),"")</f>
        <v/>
      </c>
      <c r="E456" s="1"/>
      <c r="F456" s="7"/>
      <c r="G456" s="9" t="s">
        <v>157</v>
      </c>
      <c r="H456" s="5" t="str">
        <f>IF(F456="","",IFERROR(CONCATENATE("PEUA",VLOOKUP(ESTADO,REPORTE!AV456:AW487,2,0),CLAVE_DISTRITO,CLAVE_CADER,IFERROR(VLOOKUP(DAY(F456),$BN$3:$BO$11,2,0),DAY(F456)),IFERROR(VLOOKUP(MONTH(F456),$BN$3:$BO$11,2,0),MONTH(F456)),YEAR(F456),G456),""))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6"/>
        <v/>
      </c>
      <c r="T456" s="2" t="str">
        <f>IFERROR(INDEX('padron cfe'!D:D,MATCH(DATOS!C456,'padron cfe'!A:A,0),1),"")</f>
        <v/>
      </c>
      <c r="U456" s="4"/>
      <c r="V456" s="4"/>
      <c r="W456" s="4"/>
      <c r="X456" s="6"/>
      <c r="Y456" s="4"/>
      <c r="Z456" s="4" t="str">
        <f t="shared" si="10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4"/>
      <c r="BF456" s="7"/>
      <c r="BG456" s="7"/>
      <c r="BH456" s="7" t="str">
        <f t="shared" ca="1" si="109"/>
        <v/>
      </c>
      <c r="BI456" s="4" t="str">
        <f t="shared" si="103"/>
        <v/>
      </c>
      <c r="BJ456" s="123" t="str">
        <f t="shared" si="110"/>
        <v/>
      </c>
      <c r="BK456" s="140" t="str">
        <f t="shared" si="115"/>
        <v/>
      </c>
      <c r="BQ456" s="4" t="str">
        <f>IF(IFERROR(VLOOKUP(C456,C457:C$1993,1,0),"")="","",COUNTIF(C:C,C456))</f>
        <v/>
      </c>
      <c r="BU456" s="5" t="str">
        <f>IF(B456="","",IF(BQ456="",1+(MAX(BU$2:BU455)),""))</f>
        <v/>
      </c>
      <c r="BV456" s="5" t="str">
        <f t="shared" si="111"/>
        <v/>
      </c>
      <c r="BW456" s="5" t="str">
        <f t="shared" si="112"/>
        <v/>
      </c>
      <c r="BX456" s="14" t="str">
        <f t="shared" si="113"/>
        <v/>
      </c>
      <c r="BY456" s="28"/>
      <c r="BZ456" s="15"/>
      <c r="CA456" s="5" t="str">
        <f t="shared" si="105"/>
        <v/>
      </c>
      <c r="CD456" s="5" t="str">
        <f t="shared" si="114"/>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x14ac:dyDescent="0.25">
      <c r="A457" s="4" t="str">
        <f t="shared" si="107"/>
        <v/>
      </c>
      <c r="B457" s="6"/>
      <c r="C457" s="8"/>
      <c r="D457" s="1" t="str">
        <f>IFERROR(INDEX('padron cfe'!B:B,MATCH(DATOS!C457,'padron cfe'!A:A,0),1),"")</f>
        <v/>
      </c>
      <c r="E457" s="1"/>
      <c r="F457" s="7"/>
      <c r="G457" s="9" t="s">
        <v>157</v>
      </c>
      <c r="H457" s="5" t="str">
        <f>IF(F457="","",IFERROR(CONCATENATE("PEUA",VLOOKUP(ESTADO,REPORTE!AV457:AW488,2,0),CLAVE_DISTRITO,CLAVE_CADER,IFERROR(VLOOKUP(DAY(F457),$BN$3:$BO$11,2,0),DAY(F457)),IFERROR(VLOOKUP(MONTH(F457),$BN$3:$BO$11,2,0),MONTH(F457)),YEAR(F457),G457),""))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6"/>
        <v/>
      </c>
      <c r="T457" s="2" t="str">
        <f>IFERROR(INDEX('padron cfe'!D:D,MATCH(DATOS!C457,'padron cfe'!A:A,0),1),"")</f>
        <v/>
      </c>
      <c r="U457" s="4"/>
      <c r="V457" s="4"/>
      <c r="W457" s="4"/>
      <c r="X457" s="6"/>
      <c r="Y457" s="4"/>
      <c r="Z457" s="4" t="str">
        <f t="shared" si="10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4"/>
      <c r="BF457" s="7"/>
      <c r="BG457" s="7"/>
      <c r="BH457" s="7" t="str">
        <f t="shared" ca="1" si="109"/>
        <v/>
      </c>
      <c r="BI457" s="4" t="str">
        <f t="shared" si="103"/>
        <v/>
      </c>
      <c r="BJ457" s="123" t="str">
        <f t="shared" si="110"/>
        <v/>
      </c>
      <c r="BK457" s="140" t="str">
        <f t="shared" si="115"/>
        <v/>
      </c>
      <c r="BQ457" s="4" t="str">
        <f>IF(IFERROR(VLOOKUP(C457,C458:C$1993,1,0),"")="","",COUNTIF(C:C,C457))</f>
        <v/>
      </c>
      <c r="BU457" s="5" t="str">
        <f>IF(B457="","",IF(BQ457="",1+(MAX(BU$2:BU456)),""))</f>
        <v/>
      </c>
      <c r="BV457" s="5" t="str">
        <f t="shared" si="111"/>
        <v/>
      </c>
      <c r="BW457" s="5" t="str">
        <f t="shared" si="112"/>
        <v/>
      </c>
      <c r="BX457" s="14" t="str">
        <f t="shared" si="113"/>
        <v/>
      </c>
      <c r="BY457" s="28"/>
      <c r="BZ457" s="15"/>
      <c r="CA457" s="5" t="str">
        <f t="shared" si="105"/>
        <v/>
      </c>
      <c r="CD457" s="5" t="str">
        <f t="shared" si="114"/>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x14ac:dyDescent="0.25">
      <c r="A458" s="4" t="str">
        <f t="shared" si="107"/>
        <v/>
      </c>
      <c r="B458" s="6"/>
      <c r="C458" s="8"/>
      <c r="D458" s="1" t="str">
        <f>IFERROR(INDEX('padron cfe'!B:B,MATCH(DATOS!C458,'padron cfe'!A:A,0),1),"")</f>
        <v/>
      </c>
      <c r="E458" s="1"/>
      <c r="F458" s="7"/>
      <c r="G458" s="9" t="s">
        <v>157</v>
      </c>
      <c r="H458" s="5" t="str">
        <f>IF(F458="","",IFERROR(CONCATENATE("PEUA",VLOOKUP(ESTADO,REPORTE!AV458:AW489,2,0),CLAVE_DISTRITO,CLAVE_CADER,IFERROR(VLOOKUP(DAY(F458),$BN$3:$BO$11,2,0),DAY(F458)),IFERROR(VLOOKUP(MONTH(F458),$BN$3:$BO$11,2,0),MONTH(F458)),YEAR(F458),G458),""))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6"/>
        <v/>
      </c>
      <c r="T458" s="2" t="str">
        <f>IFERROR(INDEX('padron cfe'!D:D,MATCH(DATOS!C458,'padron cfe'!A:A,0),1),"")</f>
        <v/>
      </c>
      <c r="U458" s="4"/>
      <c r="V458" s="4"/>
      <c r="W458" s="4"/>
      <c r="X458" s="6"/>
      <c r="Y458" s="4"/>
      <c r="Z458" s="4" t="str">
        <f t="shared" si="10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4"/>
      <c r="BF458" s="7"/>
      <c r="BG458" s="7"/>
      <c r="BH458" s="7" t="str">
        <f t="shared" ca="1" si="109"/>
        <v/>
      </c>
      <c r="BI458" s="4" t="str">
        <f t="shared" si="103"/>
        <v/>
      </c>
      <c r="BJ458" s="123" t="str">
        <f t="shared" si="110"/>
        <v/>
      </c>
      <c r="BK458" s="140" t="str">
        <f t="shared" si="115"/>
        <v/>
      </c>
      <c r="BQ458" s="4" t="str">
        <f>IF(IFERROR(VLOOKUP(C458,C459:C$1993,1,0),"")="","",COUNTIF(C:C,C458))</f>
        <v/>
      </c>
      <c r="BU458" s="5" t="str">
        <f>IF(B458="","",IF(BQ458="",1+(MAX(BU$2:BU457)),""))</f>
        <v/>
      </c>
      <c r="BV458" s="5" t="str">
        <f t="shared" si="111"/>
        <v/>
      </c>
      <c r="BW458" s="5" t="str">
        <f t="shared" si="112"/>
        <v/>
      </c>
      <c r="BX458" s="14" t="str">
        <f t="shared" si="113"/>
        <v/>
      </c>
      <c r="BY458" s="28"/>
      <c r="BZ458" s="15"/>
      <c r="CA458" s="5" t="str">
        <f t="shared" si="105"/>
        <v/>
      </c>
      <c r="CD458" s="5" t="str">
        <f t="shared" si="114"/>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x14ac:dyDescent="0.25">
      <c r="A459" s="4" t="str">
        <f t="shared" si="107"/>
        <v/>
      </c>
      <c r="B459" s="6"/>
      <c r="C459" s="8"/>
      <c r="D459" s="1" t="str">
        <f>IFERROR(INDEX('padron cfe'!B:B,MATCH(DATOS!C459,'padron cfe'!A:A,0),1),"")</f>
        <v/>
      </c>
      <c r="E459" s="1"/>
      <c r="F459" s="7"/>
      <c r="G459" s="9" t="s">
        <v>157</v>
      </c>
      <c r="H459" s="5" t="str">
        <f>IF(F459="","",IFERROR(CONCATENATE("PEUA",VLOOKUP(ESTADO,REPORTE!AV459:AW490,2,0),CLAVE_DISTRITO,CLAVE_CADER,IFERROR(VLOOKUP(DAY(F459),$BN$3:$BO$11,2,0),DAY(F459)),IFERROR(VLOOKUP(MONTH(F459),$BN$3:$BO$11,2,0),MONTH(F459)),YEAR(F459),G459),""))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6"/>
        <v/>
      </c>
      <c r="T459" s="2" t="str">
        <f>IFERROR(INDEX('padron cfe'!D:D,MATCH(DATOS!C459,'padron cfe'!A:A,0),1),"")</f>
        <v/>
      </c>
      <c r="U459" s="4"/>
      <c r="V459" s="4"/>
      <c r="W459" s="4"/>
      <c r="X459" s="6"/>
      <c r="Y459" s="4"/>
      <c r="Z459" s="4" t="str">
        <f t="shared" si="10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4"/>
      <c r="BF459" s="7"/>
      <c r="BG459" s="7"/>
      <c r="BH459" s="7" t="str">
        <f t="shared" ca="1" si="109"/>
        <v/>
      </c>
      <c r="BI459" s="4" t="str">
        <f t="shared" si="103"/>
        <v/>
      </c>
      <c r="BJ459" s="123" t="str">
        <f t="shared" si="110"/>
        <v/>
      </c>
      <c r="BK459" s="140" t="str">
        <f t="shared" si="115"/>
        <v/>
      </c>
      <c r="BQ459" s="4" t="str">
        <f>IF(IFERROR(VLOOKUP(C459,C460:C$1993,1,0),"")="","",COUNTIF(C:C,C459))</f>
        <v/>
      </c>
      <c r="BU459" s="5" t="str">
        <f>IF(B459="","",IF(BQ459="",1+(MAX(BU$2:BU458)),""))</f>
        <v/>
      </c>
      <c r="BV459" s="5" t="str">
        <f t="shared" si="111"/>
        <v/>
      </c>
      <c r="BW459" s="5" t="str">
        <f t="shared" si="112"/>
        <v/>
      </c>
      <c r="BX459" s="14" t="str">
        <f t="shared" si="113"/>
        <v/>
      </c>
      <c r="BY459" s="28"/>
      <c r="BZ459" s="15"/>
      <c r="CA459" s="5" t="str">
        <f t="shared" si="105"/>
        <v/>
      </c>
      <c r="CD459" s="5" t="str">
        <f t="shared" si="114"/>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x14ac:dyDescent="0.25">
      <c r="A460" s="4" t="str">
        <f t="shared" si="107"/>
        <v/>
      </c>
      <c r="B460" s="6"/>
      <c r="C460" s="8"/>
      <c r="D460" s="1" t="str">
        <f>IFERROR(INDEX('padron cfe'!B:B,MATCH(DATOS!C460,'padron cfe'!A:A,0),1),"")</f>
        <v/>
      </c>
      <c r="E460" s="1"/>
      <c r="F460" s="7"/>
      <c r="G460" s="9" t="s">
        <v>157</v>
      </c>
      <c r="H460" s="5" t="str">
        <f>IF(F460="","",IFERROR(CONCATENATE("PEUA",VLOOKUP(ESTADO,REPORTE!AV460:AW491,2,0),CLAVE_DISTRITO,CLAVE_CADER,IFERROR(VLOOKUP(DAY(F460),$BN$3:$BO$11,2,0),DAY(F460)),IFERROR(VLOOKUP(MONTH(F460),$BN$3:$BO$11,2,0),MONTH(F460)),YEAR(F460),G460),""))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6"/>
        <v/>
      </c>
      <c r="T460" s="2" t="str">
        <f>IFERROR(INDEX('padron cfe'!D:D,MATCH(DATOS!C460,'padron cfe'!A:A,0),1),"")</f>
        <v/>
      </c>
      <c r="U460" s="4"/>
      <c r="V460" s="4"/>
      <c r="W460" s="4"/>
      <c r="X460" s="6"/>
      <c r="Y460" s="4"/>
      <c r="Z460" s="4" t="str">
        <f t="shared" si="10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4"/>
      <c r="BF460" s="7"/>
      <c r="BG460" s="7"/>
      <c r="BH460" s="7" t="str">
        <f t="shared" ca="1" si="109"/>
        <v/>
      </c>
      <c r="BI460" s="4" t="str">
        <f t="shared" si="103"/>
        <v/>
      </c>
      <c r="BJ460" s="123" t="str">
        <f t="shared" si="110"/>
        <v/>
      </c>
      <c r="BK460" s="140" t="str">
        <f t="shared" si="115"/>
        <v/>
      </c>
      <c r="BQ460" s="4" t="str">
        <f>IF(IFERROR(VLOOKUP(C460,C461:C$1993,1,0),"")="","",COUNTIF(C:C,C460))</f>
        <v/>
      </c>
      <c r="BU460" s="5" t="str">
        <f>IF(B460="","",IF(BQ460="",1+(MAX(BU$2:BU459)),""))</f>
        <v/>
      </c>
      <c r="BV460" s="5" t="str">
        <f t="shared" si="111"/>
        <v/>
      </c>
      <c r="BW460" s="5" t="str">
        <f t="shared" si="112"/>
        <v/>
      </c>
      <c r="BX460" s="14" t="str">
        <f t="shared" si="113"/>
        <v/>
      </c>
      <c r="BY460" s="28"/>
      <c r="BZ460" s="15"/>
      <c r="CA460" s="5" t="str">
        <f t="shared" si="105"/>
        <v/>
      </c>
      <c r="CD460" s="5" t="str">
        <f t="shared" si="114"/>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x14ac:dyDescent="0.25">
      <c r="A461" s="4" t="str">
        <f t="shared" si="107"/>
        <v/>
      </c>
      <c r="B461" s="6"/>
      <c r="C461" s="8"/>
      <c r="D461" s="1" t="str">
        <f>IFERROR(INDEX('padron cfe'!B:B,MATCH(DATOS!C461,'padron cfe'!A:A,0),1),"")</f>
        <v/>
      </c>
      <c r="E461" s="1"/>
      <c r="F461" s="7"/>
      <c r="G461" s="9" t="s">
        <v>157</v>
      </c>
      <c r="H461" s="5" t="str">
        <f>IF(F461="","",IFERROR(CONCATENATE("PEUA",VLOOKUP(ESTADO,REPORTE!AV461:AW492,2,0),CLAVE_DISTRITO,CLAVE_CADER,IFERROR(VLOOKUP(DAY(F461),$BN$3:$BO$11,2,0),DAY(F461)),IFERROR(VLOOKUP(MONTH(F461),$BN$3:$BO$11,2,0),MONTH(F461)),YEAR(F461),G461),""))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6"/>
        <v/>
      </c>
      <c r="T461" s="2" t="str">
        <f>IFERROR(INDEX('padron cfe'!D:D,MATCH(DATOS!C461,'padron cfe'!A:A,0),1),"")</f>
        <v/>
      </c>
      <c r="U461" s="4"/>
      <c r="V461" s="4"/>
      <c r="W461" s="4"/>
      <c r="X461" s="6"/>
      <c r="Y461" s="4"/>
      <c r="Z461" s="4" t="str">
        <f t="shared" si="10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4"/>
      <c r="BF461" s="7"/>
      <c r="BG461" s="7"/>
      <c r="BH461" s="7" t="str">
        <f t="shared" ca="1" si="109"/>
        <v/>
      </c>
      <c r="BI461" s="4" t="str">
        <f t="shared" si="103"/>
        <v/>
      </c>
      <c r="BJ461" s="123" t="str">
        <f t="shared" si="110"/>
        <v/>
      </c>
      <c r="BK461" s="140" t="str">
        <f t="shared" si="115"/>
        <v/>
      </c>
      <c r="BQ461" s="4" t="str">
        <f>IF(IFERROR(VLOOKUP(C461,C462:C$1993,1,0),"")="","",COUNTIF(C:C,C461))</f>
        <v/>
      </c>
      <c r="BU461" s="5" t="str">
        <f>IF(B461="","",IF(BQ461="",1+(MAX(BU$2:BU460)),""))</f>
        <v/>
      </c>
      <c r="BV461" s="5" t="str">
        <f t="shared" si="111"/>
        <v/>
      </c>
      <c r="BW461" s="5" t="str">
        <f t="shared" si="112"/>
        <v/>
      </c>
      <c r="BX461" s="14" t="str">
        <f t="shared" si="113"/>
        <v/>
      </c>
      <c r="BY461" s="28"/>
      <c r="BZ461" s="15"/>
      <c r="CA461" s="5" t="str">
        <f t="shared" si="105"/>
        <v/>
      </c>
      <c r="CD461" s="5" t="str">
        <f t="shared" si="114"/>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x14ac:dyDescent="0.25">
      <c r="A462" s="4" t="str">
        <f t="shared" si="107"/>
        <v/>
      </c>
      <c r="B462" s="6"/>
      <c r="C462" s="8"/>
      <c r="D462" s="1" t="str">
        <f>IFERROR(INDEX('padron cfe'!B:B,MATCH(DATOS!C462,'padron cfe'!A:A,0),1),"")</f>
        <v/>
      </c>
      <c r="E462" s="1"/>
      <c r="F462" s="7"/>
      <c r="G462" s="9" t="s">
        <v>157</v>
      </c>
      <c r="H462" s="5" t="str">
        <f>IF(F462="","",IFERROR(CONCATENATE("PEUA",VLOOKUP(ESTADO,REPORTE!AV462:AW493,2,0),CLAVE_DISTRITO,CLAVE_CADER,IFERROR(VLOOKUP(DAY(F462),$BN$3:$BO$11,2,0),DAY(F462)),IFERROR(VLOOKUP(MONTH(F462),$BN$3:$BO$11,2,0),MONTH(F462)),YEAR(F462),G462),""))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6"/>
        <v/>
      </c>
      <c r="T462" s="2" t="str">
        <f>IFERROR(INDEX('padron cfe'!D:D,MATCH(DATOS!C462,'padron cfe'!A:A,0),1),"")</f>
        <v/>
      </c>
      <c r="U462" s="4"/>
      <c r="V462" s="4"/>
      <c r="W462" s="4"/>
      <c r="X462" s="6"/>
      <c r="Y462" s="4"/>
      <c r="Z462" s="4" t="str">
        <f t="shared" si="10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4"/>
      <c r="BF462" s="7"/>
      <c r="BG462" s="7"/>
      <c r="BH462" s="7" t="str">
        <f t="shared" ca="1" si="109"/>
        <v/>
      </c>
      <c r="BI462" s="4" t="str">
        <f t="shared" si="103"/>
        <v/>
      </c>
      <c r="BJ462" s="123" t="str">
        <f t="shared" si="110"/>
        <v/>
      </c>
      <c r="BK462" s="140" t="str">
        <f t="shared" si="115"/>
        <v/>
      </c>
      <c r="BQ462" s="4" t="str">
        <f>IF(IFERROR(VLOOKUP(C462,C463:C$1993,1,0),"")="","",COUNTIF(C:C,C462))</f>
        <v/>
      </c>
      <c r="BU462" s="5" t="str">
        <f>IF(B462="","",IF(BQ462="",1+(MAX(BU$2:BU461)),""))</f>
        <v/>
      </c>
      <c r="BV462" s="5" t="str">
        <f t="shared" si="111"/>
        <v/>
      </c>
      <c r="BW462" s="5" t="str">
        <f t="shared" si="112"/>
        <v/>
      </c>
      <c r="BX462" s="14" t="str">
        <f t="shared" si="113"/>
        <v/>
      </c>
      <c r="BY462" s="28"/>
      <c r="BZ462" s="15"/>
      <c r="CA462" s="5" t="str">
        <f t="shared" si="105"/>
        <v/>
      </c>
      <c r="CD462" s="5" t="str">
        <f t="shared" si="114"/>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x14ac:dyDescent="0.25">
      <c r="A463" s="4" t="str">
        <f t="shared" si="107"/>
        <v/>
      </c>
      <c r="B463" s="6"/>
      <c r="C463" s="8"/>
      <c r="D463" s="1" t="str">
        <f>IFERROR(INDEX('padron cfe'!B:B,MATCH(DATOS!C463,'padron cfe'!A:A,0),1),"")</f>
        <v/>
      </c>
      <c r="E463" s="1"/>
      <c r="F463" s="7"/>
      <c r="G463" s="9" t="s">
        <v>157</v>
      </c>
      <c r="H463" s="5" t="str">
        <f>IF(F463="","",IFERROR(CONCATENATE("PEUA",VLOOKUP(ESTADO,REPORTE!AV463:AW494,2,0),CLAVE_DISTRITO,CLAVE_CADER,IFERROR(VLOOKUP(DAY(F463),$BN$3:$BO$11,2,0),DAY(F463)),IFERROR(VLOOKUP(MONTH(F463),$BN$3:$BO$11,2,0),MONTH(F463)),YEAR(F463),G463),""))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6"/>
        <v/>
      </c>
      <c r="T463" s="2" t="str">
        <f>IFERROR(INDEX('padron cfe'!D:D,MATCH(DATOS!C463,'padron cfe'!A:A,0),1),"")</f>
        <v/>
      </c>
      <c r="U463" s="4"/>
      <c r="V463" s="4"/>
      <c r="W463" s="4"/>
      <c r="X463" s="6"/>
      <c r="Y463" s="4"/>
      <c r="Z463" s="4" t="str">
        <f t="shared" si="10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4"/>
      <c r="BF463" s="7"/>
      <c r="BG463" s="7"/>
      <c r="BH463" s="7" t="str">
        <f t="shared" ca="1" si="109"/>
        <v/>
      </c>
      <c r="BI463" s="4" t="str">
        <f t="shared" si="103"/>
        <v/>
      </c>
      <c r="BJ463" s="123" t="str">
        <f t="shared" si="110"/>
        <v/>
      </c>
      <c r="BK463" s="140" t="str">
        <f t="shared" si="115"/>
        <v/>
      </c>
      <c r="BQ463" s="4" t="str">
        <f>IF(IFERROR(VLOOKUP(C463,C464:C$1993,1,0),"")="","",COUNTIF(C:C,C463))</f>
        <v/>
      </c>
      <c r="BU463" s="5" t="str">
        <f>IF(B463="","",IF(BQ463="",1+(MAX(BU$2:BU462)),""))</f>
        <v/>
      </c>
      <c r="BV463" s="5" t="str">
        <f t="shared" si="111"/>
        <v/>
      </c>
      <c r="BW463" s="5" t="str">
        <f t="shared" si="112"/>
        <v/>
      </c>
      <c r="BX463" s="14" t="str">
        <f t="shared" si="113"/>
        <v/>
      </c>
      <c r="BY463" s="28"/>
      <c r="BZ463" s="15"/>
      <c r="CA463" s="5" t="str">
        <f t="shared" si="105"/>
        <v/>
      </c>
      <c r="CD463" s="5" t="str">
        <f t="shared" si="114"/>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x14ac:dyDescent="0.25">
      <c r="A464" s="4" t="str">
        <f t="shared" si="107"/>
        <v/>
      </c>
      <c r="B464" s="6"/>
      <c r="C464" s="8"/>
      <c r="D464" s="1" t="str">
        <f>IFERROR(INDEX('padron cfe'!B:B,MATCH(DATOS!C464,'padron cfe'!A:A,0),1),"")</f>
        <v/>
      </c>
      <c r="E464" s="1"/>
      <c r="F464" s="7"/>
      <c r="G464" s="9" t="s">
        <v>157</v>
      </c>
      <c r="H464" s="5" t="str">
        <f>IF(F464="","",IFERROR(CONCATENATE("PEUA",VLOOKUP(ESTADO,REPORTE!AV464:AW495,2,0),CLAVE_DISTRITO,CLAVE_CADER,IFERROR(VLOOKUP(DAY(F464),$BN$3:$BO$11,2,0),DAY(F464)),IFERROR(VLOOKUP(MONTH(F464),$BN$3:$BO$11,2,0),MONTH(F464)),YEAR(F464),G464),""))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6"/>
        <v/>
      </c>
      <c r="T464" s="2" t="str">
        <f>IFERROR(INDEX('padron cfe'!D:D,MATCH(DATOS!C464,'padron cfe'!A:A,0),1),"")</f>
        <v/>
      </c>
      <c r="U464" s="4"/>
      <c r="V464" s="4"/>
      <c r="W464" s="4"/>
      <c r="X464" s="6"/>
      <c r="Y464" s="4"/>
      <c r="Z464" s="4" t="str">
        <f t="shared" si="10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4"/>
      <c r="BF464" s="7"/>
      <c r="BG464" s="7"/>
      <c r="BH464" s="7" t="str">
        <f t="shared" ca="1" si="109"/>
        <v/>
      </c>
      <c r="BI464" s="4" t="str">
        <f t="shared" si="103"/>
        <v/>
      </c>
      <c r="BJ464" s="123" t="str">
        <f t="shared" si="110"/>
        <v/>
      </c>
      <c r="BK464" s="140" t="str">
        <f t="shared" si="115"/>
        <v/>
      </c>
      <c r="BQ464" s="4" t="str">
        <f>IF(IFERROR(VLOOKUP(C464,C465:C$1993,1,0),"")="","",COUNTIF(C:C,C464))</f>
        <v/>
      </c>
      <c r="BU464" s="5" t="str">
        <f>IF(B464="","",IF(BQ464="",1+(MAX(BU$2:BU463)),""))</f>
        <v/>
      </c>
      <c r="BV464" s="5" t="str">
        <f t="shared" si="111"/>
        <v/>
      </c>
      <c r="BW464" s="5" t="str">
        <f t="shared" si="112"/>
        <v/>
      </c>
      <c r="BX464" s="14" t="str">
        <f t="shared" si="113"/>
        <v/>
      </c>
      <c r="BY464" s="28"/>
      <c r="BZ464" s="15"/>
      <c r="CA464" s="5" t="str">
        <f t="shared" si="105"/>
        <v/>
      </c>
      <c r="CD464" s="5" t="str">
        <f t="shared" si="114"/>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x14ac:dyDescent="0.25">
      <c r="A465" s="4" t="str">
        <f t="shared" si="107"/>
        <v/>
      </c>
      <c r="B465" s="6"/>
      <c r="C465" s="8"/>
      <c r="D465" s="1" t="str">
        <f>IFERROR(INDEX('padron cfe'!B:B,MATCH(DATOS!C465,'padron cfe'!A:A,0),1),"")</f>
        <v/>
      </c>
      <c r="E465" s="1"/>
      <c r="F465" s="7"/>
      <c r="G465" s="9" t="s">
        <v>157</v>
      </c>
      <c r="H465" s="5" t="str">
        <f>IF(F465="","",IFERROR(CONCATENATE("PEUA",VLOOKUP(ESTADO,REPORTE!AV465:AW496,2,0),CLAVE_DISTRITO,CLAVE_CADER,IFERROR(VLOOKUP(DAY(F465),$BN$3:$BO$11,2,0),DAY(F465)),IFERROR(VLOOKUP(MONTH(F465),$BN$3:$BO$11,2,0),MONTH(F465)),YEAR(F465),G465),""))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6"/>
        <v/>
      </c>
      <c r="T465" s="2" t="str">
        <f>IFERROR(INDEX('padron cfe'!D:D,MATCH(DATOS!C465,'padron cfe'!A:A,0),1),"")</f>
        <v/>
      </c>
      <c r="U465" s="4"/>
      <c r="V465" s="4"/>
      <c r="W465" s="4"/>
      <c r="X465" s="6"/>
      <c r="Y465" s="4"/>
      <c r="Z465" s="4" t="str">
        <f t="shared" si="10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4"/>
      <c r="BF465" s="7"/>
      <c r="BG465" s="7"/>
      <c r="BH465" s="7" t="str">
        <f t="shared" ca="1" si="109"/>
        <v/>
      </c>
      <c r="BI465" s="4" t="str">
        <f t="shared" si="103"/>
        <v/>
      </c>
      <c r="BJ465" s="123" t="str">
        <f t="shared" si="110"/>
        <v/>
      </c>
      <c r="BK465" s="140" t="str">
        <f t="shared" si="115"/>
        <v/>
      </c>
      <c r="BQ465" s="4" t="str">
        <f>IF(IFERROR(VLOOKUP(C465,C466:C$1993,1,0),"")="","",COUNTIF(C:C,C465))</f>
        <v/>
      </c>
      <c r="BU465" s="5" t="str">
        <f>IF(B465="","",IF(BQ465="",1+(MAX(BU$2:BU464)),""))</f>
        <v/>
      </c>
      <c r="BV465" s="5" t="str">
        <f t="shared" si="111"/>
        <v/>
      </c>
      <c r="BW465" s="5" t="str">
        <f t="shared" si="112"/>
        <v/>
      </c>
      <c r="BX465" s="14" t="str">
        <f t="shared" si="113"/>
        <v/>
      </c>
      <c r="BY465" s="28"/>
      <c r="BZ465" s="15"/>
      <c r="CA465" s="5" t="str">
        <f t="shared" si="105"/>
        <v/>
      </c>
      <c r="CD465" s="5" t="str">
        <f t="shared" si="114"/>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x14ac:dyDescent="0.25">
      <c r="A466" s="4" t="str">
        <f t="shared" si="107"/>
        <v/>
      </c>
      <c r="B466" s="6"/>
      <c r="C466" s="8"/>
      <c r="D466" s="1" t="str">
        <f>IFERROR(INDEX('padron cfe'!B:B,MATCH(DATOS!C466,'padron cfe'!A:A,0),1),"")</f>
        <v/>
      </c>
      <c r="E466" s="1"/>
      <c r="F466" s="7"/>
      <c r="G466" s="9" t="s">
        <v>157</v>
      </c>
      <c r="H466" s="5" t="str">
        <f>IF(F466="","",IFERROR(CONCATENATE("PEUA",VLOOKUP(ESTADO,REPORTE!AV466:AW497,2,0),CLAVE_DISTRITO,CLAVE_CADER,IFERROR(VLOOKUP(DAY(F466),$BN$3:$BO$11,2,0),DAY(F466)),IFERROR(VLOOKUP(MONTH(F466),$BN$3:$BO$11,2,0),MONTH(F466)),YEAR(F466),G466),""))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6">IFERROR(VLOOKUP(J466,J463:N465,9,0),"")</f>
        <v/>
      </c>
      <c r="O466" s="2"/>
      <c r="P466" s="2"/>
      <c r="Q466" s="5" t="str">
        <f t="shared" si="106"/>
        <v/>
      </c>
      <c r="T466" s="2" t="str">
        <f>IFERROR(INDEX('padron cfe'!D:D,MATCH(DATOS!C466,'padron cfe'!A:A,0),1),"")</f>
        <v/>
      </c>
      <c r="U466" s="4"/>
      <c r="V466" s="4"/>
      <c r="W466" s="4"/>
      <c r="X466" s="6"/>
      <c r="Y466" s="4"/>
      <c r="Z466" s="4" t="str">
        <f t="shared" si="10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4"/>
      <c r="BF466" s="7"/>
      <c r="BG466" s="7"/>
      <c r="BH466" s="7" t="str">
        <f t="shared" ca="1" si="109"/>
        <v/>
      </c>
      <c r="BI466" s="4" t="str">
        <f t="shared" si="103"/>
        <v/>
      </c>
      <c r="BJ466" s="123" t="str">
        <f t="shared" si="110"/>
        <v/>
      </c>
      <c r="BK466" s="140" t="str">
        <f t="shared" si="115"/>
        <v/>
      </c>
      <c r="BQ466" s="4" t="str">
        <f>IF(IFERROR(VLOOKUP(C466,C467:C$1993,1,0),"")="","",COUNTIF(C:C,C466))</f>
        <v/>
      </c>
      <c r="BU466" s="5" t="str">
        <f>IF(B466="","",IF(BQ466="",1+(MAX(BU$2:BU465)),""))</f>
        <v/>
      </c>
      <c r="BV466" s="5" t="str">
        <f t="shared" si="111"/>
        <v/>
      </c>
      <c r="BW466" s="5" t="str">
        <f t="shared" si="112"/>
        <v/>
      </c>
      <c r="BX466" s="14" t="str">
        <f t="shared" si="113"/>
        <v/>
      </c>
      <c r="BY466" s="28"/>
      <c r="BZ466" s="15"/>
      <c r="CA466" s="5" t="str">
        <f t="shared" si="105"/>
        <v/>
      </c>
      <c r="CD466" s="5" t="str">
        <f t="shared" si="114"/>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x14ac:dyDescent="0.25">
      <c r="A467" s="4" t="str">
        <f t="shared" si="107"/>
        <v/>
      </c>
      <c r="B467" s="6"/>
      <c r="C467" s="8"/>
      <c r="D467" s="1" t="str">
        <f>IFERROR(INDEX('padron cfe'!B:B,MATCH(DATOS!C467,'padron cfe'!A:A,0),1),"")</f>
        <v/>
      </c>
      <c r="E467" s="1"/>
      <c r="F467" s="7"/>
      <c r="G467" s="9" t="s">
        <v>157</v>
      </c>
      <c r="H467" s="5" t="str">
        <f>IF(F467="","",IFERROR(CONCATENATE("PEUA",VLOOKUP(ESTADO,REPORTE!AV467:AW498,2,0),CLAVE_DISTRITO,CLAVE_CADER,IFERROR(VLOOKUP(DAY(F467),$BN$3:$BO$11,2,0),DAY(F467)),IFERROR(VLOOKUP(MONTH(F467),$BN$3:$BO$11,2,0),MONTH(F467)),YEAR(F467),G467),""))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6"/>
        <v/>
      </c>
      <c r="O467" s="2"/>
      <c r="P467" s="2"/>
      <c r="Q467" s="5" t="str">
        <f t="shared" si="106"/>
        <v/>
      </c>
      <c r="T467" s="2" t="str">
        <f>IFERROR(INDEX('padron cfe'!D:D,MATCH(DATOS!C467,'padron cfe'!A:A,0),1),"")</f>
        <v/>
      </c>
      <c r="U467" s="4"/>
      <c r="V467" s="4"/>
      <c r="W467" s="4"/>
      <c r="X467" s="6"/>
      <c r="Y467" s="4"/>
      <c r="Z467" s="4" t="str">
        <f t="shared" si="10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4"/>
      <c r="BF467" s="7"/>
      <c r="BG467" s="7"/>
      <c r="BH467" s="7" t="str">
        <f t="shared" ca="1" si="109"/>
        <v/>
      </c>
      <c r="BI467" s="4" t="str">
        <f t="shared" ref="BI467:BI530" si="117">IFERROR(IF(AA467=0,"",AA467/BB467),"")</f>
        <v/>
      </c>
      <c r="BJ467" s="123" t="str">
        <f t="shared" si="110"/>
        <v/>
      </c>
      <c r="BK467" s="140" t="str">
        <f t="shared" si="115"/>
        <v/>
      </c>
      <c r="BQ467" s="4" t="str">
        <f>IF(IFERROR(VLOOKUP(C467,C468:C$1993,1,0),"")="","",COUNTIF(C:C,C467))</f>
        <v/>
      </c>
      <c r="BU467" s="5" t="str">
        <f>IF(B467="","",IF(BQ467="",1+(MAX(BU$2:BU466)),""))</f>
        <v/>
      </c>
      <c r="BV467" s="5" t="str">
        <f t="shared" si="111"/>
        <v/>
      </c>
      <c r="BW467" s="5" t="str">
        <f t="shared" si="112"/>
        <v/>
      </c>
      <c r="BX467" s="14" t="str">
        <f t="shared" si="113"/>
        <v/>
      </c>
      <c r="BY467" s="28"/>
      <c r="BZ467" s="15"/>
      <c r="CA467" s="5" t="str">
        <f t="shared" si="105"/>
        <v/>
      </c>
      <c r="CD467" s="5" t="str">
        <f t="shared" si="114"/>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x14ac:dyDescent="0.25">
      <c r="A468" s="4" t="str">
        <f t="shared" si="107"/>
        <v/>
      </c>
      <c r="B468" s="6"/>
      <c r="C468" s="8"/>
      <c r="D468" s="1" t="str">
        <f>IFERROR(INDEX('padron cfe'!B:B,MATCH(DATOS!C468,'padron cfe'!A:A,0),1),"")</f>
        <v/>
      </c>
      <c r="E468" s="1"/>
      <c r="F468" s="4"/>
      <c r="G468" s="9" t="s">
        <v>157</v>
      </c>
      <c r="H468" s="5" t="str">
        <f>IF(F468="","",IFERROR(CONCATENATE("PEUA",VLOOKUP(ESTADO,REPORTE!AV468:AW499,2,0),CLAVE_DISTRITO,CLAVE_CADER,IFERROR(VLOOKUP(DAY(F468),$BN$3:$BO$11,2,0),DAY(F468)),IFERROR(VLOOKUP(MONTH(F468),$BN$3:$BO$11,2,0),MONTH(F468)),YEAR(F468),G468),""))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6"/>
        <v/>
      </c>
      <c r="O468" s="2"/>
      <c r="P468" s="2"/>
      <c r="Q468" s="5" t="str">
        <f t="shared" si="106"/>
        <v/>
      </c>
      <c r="T468" s="2" t="str">
        <f>IFERROR(INDEX('padron cfe'!D:D,MATCH(DATOS!C468,'padron cfe'!A:A,0),1),"")</f>
        <v/>
      </c>
      <c r="U468" s="4"/>
      <c r="V468" s="4"/>
      <c r="W468" s="4"/>
      <c r="X468" s="6"/>
      <c r="Y468" s="4"/>
      <c r="Z468" s="4" t="str">
        <f t="shared" si="10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4"/>
      <c r="BF468" s="7"/>
      <c r="BG468" s="7"/>
      <c r="BH468" s="7" t="str">
        <f t="shared" ca="1" si="109"/>
        <v/>
      </c>
      <c r="BI468" s="4" t="str">
        <f t="shared" si="117"/>
        <v/>
      </c>
      <c r="BJ468" s="123" t="str">
        <f t="shared" si="110"/>
        <v/>
      </c>
      <c r="BK468" s="140" t="str">
        <f t="shared" si="115"/>
        <v/>
      </c>
      <c r="BQ468" s="4" t="str">
        <f>IF(IFERROR(VLOOKUP(C468,C469:C$1993,1,0),"")="","",COUNTIF(C:C,C468))</f>
        <v/>
      </c>
      <c r="BU468" s="5" t="str">
        <f>IF(B468="","",IF(BQ468="",1+(MAX(BU$2:BU467)),""))</f>
        <v/>
      </c>
      <c r="BV468" s="5" t="str">
        <f t="shared" si="111"/>
        <v/>
      </c>
      <c r="BW468" s="5" t="str">
        <f t="shared" si="112"/>
        <v/>
      </c>
      <c r="BX468" s="14" t="str">
        <f t="shared" si="113"/>
        <v/>
      </c>
      <c r="BY468" s="28"/>
      <c r="BZ468" s="15"/>
      <c r="CA468" s="5" t="str">
        <f t="shared" si="105"/>
        <v/>
      </c>
      <c r="CD468" s="5" t="str">
        <f t="shared" si="114"/>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x14ac:dyDescent="0.25">
      <c r="A469" s="4" t="str">
        <f t="shared" si="107"/>
        <v/>
      </c>
      <c r="B469" s="6"/>
      <c r="C469" s="8"/>
      <c r="D469" s="1" t="str">
        <f>IFERROR(INDEX('padron cfe'!B:B,MATCH(DATOS!C469,'padron cfe'!A:A,0),1),"")</f>
        <v/>
      </c>
      <c r="E469" s="1"/>
      <c r="F469" s="4"/>
      <c r="G469" s="9" t="s">
        <v>157</v>
      </c>
      <c r="H469" s="5" t="str">
        <f>IF(F469="","",IFERROR(CONCATENATE("PEUA",VLOOKUP(ESTADO,REPORTE!AV469:AW500,2,0),CLAVE_DISTRITO,CLAVE_CADER,IFERROR(VLOOKUP(DAY(F469),$BN$3:$BO$11,2,0),DAY(F469)),IFERROR(VLOOKUP(MONTH(F469),$BN$3:$BO$11,2,0),MONTH(F469)),YEAR(F469),G469),""))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6"/>
        <v/>
      </c>
      <c r="O469" s="2"/>
      <c r="P469" s="2"/>
      <c r="Q469" s="5" t="str">
        <f t="shared" si="106"/>
        <v/>
      </c>
      <c r="T469" s="2" t="str">
        <f>IFERROR(INDEX('padron cfe'!D:D,MATCH(DATOS!C469,'padron cfe'!A:A,0),1),"")</f>
        <v/>
      </c>
      <c r="U469" s="4"/>
      <c r="V469" s="4"/>
      <c r="W469" s="4"/>
      <c r="X469" s="6"/>
      <c r="Y469" s="4"/>
      <c r="Z469" s="4" t="str">
        <f t="shared" si="10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4"/>
      <c r="BF469" s="7"/>
      <c r="BG469" s="7"/>
      <c r="BH469" s="7" t="str">
        <f t="shared" ca="1" si="109"/>
        <v/>
      </c>
      <c r="BI469" s="4" t="str">
        <f t="shared" si="117"/>
        <v/>
      </c>
      <c r="BJ469" s="123" t="str">
        <f t="shared" si="110"/>
        <v/>
      </c>
      <c r="BK469" s="140" t="str">
        <f t="shared" si="115"/>
        <v/>
      </c>
      <c r="BQ469" s="4" t="str">
        <f>IF(IFERROR(VLOOKUP(C469,C470:C$1993,1,0),"")="","",COUNTIF(C:C,C469))</f>
        <v/>
      </c>
      <c r="BU469" s="5" t="str">
        <f>IF(B469="","",IF(BQ469="",1+(MAX(BU$2:BU468)),""))</f>
        <v/>
      </c>
      <c r="BV469" s="5" t="str">
        <f t="shared" si="111"/>
        <v/>
      </c>
      <c r="BW469" s="5" t="str">
        <f t="shared" si="112"/>
        <v/>
      </c>
      <c r="BX469" s="14" t="str">
        <f t="shared" si="113"/>
        <v/>
      </c>
      <c r="BY469" s="28"/>
      <c r="BZ469" s="15"/>
      <c r="CA469" s="5" t="str">
        <f t="shared" si="105"/>
        <v/>
      </c>
      <c r="CD469" s="5" t="str">
        <f t="shared" si="114"/>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x14ac:dyDescent="0.25">
      <c r="A470" s="4" t="str">
        <f t="shared" si="107"/>
        <v/>
      </c>
      <c r="B470" s="6"/>
      <c r="C470" s="8"/>
      <c r="D470" s="1" t="str">
        <f>IFERROR(INDEX('padron cfe'!B:B,MATCH(DATOS!C470,'padron cfe'!A:A,0),1),"")</f>
        <v/>
      </c>
      <c r="E470" s="1"/>
      <c r="F470" s="4"/>
      <c r="G470" s="9" t="s">
        <v>157</v>
      </c>
      <c r="H470" s="5" t="str">
        <f>IF(F470="","",IFERROR(CONCATENATE("PEUA",VLOOKUP(ESTADO,REPORTE!AV470:AW501,2,0),CLAVE_DISTRITO,CLAVE_CADER,IFERROR(VLOOKUP(DAY(F470),$BN$3:$BO$11,2,0),DAY(F470)),IFERROR(VLOOKUP(MONTH(F470),$BN$3:$BO$11,2,0),MONTH(F470)),YEAR(F470),G470),""))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6"/>
        <v/>
      </c>
      <c r="O470" s="2"/>
      <c r="P470" s="2"/>
      <c r="Q470" s="5" t="str">
        <f t="shared" si="106"/>
        <v/>
      </c>
      <c r="T470" s="2" t="str">
        <f>IFERROR(INDEX('padron cfe'!D:D,MATCH(DATOS!C470,'padron cfe'!A:A,0),1),"")</f>
        <v/>
      </c>
      <c r="U470" s="4"/>
      <c r="V470" s="4"/>
      <c r="W470" s="4"/>
      <c r="X470" s="6"/>
      <c r="Y470" s="4"/>
      <c r="Z470" s="4" t="str">
        <f t="shared" si="10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4"/>
      <c r="BF470" s="7"/>
      <c r="BG470" s="7"/>
      <c r="BH470" s="7" t="str">
        <f t="shared" ca="1" si="109"/>
        <v/>
      </c>
      <c r="BI470" s="4" t="str">
        <f t="shared" si="117"/>
        <v/>
      </c>
      <c r="BJ470" s="123" t="str">
        <f t="shared" si="110"/>
        <v/>
      </c>
      <c r="BK470" s="140" t="str">
        <f t="shared" si="115"/>
        <v/>
      </c>
      <c r="BQ470" s="4" t="str">
        <f>IF(IFERROR(VLOOKUP(C470,C471:C$1993,1,0),"")="","",COUNTIF(C:C,C470))</f>
        <v/>
      </c>
      <c r="BU470" s="5" t="str">
        <f>IF(B470="","",IF(BQ470="",1+(MAX(BU$2:BU469)),""))</f>
        <v/>
      </c>
      <c r="BV470" s="5" t="str">
        <f t="shared" si="111"/>
        <v/>
      </c>
      <c r="BW470" s="5" t="str">
        <f t="shared" si="112"/>
        <v/>
      </c>
      <c r="BX470" s="14" t="str">
        <f t="shared" si="113"/>
        <v/>
      </c>
      <c r="BY470" s="28"/>
      <c r="BZ470" s="15"/>
      <c r="CA470" s="5" t="str">
        <f t="shared" ref="CA470:CA533" si="118">CONCATENATE(AI470,AJ470,AK470,AL470,AM470)</f>
        <v/>
      </c>
      <c r="CD470" s="5" t="str">
        <f t="shared" si="114"/>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x14ac:dyDescent="0.25">
      <c r="A471" s="4" t="str">
        <f t="shared" si="107"/>
        <v/>
      </c>
      <c r="B471" s="6"/>
      <c r="C471" s="8"/>
      <c r="D471" s="1" t="str">
        <f>IFERROR(INDEX('padron cfe'!B:B,MATCH(DATOS!C471,'padron cfe'!A:A,0),1),"")</f>
        <v/>
      </c>
      <c r="E471" s="1"/>
      <c r="F471" s="4"/>
      <c r="G471" s="9" t="s">
        <v>157</v>
      </c>
      <c r="H471" s="5" t="str">
        <f>IF(F471="","",IFERROR(CONCATENATE("PEUA",VLOOKUP(ESTADO,REPORTE!AV471:AW502,2,0),CLAVE_DISTRITO,CLAVE_CADER,IFERROR(VLOOKUP(DAY(F471),$BN$3:$BO$11,2,0),DAY(F471)),IFERROR(VLOOKUP(MONTH(F471),$BN$3:$BO$11,2,0),MONTH(F471)),YEAR(F471),G471),""))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6"/>
        <v/>
      </c>
      <c r="O471" s="2"/>
      <c r="P471" s="2"/>
      <c r="Q471" s="5" t="str">
        <f t="shared" si="106"/>
        <v/>
      </c>
      <c r="T471" s="2" t="str">
        <f>IFERROR(INDEX('padron cfe'!D:D,MATCH(DATOS!C471,'padron cfe'!A:A,0),1),"")</f>
        <v/>
      </c>
      <c r="U471" s="4"/>
      <c r="V471" s="4"/>
      <c r="W471" s="4"/>
      <c r="X471" s="6"/>
      <c r="Y471" s="4"/>
      <c r="Z471" s="4" t="str">
        <f t="shared" si="10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4"/>
      <c r="BF471" s="7"/>
      <c r="BG471" s="7"/>
      <c r="BH471" s="7" t="str">
        <f t="shared" ca="1" si="109"/>
        <v/>
      </c>
      <c r="BI471" s="4" t="str">
        <f t="shared" si="117"/>
        <v/>
      </c>
      <c r="BJ471" s="123" t="str">
        <f t="shared" si="110"/>
        <v/>
      </c>
      <c r="BK471" s="140" t="str">
        <f t="shared" si="115"/>
        <v/>
      </c>
      <c r="BQ471" s="4" t="str">
        <f>IF(IFERROR(VLOOKUP(C471,C472:C$1993,1,0),"")="","",COUNTIF(C:C,C471))</f>
        <v/>
      </c>
      <c r="BU471" s="5" t="str">
        <f>IF(B471="","",IF(BQ471="",1+(MAX(BU$2:BU470)),""))</f>
        <v/>
      </c>
      <c r="BV471" s="5" t="str">
        <f t="shared" si="111"/>
        <v/>
      </c>
      <c r="BW471" s="5" t="str">
        <f t="shared" si="112"/>
        <v/>
      </c>
      <c r="BX471" s="14" t="str">
        <f t="shared" si="113"/>
        <v/>
      </c>
      <c r="BY471" s="28"/>
      <c r="BZ471" s="15"/>
      <c r="CA471" s="5" t="str">
        <f t="shared" si="118"/>
        <v/>
      </c>
      <c r="CD471" s="5" t="str">
        <f t="shared" si="114"/>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x14ac:dyDescent="0.25">
      <c r="A472" s="4" t="str">
        <f t="shared" si="107"/>
        <v/>
      </c>
      <c r="B472" s="6"/>
      <c r="C472" s="8"/>
      <c r="D472" s="1" t="str">
        <f>IFERROR(INDEX('padron cfe'!B:B,MATCH(DATOS!C472,'padron cfe'!A:A,0),1),"")</f>
        <v/>
      </c>
      <c r="E472" s="1"/>
      <c r="F472" s="4"/>
      <c r="G472" s="4"/>
      <c r="H472" s="5" t="str">
        <f>IF(F472="","",IFERROR(CONCATENATE("PEUA",VLOOKUP(ESTADO,REPORTE!AV472:AW503,2,0),CLAVE_DISTRITO,CLAVE_CADER,IFERROR(VLOOKUP(DAY(F472),$BN$3:$BO$11,2,0),DAY(F472)),IFERROR(VLOOKUP(MONTH(F472),$BN$3:$BO$11,2,0),MONTH(F472)),YEAR(F472),G472),""))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6"/>
        <v/>
      </c>
      <c r="O472" s="2"/>
      <c r="P472" s="2"/>
      <c r="Q472" s="5" t="str">
        <f t="shared" si="106"/>
        <v/>
      </c>
      <c r="T472" s="2" t="str">
        <f>IFERROR(INDEX('padron cfe'!D:D,MATCH(DATOS!C472,'padron cfe'!A:A,0),1),"")</f>
        <v/>
      </c>
      <c r="U472" s="4"/>
      <c r="V472" s="4"/>
      <c r="W472" s="4"/>
      <c r="X472" s="6"/>
      <c r="Y472" s="4"/>
      <c r="Z472" s="4" t="str">
        <f t="shared" si="10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4"/>
      <c r="BF472" s="7"/>
      <c r="BG472" s="7"/>
      <c r="BH472" s="7" t="str">
        <f t="shared" ca="1" si="109"/>
        <v/>
      </c>
      <c r="BI472" s="4" t="str">
        <f t="shared" si="117"/>
        <v/>
      </c>
      <c r="BJ472" s="123" t="str">
        <f t="shared" si="110"/>
        <v/>
      </c>
      <c r="BK472" s="140" t="str">
        <f t="shared" si="115"/>
        <v/>
      </c>
      <c r="BQ472" s="4" t="str">
        <f>IF(IFERROR(VLOOKUP(C472,C473:C$1993,1,0),"")="","",COUNTIF(C:C,C472))</f>
        <v/>
      </c>
      <c r="BU472" s="5" t="str">
        <f>IF(B472="","",IF(BQ472="",1+(MAX(BU$2:BU471)),""))</f>
        <v/>
      </c>
      <c r="BV472" s="5" t="str">
        <f t="shared" si="111"/>
        <v/>
      </c>
      <c r="BW472" s="5" t="str">
        <f t="shared" si="112"/>
        <v/>
      </c>
      <c r="BX472" s="14" t="str">
        <f t="shared" si="113"/>
        <v/>
      </c>
      <c r="BY472" s="28"/>
      <c r="BZ472" s="15"/>
      <c r="CA472" s="5" t="str">
        <f t="shared" si="118"/>
        <v/>
      </c>
      <c r="CD472" s="5" t="str">
        <f t="shared" si="114"/>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x14ac:dyDescent="0.25">
      <c r="A473" s="4" t="str">
        <f t="shared" si="107"/>
        <v/>
      </c>
      <c r="B473" s="6"/>
      <c r="C473" s="8"/>
      <c r="D473" s="1" t="str">
        <f>IFERROR(INDEX('padron cfe'!B:B,MATCH(DATOS!C473,'padron cfe'!A:A,0),1),"")</f>
        <v/>
      </c>
      <c r="E473" s="1"/>
      <c r="F473" s="4"/>
      <c r="G473" s="4"/>
      <c r="H473" s="5" t="str">
        <f>IF(F473="","",IFERROR(CONCATENATE("PEUA",VLOOKUP(ESTADO,REPORTE!AV473:AW504,2,0),CLAVE_DISTRITO,CLAVE_CADER,IFERROR(VLOOKUP(DAY(F473),$BN$3:$BO$11,2,0),DAY(F473)),IFERROR(VLOOKUP(MONTH(F473),$BN$3:$BO$11,2,0),MONTH(F473)),YEAR(F473),G473),""))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6"/>
        <v/>
      </c>
      <c r="T473" s="2" t="str">
        <f>IFERROR(INDEX('padron cfe'!D:D,MATCH(DATOS!C473,'padron cfe'!A:A,0),1),"")</f>
        <v/>
      </c>
      <c r="U473" s="4"/>
      <c r="V473" s="4"/>
      <c r="W473" s="4"/>
      <c r="X473" s="6"/>
      <c r="Y473" s="4"/>
      <c r="Z473" s="4" t="str">
        <f t="shared" si="10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4"/>
      <c r="BF473" s="7"/>
      <c r="BG473" s="7"/>
      <c r="BH473" s="7" t="str">
        <f t="shared" ca="1" si="109"/>
        <v/>
      </c>
      <c r="BI473" s="4" t="str">
        <f t="shared" si="117"/>
        <v/>
      </c>
      <c r="BJ473" s="123" t="str">
        <f t="shared" si="110"/>
        <v/>
      </c>
      <c r="BK473" s="140" t="str">
        <f t="shared" si="115"/>
        <v/>
      </c>
      <c r="BQ473" s="4" t="str">
        <f>IF(IFERROR(VLOOKUP(C473,C474:C$1993,1,0),"")="","",COUNTIF(C:C,C473))</f>
        <v/>
      </c>
      <c r="BU473" s="5" t="str">
        <f>IF(B473="","",IF(BQ473="",1+(MAX(BU$2:BU472)),""))</f>
        <v/>
      </c>
      <c r="BV473" s="5" t="str">
        <f t="shared" si="111"/>
        <v/>
      </c>
      <c r="BW473" s="5" t="str">
        <f t="shared" si="112"/>
        <v/>
      </c>
      <c r="BX473" s="14" t="str">
        <f t="shared" si="113"/>
        <v/>
      </c>
      <c r="BY473" s="28"/>
      <c r="BZ473" s="15"/>
      <c r="CA473" s="5" t="str">
        <f t="shared" si="118"/>
        <v/>
      </c>
      <c r="CD473" s="5" t="str">
        <f t="shared" si="114"/>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x14ac:dyDescent="0.25">
      <c r="A474" s="4" t="str">
        <f t="shared" si="107"/>
        <v/>
      </c>
      <c r="B474" s="6"/>
      <c r="C474" s="6"/>
      <c r="D474" s="1" t="str">
        <f>IFERROR(INDEX('padron cfe'!B:B,MATCH(DATOS!C474,'padron cfe'!A:A,0),1),"")</f>
        <v/>
      </c>
      <c r="E474" s="4"/>
      <c r="F474" s="4"/>
      <c r="G474" s="4"/>
      <c r="H474" s="5" t="str">
        <f>IF(F474="","",IFERROR(CONCATENATE("PEUA",VLOOKUP(ESTADO,REPORTE!AV474:AW505,2,0),CLAVE_DISTRITO,CLAVE_CADER,IFERROR(VLOOKUP(DAY(F474),$BN$3:$BO$11,2,0),DAY(F474)),IFERROR(VLOOKUP(MONTH(F474),$BN$3:$BO$11,2,0),MONTH(F474)),YEAR(F474),G474),""))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6"/>
        <v/>
      </c>
      <c r="T474" s="2" t="str">
        <f>IFERROR(INDEX('padron cfe'!D:D,MATCH(DATOS!C474,'padron cfe'!A:A,0),1),"")</f>
        <v/>
      </c>
      <c r="U474" s="4"/>
      <c r="V474" s="4"/>
      <c r="W474" s="4"/>
      <c r="X474" s="6"/>
      <c r="Y474" s="4"/>
      <c r="Z474" s="4" t="str">
        <f t="shared" si="10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4"/>
      <c r="BF474" s="4"/>
      <c r="BG474" s="4"/>
      <c r="BH474" s="7" t="str">
        <f t="shared" ca="1" si="109"/>
        <v/>
      </c>
      <c r="BI474" s="4" t="str">
        <f t="shared" si="117"/>
        <v/>
      </c>
      <c r="BJ474" s="123" t="str">
        <f t="shared" si="110"/>
        <v/>
      </c>
      <c r="BK474" s="140" t="str">
        <f t="shared" si="115"/>
        <v/>
      </c>
      <c r="BQ474" s="4" t="str">
        <f>IF(IFERROR(VLOOKUP(C474,C475:C$1993,1,0),"")="","",COUNTIF(C:C,C474))</f>
        <v/>
      </c>
      <c r="BU474" s="5" t="str">
        <f>IF(B474="","",IF(BQ474="",1+(MAX(BU$2:BU473)),""))</f>
        <v/>
      </c>
      <c r="BV474" s="5" t="str">
        <f t="shared" si="111"/>
        <v/>
      </c>
      <c r="BW474" s="5" t="str">
        <f t="shared" si="112"/>
        <v/>
      </c>
      <c r="BX474" s="14" t="str">
        <f t="shared" si="113"/>
        <v/>
      </c>
      <c r="BY474" s="28"/>
      <c r="BZ474" s="15"/>
      <c r="CA474" s="5" t="str">
        <f t="shared" si="118"/>
        <v/>
      </c>
      <c r="CD474" s="5" t="str">
        <f t="shared" si="114"/>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x14ac:dyDescent="0.25">
      <c r="A475" s="4" t="str">
        <f t="shared" si="107"/>
        <v/>
      </c>
      <c r="B475" s="6"/>
      <c r="C475" s="6"/>
      <c r="D475" s="1" t="str">
        <f>IFERROR(INDEX('padron cfe'!B:B,MATCH(DATOS!C475,'padron cfe'!A:A,0),1),"")</f>
        <v/>
      </c>
      <c r="E475" s="4"/>
      <c r="F475" s="4"/>
      <c r="G475" s="4"/>
      <c r="H475" s="5" t="str">
        <f>IF(F475="","",IFERROR(CONCATENATE("PEUA",VLOOKUP(ESTADO,REPORTE!AV475:AW506,2,0),CLAVE_DISTRITO,CLAVE_CADER,IFERROR(VLOOKUP(DAY(F475),$BN$3:$BO$11,2,0),DAY(F475)),IFERROR(VLOOKUP(MONTH(F475),$BN$3:$BO$11,2,0),MONTH(F475)),YEAR(F475),G475),""))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6"/>
        <v/>
      </c>
      <c r="T475" s="2" t="str">
        <f>IFERROR(INDEX('padron cfe'!D:D,MATCH(DATOS!C475,'padron cfe'!A:A,0),1),"")</f>
        <v/>
      </c>
      <c r="U475" s="4"/>
      <c r="V475" s="4"/>
      <c r="W475" s="4"/>
      <c r="X475" s="6"/>
      <c r="Y475" s="4"/>
      <c r="Z475" s="4" t="str">
        <f t="shared" si="10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4"/>
      <c r="BF475" s="4"/>
      <c r="BG475" s="4"/>
      <c r="BH475" s="7" t="str">
        <f t="shared" ca="1" si="109"/>
        <v/>
      </c>
      <c r="BI475" s="4" t="str">
        <f t="shared" si="117"/>
        <v/>
      </c>
      <c r="BJ475" s="123" t="str">
        <f t="shared" si="110"/>
        <v/>
      </c>
      <c r="BK475" s="140" t="str">
        <f t="shared" si="115"/>
        <v/>
      </c>
      <c r="BQ475" s="4" t="str">
        <f>IF(IFERROR(VLOOKUP(C475,C476:C$1993,1,0),"")="","",COUNTIF(C:C,C475))</f>
        <v/>
      </c>
      <c r="BU475" s="5" t="str">
        <f>IF(B475="","",IF(BQ475="",1+(MAX(BU$2:BU474)),""))</f>
        <v/>
      </c>
      <c r="BV475" s="5" t="str">
        <f t="shared" si="111"/>
        <v/>
      </c>
      <c r="BW475" s="5" t="str">
        <f t="shared" si="112"/>
        <v/>
      </c>
      <c r="BX475" s="14" t="str">
        <f t="shared" si="113"/>
        <v/>
      </c>
      <c r="BY475" s="28"/>
      <c r="BZ475" s="15"/>
      <c r="CA475" s="5" t="str">
        <f t="shared" si="118"/>
        <v/>
      </c>
      <c r="CD475" s="5" t="str">
        <f t="shared" si="114"/>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x14ac:dyDescent="0.25">
      <c r="A476" s="4" t="str">
        <f t="shared" si="107"/>
        <v/>
      </c>
      <c r="B476" s="6"/>
      <c r="C476" s="6"/>
      <c r="D476" s="1" t="str">
        <f>IFERROR(INDEX('padron cfe'!B:B,MATCH(DATOS!C476,'padron cfe'!A:A,0),1),"")</f>
        <v/>
      </c>
      <c r="E476" s="4"/>
      <c r="F476" s="4"/>
      <c r="G476" s="4"/>
      <c r="H476" s="5" t="str">
        <f>IF(F476="","",IFERROR(CONCATENATE("PEUA",VLOOKUP(ESTADO,REPORTE!AV476:AW507,2,0),CLAVE_DISTRITO,CLAVE_CADER,IFERROR(VLOOKUP(DAY(F476),$BN$3:$BO$11,2,0),DAY(F476)),IFERROR(VLOOKUP(MONTH(F476),$BN$3:$BO$11,2,0),MONTH(F476)),YEAR(F476),G476),""))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6"/>
        <v/>
      </c>
      <c r="T476" s="2" t="str">
        <f>IFERROR(INDEX('padron cfe'!D:D,MATCH(DATOS!C476,'padron cfe'!A:A,0),1),"")</f>
        <v/>
      </c>
      <c r="U476" s="4"/>
      <c r="V476" s="4"/>
      <c r="W476" s="4"/>
      <c r="X476" s="6"/>
      <c r="Y476" s="4"/>
      <c r="Z476" s="4" t="str">
        <f t="shared" si="10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4"/>
      <c r="BF476" s="4"/>
      <c r="BG476" s="4"/>
      <c r="BH476" s="7" t="str">
        <f t="shared" ca="1" si="109"/>
        <v/>
      </c>
      <c r="BI476" s="4" t="str">
        <f t="shared" si="117"/>
        <v/>
      </c>
      <c r="BJ476" s="123" t="str">
        <f t="shared" si="110"/>
        <v/>
      </c>
      <c r="BK476" s="140" t="str">
        <f t="shared" si="115"/>
        <v/>
      </c>
      <c r="BQ476" s="4" t="str">
        <f>IF(IFERROR(VLOOKUP(C476,C477:C$1993,1,0),"")="","",COUNTIF(C:C,C476))</f>
        <v/>
      </c>
      <c r="BU476" s="5" t="str">
        <f>IF(B476="","",IF(BQ476="",1+(MAX(BU$2:BU475)),""))</f>
        <v/>
      </c>
      <c r="BV476" s="5" t="str">
        <f t="shared" si="111"/>
        <v/>
      </c>
      <c r="BW476" s="5" t="str">
        <f t="shared" si="112"/>
        <v/>
      </c>
      <c r="BX476" s="14" t="str">
        <f t="shared" si="113"/>
        <v/>
      </c>
      <c r="BY476" s="28"/>
      <c r="BZ476" s="15"/>
      <c r="CA476" s="5" t="str">
        <f t="shared" si="118"/>
        <v/>
      </c>
      <c r="CD476" s="5" t="str">
        <f t="shared" si="114"/>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x14ac:dyDescent="0.25">
      <c r="A477" s="4" t="str">
        <f t="shared" si="107"/>
        <v/>
      </c>
      <c r="B477" s="6"/>
      <c r="C477" s="6"/>
      <c r="D477" s="1" t="str">
        <f>IFERROR(INDEX('padron cfe'!B:B,MATCH(DATOS!C477,'padron cfe'!A:A,0),1),"")</f>
        <v/>
      </c>
      <c r="E477" s="4"/>
      <c r="F477" s="4"/>
      <c r="G477" s="4"/>
      <c r="H477" s="5" t="str">
        <f>IF(F477="","",IFERROR(CONCATENATE("PEUA",VLOOKUP(ESTADO,REPORTE!AV477:AW508,2,0),CLAVE_DISTRITO,CLAVE_CADER,IFERROR(VLOOKUP(DAY(F477),$BN$3:$BO$11,2,0),DAY(F477)),IFERROR(VLOOKUP(MONTH(F477),$BN$3:$BO$11,2,0),MONTH(F477)),YEAR(F477),G477),""))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6"/>
        <v/>
      </c>
      <c r="T477" s="2" t="str">
        <f>IFERROR(INDEX('padron cfe'!D:D,MATCH(DATOS!C477,'padron cfe'!A:A,0),1),"")</f>
        <v/>
      </c>
      <c r="U477" s="4"/>
      <c r="V477" s="4"/>
      <c r="W477" s="4"/>
      <c r="X477" s="6"/>
      <c r="Y477" s="4"/>
      <c r="Z477" s="4" t="str">
        <f t="shared" si="10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4"/>
      <c r="BF477" s="4"/>
      <c r="BG477" s="4"/>
      <c r="BH477" s="7" t="str">
        <f t="shared" ca="1" si="109"/>
        <v/>
      </c>
      <c r="BI477" s="4" t="str">
        <f t="shared" si="117"/>
        <v/>
      </c>
      <c r="BJ477" s="123" t="str">
        <f t="shared" si="110"/>
        <v/>
      </c>
      <c r="BK477" s="140" t="str">
        <f t="shared" si="115"/>
        <v/>
      </c>
      <c r="BQ477" s="4" t="str">
        <f>IF(IFERROR(VLOOKUP(C477,C478:C$1993,1,0),"")="","",COUNTIF(C:C,C477))</f>
        <v/>
      </c>
      <c r="BU477" s="5" t="str">
        <f>IF(B477="","",IF(BQ477="",1+(MAX(BU$2:BU476)),""))</f>
        <v/>
      </c>
      <c r="BV477" s="5" t="str">
        <f t="shared" si="111"/>
        <v/>
      </c>
      <c r="BW477" s="5" t="str">
        <f t="shared" si="112"/>
        <v/>
      </c>
      <c r="BX477" s="14" t="str">
        <f t="shared" si="113"/>
        <v/>
      </c>
      <c r="BY477" s="28"/>
      <c r="BZ477" s="15"/>
      <c r="CA477" s="5" t="str">
        <f t="shared" si="118"/>
        <v/>
      </c>
      <c r="CD477" s="5" t="str">
        <f t="shared" si="114"/>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x14ac:dyDescent="0.25">
      <c r="A478" s="4" t="str">
        <f t="shared" si="107"/>
        <v/>
      </c>
      <c r="B478" s="6"/>
      <c r="C478" s="6"/>
      <c r="D478" s="1" t="str">
        <f>IFERROR(INDEX('padron cfe'!B:B,MATCH(DATOS!C478,'padron cfe'!A:A,0),1),"")</f>
        <v/>
      </c>
      <c r="E478" s="4"/>
      <c r="F478" s="4"/>
      <c r="G478" s="4"/>
      <c r="H478" s="5" t="str">
        <f>IF(F478="","",IFERROR(CONCATENATE("PEUA",VLOOKUP(ESTADO,REPORTE!AV478:AW509,2,0),CLAVE_DISTRITO,CLAVE_CADER,IFERROR(VLOOKUP(DAY(F478),$BN$3:$BO$11,2,0),DAY(F478)),IFERROR(VLOOKUP(MONTH(F478),$BN$3:$BO$11,2,0),MONTH(F478)),YEAR(F478),G478),""))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6"/>
        <v/>
      </c>
      <c r="T478" s="2" t="str">
        <f>IFERROR(INDEX('padron cfe'!D:D,MATCH(DATOS!C478,'padron cfe'!A:A,0),1),"")</f>
        <v/>
      </c>
      <c r="U478" s="4"/>
      <c r="V478" s="4"/>
      <c r="W478" s="4"/>
      <c r="X478" s="6"/>
      <c r="Y478" s="4"/>
      <c r="Z478" s="4" t="str">
        <f t="shared" si="10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4"/>
      <c r="BF478" s="4"/>
      <c r="BG478" s="4"/>
      <c r="BH478" s="7" t="str">
        <f t="shared" ca="1" si="109"/>
        <v/>
      </c>
      <c r="BI478" s="4" t="str">
        <f t="shared" si="117"/>
        <v/>
      </c>
      <c r="BJ478" s="123" t="str">
        <f t="shared" si="110"/>
        <v/>
      </c>
      <c r="BK478" s="140" t="str">
        <f t="shared" si="115"/>
        <v/>
      </c>
      <c r="BQ478" s="4" t="str">
        <f>IF(IFERROR(VLOOKUP(C478,C479:C$1993,1,0),"")="","",COUNTIF(C:C,C478))</f>
        <v/>
      </c>
      <c r="BU478" s="5" t="str">
        <f>IF(B478="","",IF(BQ478="",1+(MAX(BU$2:BU477)),""))</f>
        <v/>
      </c>
      <c r="BV478" s="5" t="str">
        <f t="shared" si="111"/>
        <v/>
      </c>
      <c r="BW478" s="5" t="str">
        <f t="shared" si="112"/>
        <v/>
      </c>
      <c r="BX478" s="14" t="str">
        <f t="shared" si="113"/>
        <v/>
      </c>
      <c r="BY478" s="28"/>
      <c r="BZ478" s="15"/>
      <c r="CA478" s="5" t="str">
        <f t="shared" si="118"/>
        <v/>
      </c>
      <c r="CD478" s="5" t="str">
        <f t="shared" si="114"/>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x14ac:dyDescent="0.25">
      <c r="A479" s="4" t="str">
        <f t="shared" si="107"/>
        <v/>
      </c>
      <c r="B479" s="6"/>
      <c r="C479" s="6"/>
      <c r="D479" s="1" t="str">
        <f>IFERROR(INDEX('padron cfe'!B:B,MATCH(DATOS!C479,'padron cfe'!A:A,0),1),"")</f>
        <v/>
      </c>
      <c r="E479" s="4"/>
      <c r="F479" s="4"/>
      <c r="G479" s="4"/>
      <c r="H479" s="5" t="str">
        <f>IF(F479="","",IFERROR(CONCATENATE("PEUA",VLOOKUP(ESTADO,REPORTE!AV479:AW510,2,0),CLAVE_DISTRITO,CLAVE_CADER,IFERROR(VLOOKUP(DAY(F479),$BN$3:$BO$11,2,0),DAY(F479)),IFERROR(VLOOKUP(MONTH(F479),$BN$3:$BO$11,2,0),MONTH(F479)),YEAR(F479),G479),""))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6"/>
        <v/>
      </c>
      <c r="T479" s="2" t="str">
        <f>IFERROR(INDEX('padron cfe'!D:D,MATCH(DATOS!C479,'padron cfe'!A:A,0),1),"")</f>
        <v/>
      </c>
      <c r="U479" s="4"/>
      <c r="V479" s="4"/>
      <c r="W479" s="4"/>
      <c r="X479" s="6"/>
      <c r="Y479" s="4"/>
      <c r="Z479" s="4" t="str">
        <f t="shared" si="10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4"/>
      <c r="BF479" s="4"/>
      <c r="BG479" s="4"/>
      <c r="BH479" s="7" t="str">
        <f t="shared" ca="1" si="109"/>
        <v/>
      </c>
      <c r="BI479" s="4" t="str">
        <f t="shared" si="117"/>
        <v/>
      </c>
      <c r="BJ479" s="123" t="str">
        <f t="shared" si="110"/>
        <v/>
      </c>
      <c r="BK479" s="140" t="str">
        <f t="shared" si="115"/>
        <v/>
      </c>
      <c r="BQ479" s="4" t="str">
        <f>IF(IFERROR(VLOOKUP(C479,C480:C$1993,1,0),"")="","",COUNTIF(C:C,C479))</f>
        <v/>
      </c>
      <c r="BU479" s="5" t="str">
        <f>IF(B479="","",IF(BQ479="",1+(MAX(BU$2:BU478)),""))</f>
        <v/>
      </c>
      <c r="BV479" s="5" t="str">
        <f t="shared" si="111"/>
        <v/>
      </c>
      <c r="BW479" s="5" t="str">
        <f t="shared" si="112"/>
        <v/>
      </c>
      <c r="BX479" s="14" t="str">
        <f t="shared" si="113"/>
        <v/>
      </c>
      <c r="BY479" s="28"/>
      <c r="BZ479" s="15"/>
      <c r="CA479" s="5" t="str">
        <f t="shared" si="118"/>
        <v/>
      </c>
      <c r="CD479" s="5" t="str">
        <f t="shared" si="114"/>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x14ac:dyDescent="0.25">
      <c r="A480" s="4" t="str">
        <f t="shared" si="107"/>
        <v/>
      </c>
      <c r="B480" s="6"/>
      <c r="C480" s="6"/>
      <c r="D480" s="1" t="str">
        <f>IFERROR(INDEX('padron cfe'!B:B,MATCH(DATOS!C480,'padron cfe'!A:A,0),1),"")</f>
        <v/>
      </c>
      <c r="E480" s="4"/>
      <c r="F480" s="4"/>
      <c r="G480" s="4"/>
      <c r="H480" s="5" t="str">
        <f>IF(F480="","",IFERROR(CONCATENATE("PEUA",VLOOKUP(ESTADO,REPORTE!AV480:AW511,2,0),CLAVE_DISTRITO,CLAVE_CADER,IFERROR(VLOOKUP(DAY(F480),$BN$3:$BO$11,2,0),DAY(F480)),IFERROR(VLOOKUP(MONTH(F480),$BN$3:$BO$11,2,0),MONTH(F480)),YEAR(F480),G480),""))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6"/>
        <v/>
      </c>
      <c r="T480" s="2" t="str">
        <f>IFERROR(INDEX('padron cfe'!D:D,MATCH(DATOS!C480,'padron cfe'!A:A,0),1),"")</f>
        <v/>
      </c>
      <c r="U480" s="4"/>
      <c r="V480" s="4"/>
      <c r="W480" s="4"/>
      <c r="X480" s="6"/>
      <c r="Y480" s="4"/>
      <c r="Z480" s="4" t="str">
        <f t="shared" si="10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4"/>
      <c r="BF480" s="4"/>
      <c r="BG480" s="4"/>
      <c r="BH480" s="7" t="str">
        <f t="shared" ca="1" si="109"/>
        <v/>
      </c>
      <c r="BI480" s="4" t="str">
        <f t="shared" si="117"/>
        <v/>
      </c>
      <c r="BJ480" s="123" t="str">
        <f t="shared" si="110"/>
        <v/>
      </c>
      <c r="BK480" s="140" t="str">
        <f t="shared" si="115"/>
        <v/>
      </c>
      <c r="BQ480" s="4" t="str">
        <f>IF(IFERROR(VLOOKUP(C480,C481:C$1993,1,0),"")="","",COUNTIF(C:C,C480))</f>
        <v/>
      </c>
      <c r="BU480" s="5" t="str">
        <f>IF(B480="","",IF(BQ480="",1+(MAX(BU$2:BU479)),""))</f>
        <v/>
      </c>
      <c r="BV480" s="5" t="str">
        <f t="shared" si="111"/>
        <v/>
      </c>
      <c r="BW480" s="5" t="str">
        <f t="shared" si="112"/>
        <v/>
      </c>
      <c r="BX480" s="14" t="str">
        <f t="shared" si="113"/>
        <v/>
      </c>
      <c r="BY480" s="28"/>
      <c r="BZ480" s="15"/>
      <c r="CA480" s="5" t="str">
        <f t="shared" si="118"/>
        <v/>
      </c>
      <c r="CD480" s="5" t="str">
        <f t="shared" si="114"/>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x14ac:dyDescent="0.25">
      <c r="A481" s="4" t="str">
        <f t="shared" si="107"/>
        <v/>
      </c>
      <c r="B481" s="6"/>
      <c r="C481" s="6"/>
      <c r="D481" s="1" t="str">
        <f>IFERROR(INDEX('padron cfe'!B:B,MATCH(DATOS!C481,'padron cfe'!A:A,0),1),"")</f>
        <v/>
      </c>
      <c r="E481" s="4"/>
      <c r="F481" s="4"/>
      <c r="G481" s="4"/>
      <c r="H481" s="5" t="str">
        <f>IF(F481="","",IFERROR(CONCATENATE("PEUA",VLOOKUP(ESTADO,REPORTE!AV481:AW512,2,0),CLAVE_DISTRITO,CLAVE_CADER,IFERROR(VLOOKUP(DAY(F481),$BN$3:$BO$11,2,0),DAY(F481)),IFERROR(VLOOKUP(MONTH(F481),$BN$3:$BO$11,2,0),MONTH(F481)),YEAR(F481),G481),""))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6"/>
        <v/>
      </c>
      <c r="T481" s="2" t="str">
        <f>IFERROR(INDEX('padron cfe'!D:D,MATCH(DATOS!C481,'padron cfe'!A:A,0),1),"")</f>
        <v/>
      </c>
      <c r="U481" s="4"/>
      <c r="V481" s="4"/>
      <c r="W481" s="4"/>
      <c r="X481" s="6"/>
      <c r="Y481" s="4"/>
      <c r="Z481" s="4" t="str">
        <f t="shared" si="10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4"/>
      <c r="BF481" s="4"/>
      <c r="BG481" s="4"/>
      <c r="BH481" s="7" t="str">
        <f t="shared" ca="1" si="109"/>
        <v/>
      </c>
      <c r="BI481" s="4" t="str">
        <f t="shared" si="117"/>
        <v/>
      </c>
      <c r="BJ481" s="123" t="str">
        <f t="shared" si="110"/>
        <v/>
      </c>
      <c r="BK481" s="140" t="str">
        <f t="shared" si="115"/>
        <v/>
      </c>
      <c r="BQ481" s="4" t="str">
        <f>IF(IFERROR(VLOOKUP(C481,C482:C$1993,1,0),"")="","",COUNTIF(C:C,C481))</f>
        <v/>
      </c>
      <c r="BU481" s="5" t="str">
        <f>IF(B481="","",IF(BQ481="",1+(MAX(BU$2:BU480)),""))</f>
        <v/>
      </c>
      <c r="BV481" s="5" t="str">
        <f t="shared" si="111"/>
        <v/>
      </c>
      <c r="BW481" s="5" t="str">
        <f t="shared" si="112"/>
        <v/>
      </c>
      <c r="BX481" s="14" t="str">
        <f t="shared" si="113"/>
        <v/>
      </c>
      <c r="BY481" s="28"/>
      <c r="BZ481" s="15"/>
      <c r="CA481" s="5" t="str">
        <f t="shared" si="118"/>
        <v/>
      </c>
      <c r="CD481" s="5" t="str">
        <f t="shared" si="114"/>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x14ac:dyDescent="0.25">
      <c r="A482" s="4" t="str">
        <f t="shared" si="107"/>
        <v/>
      </c>
      <c r="B482" s="6"/>
      <c r="C482" s="6"/>
      <c r="D482" s="1" t="str">
        <f>IFERROR(INDEX('padron cfe'!B:B,MATCH(DATOS!C482,'padron cfe'!A:A,0),1),"")</f>
        <v/>
      </c>
      <c r="E482" s="4"/>
      <c r="F482" s="4"/>
      <c r="G482" s="4"/>
      <c r="H482" s="5" t="str">
        <f>IF(F482="","",IFERROR(CONCATENATE("PEUA",VLOOKUP(ESTADO,REPORTE!AV482:AW513,2,0),CLAVE_DISTRITO,CLAVE_CADER,IFERROR(VLOOKUP(DAY(F482),$BN$3:$BO$11,2,0),DAY(F482)),IFERROR(VLOOKUP(MONTH(F482),$BN$3:$BO$11,2,0),MONTH(F482)),YEAR(F482),G482),""))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6"/>
        <v/>
      </c>
      <c r="T482" s="2" t="str">
        <f>IFERROR(INDEX('padron cfe'!D:D,MATCH(DATOS!C482,'padron cfe'!A:A,0),1),"")</f>
        <v/>
      </c>
      <c r="U482" s="4"/>
      <c r="V482" s="4"/>
      <c r="W482" s="4"/>
      <c r="X482" s="6"/>
      <c r="Y482" s="4"/>
      <c r="Z482" s="4" t="str">
        <f t="shared" si="10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4"/>
      <c r="BF482" s="4"/>
      <c r="BG482" s="4"/>
      <c r="BH482" s="7" t="str">
        <f t="shared" ca="1" si="109"/>
        <v/>
      </c>
      <c r="BI482" s="4" t="str">
        <f t="shared" si="117"/>
        <v/>
      </c>
      <c r="BJ482" s="123" t="str">
        <f t="shared" si="110"/>
        <v/>
      </c>
      <c r="BK482" s="140" t="str">
        <f t="shared" si="115"/>
        <v/>
      </c>
      <c r="BQ482" s="4" t="str">
        <f>IF(IFERROR(VLOOKUP(C482,C483:C$1993,1,0),"")="","",COUNTIF(C:C,C482))</f>
        <v/>
      </c>
      <c r="BU482" s="5" t="str">
        <f>IF(B482="","",IF(BQ482="",1+(MAX(BU$2:BU481)),""))</f>
        <v/>
      </c>
      <c r="BV482" s="5" t="str">
        <f t="shared" si="111"/>
        <v/>
      </c>
      <c r="BW482" s="5" t="str">
        <f t="shared" si="112"/>
        <v/>
      </c>
      <c r="BX482" s="14" t="str">
        <f t="shared" si="113"/>
        <v/>
      </c>
      <c r="BY482" s="28"/>
      <c r="BZ482" s="15"/>
      <c r="CA482" s="5" t="str">
        <f t="shared" si="118"/>
        <v/>
      </c>
      <c r="CD482" s="5" t="str">
        <f t="shared" si="114"/>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x14ac:dyDescent="0.25">
      <c r="A483" s="4" t="str">
        <f t="shared" si="107"/>
        <v/>
      </c>
      <c r="B483" s="6"/>
      <c r="C483" s="6"/>
      <c r="D483" s="1" t="str">
        <f>IFERROR(INDEX('padron cfe'!B:B,MATCH(DATOS!C483,'padron cfe'!A:A,0),1),"")</f>
        <v/>
      </c>
      <c r="E483" s="4"/>
      <c r="F483" s="4"/>
      <c r="G483" s="4"/>
      <c r="H483" s="5" t="str">
        <f>IF(F483="","",IFERROR(CONCATENATE("PEUA",VLOOKUP(ESTADO,REPORTE!AV483:AW514,2,0),CLAVE_DISTRITO,CLAVE_CADER,IFERROR(VLOOKUP(DAY(F483),$BN$3:$BO$11,2,0),DAY(F483)),IFERROR(VLOOKUP(MONTH(F483),$BN$3:$BO$11,2,0),MONTH(F483)),YEAR(F483),G483),""))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6"/>
        <v/>
      </c>
      <c r="T483" s="2" t="str">
        <f>IFERROR(INDEX('padron cfe'!D:D,MATCH(DATOS!C483,'padron cfe'!A:A,0),1),"")</f>
        <v/>
      </c>
      <c r="U483" s="4"/>
      <c r="V483" s="4"/>
      <c r="W483" s="4"/>
      <c r="X483" s="6"/>
      <c r="Y483" s="4"/>
      <c r="Z483" s="4" t="str">
        <f t="shared" si="10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4"/>
      <c r="BF483" s="4"/>
      <c r="BG483" s="4"/>
      <c r="BH483" s="7" t="str">
        <f t="shared" ca="1" si="109"/>
        <v/>
      </c>
      <c r="BI483" s="4" t="str">
        <f t="shared" si="117"/>
        <v/>
      </c>
      <c r="BJ483" s="123" t="str">
        <f t="shared" si="110"/>
        <v/>
      </c>
      <c r="BK483" s="140" t="str">
        <f t="shared" si="115"/>
        <v/>
      </c>
      <c r="BQ483" s="4" t="str">
        <f>IF(IFERROR(VLOOKUP(C483,C484:C$1993,1,0),"")="","",COUNTIF(C:C,C483))</f>
        <v/>
      </c>
      <c r="BU483" s="5" t="str">
        <f>IF(B483="","",IF(BQ483="",1+(MAX(BU$2:BU482)),""))</f>
        <v/>
      </c>
      <c r="BV483" s="5" t="str">
        <f t="shared" si="111"/>
        <v/>
      </c>
      <c r="BW483" s="5" t="str">
        <f t="shared" si="112"/>
        <v/>
      </c>
      <c r="BX483" s="14" t="str">
        <f t="shared" si="113"/>
        <v/>
      </c>
      <c r="BY483" s="28"/>
      <c r="BZ483" s="15"/>
      <c r="CA483" s="5" t="str">
        <f t="shared" si="118"/>
        <v/>
      </c>
      <c r="CD483" s="5" t="str">
        <f t="shared" si="114"/>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x14ac:dyDescent="0.25">
      <c r="A484" s="4" t="str">
        <f t="shared" si="107"/>
        <v/>
      </c>
      <c r="B484" s="6"/>
      <c r="C484" s="6"/>
      <c r="D484" s="1" t="str">
        <f>IFERROR(INDEX('padron cfe'!B:B,MATCH(DATOS!C484,'padron cfe'!A:A,0),1),"")</f>
        <v/>
      </c>
      <c r="E484" s="4"/>
      <c r="F484" s="4"/>
      <c r="G484" s="4"/>
      <c r="H484" s="5" t="str">
        <f>IF(F484="","",IFERROR(CONCATENATE("PEUA",VLOOKUP(ESTADO,REPORTE!AV484:AW515,2,0),CLAVE_DISTRITO,CLAVE_CADER,IFERROR(VLOOKUP(DAY(F484),$BN$3:$BO$11,2,0),DAY(F484)),IFERROR(VLOOKUP(MONTH(F484),$BN$3:$BO$11,2,0),MONTH(F484)),YEAR(F484),G484),""))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6"/>
        <v/>
      </c>
      <c r="T484" s="2" t="str">
        <f>IFERROR(INDEX('padron cfe'!D:D,MATCH(DATOS!C484,'padron cfe'!A:A,0),1),"")</f>
        <v/>
      </c>
      <c r="U484" s="4"/>
      <c r="V484" s="4"/>
      <c r="W484" s="4"/>
      <c r="X484" s="6"/>
      <c r="Y484" s="4"/>
      <c r="Z484" s="4" t="str">
        <f t="shared" si="10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4"/>
      <c r="BF484" s="4"/>
      <c r="BG484" s="4"/>
      <c r="BH484" s="7" t="str">
        <f t="shared" ca="1" si="109"/>
        <v/>
      </c>
      <c r="BI484" s="4" t="str">
        <f t="shared" si="117"/>
        <v/>
      </c>
      <c r="BJ484" s="123" t="str">
        <f t="shared" si="110"/>
        <v/>
      </c>
      <c r="BK484" s="140" t="str">
        <f t="shared" si="115"/>
        <v/>
      </c>
      <c r="BQ484" s="4" t="str">
        <f>IF(IFERROR(VLOOKUP(C484,C485:C$1993,1,0),"")="","",COUNTIF(C:C,C484))</f>
        <v/>
      </c>
      <c r="BU484" s="5" t="str">
        <f>IF(B484="","",IF(BQ484="",1+(MAX(BU$2:BU483)),""))</f>
        <v/>
      </c>
      <c r="BV484" s="5" t="str">
        <f t="shared" si="111"/>
        <v/>
      </c>
      <c r="BW484" s="5" t="str">
        <f t="shared" si="112"/>
        <v/>
      </c>
      <c r="BX484" s="14" t="str">
        <f t="shared" si="113"/>
        <v/>
      </c>
      <c r="BY484" s="28"/>
      <c r="BZ484" s="15"/>
      <c r="CA484" s="5" t="str">
        <f t="shared" si="118"/>
        <v/>
      </c>
      <c r="CD484" s="5" t="str">
        <f t="shared" si="114"/>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x14ac:dyDescent="0.25">
      <c r="A485" s="4" t="str">
        <f t="shared" si="107"/>
        <v/>
      </c>
      <c r="B485" s="6"/>
      <c r="C485" s="6"/>
      <c r="D485" s="1" t="str">
        <f>IFERROR(INDEX('padron cfe'!B:B,MATCH(DATOS!C485,'padron cfe'!A:A,0),1),"")</f>
        <v/>
      </c>
      <c r="E485" s="4"/>
      <c r="F485" s="4"/>
      <c r="G485" s="4"/>
      <c r="H485" s="5" t="str">
        <f>IF(F485="","",IFERROR(CONCATENATE("PEUA",VLOOKUP(ESTADO,REPORTE!AV485:AW516,2,0),CLAVE_DISTRITO,CLAVE_CADER,IFERROR(VLOOKUP(DAY(F485),$BN$3:$BO$11,2,0),DAY(F485)),IFERROR(VLOOKUP(MONTH(F485),$BN$3:$BO$11,2,0),MONTH(F485)),YEAR(F485),G485),""))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6"/>
        <v/>
      </c>
      <c r="T485" s="2" t="str">
        <f>IFERROR(INDEX('padron cfe'!D:D,MATCH(DATOS!C485,'padron cfe'!A:A,0),1),"")</f>
        <v/>
      </c>
      <c r="U485" s="4"/>
      <c r="V485" s="4"/>
      <c r="W485" s="4"/>
      <c r="X485" s="6"/>
      <c r="Y485" s="4"/>
      <c r="Z485" s="4" t="str">
        <f t="shared" si="10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4"/>
      <c r="BF485" s="4"/>
      <c r="BG485" s="4"/>
      <c r="BH485" s="7" t="str">
        <f t="shared" ca="1" si="109"/>
        <v/>
      </c>
      <c r="BI485" s="4" t="str">
        <f t="shared" si="117"/>
        <v/>
      </c>
      <c r="BJ485" s="123" t="str">
        <f t="shared" si="110"/>
        <v/>
      </c>
      <c r="BK485" s="140" t="str">
        <f t="shared" si="115"/>
        <v/>
      </c>
      <c r="BQ485" s="4" t="str">
        <f>IF(IFERROR(VLOOKUP(C485,C486:C$1993,1,0),"")="","",COUNTIF(C:C,C485))</f>
        <v/>
      </c>
      <c r="BU485" s="5" t="str">
        <f>IF(B485="","",IF(BQ485="",1+(MAX(BU$2:BU484)),""))</f>
        <v/>
      </c>
      <c r="BV485" s="5" t="str">
        <f t="shared" si="111"/>
        <v/>
      </c>
      <c r="BW485" s="5" t="str">
        <f t="shared" si="112"/>
        <v/>
      </c>
      <c r="BX485" s="14" t="str">
        <f t="shared" si="113"/>
        <v/>
      </c>
      <c r="BY485" s="28"/>
      <c r="BZ485" s="15"/>
      <c r="CA485" s="5" t="str">
        <f t="shared" si="118"/>
        <v/>
      </c>
      <c r="CD485" s="5" t="str">
        <f t="shared" si="114"/>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x14ac:dyDescent="0.25">
      <c r="A486" s="4" t="str">
        <f t="shared" si="107"/>
        <v/>
      </c>
      <c r="B486" s="6"/>
      <c r="C486" s="6"/>
      <c r="D486" s="1" t="str">
        <f>IFERROR(INDEX('padron cfe'!B:B,MATCH(DATOS!C486,'padron cfe'!A:A,0),1),"")</f>
        <v/>
      </c>
      <c r="E486" s="4"/>
      <c r="F486" s="4"/>
      <c r="G486" s="4"/>
      <c r="H486" s="5" t="str">
        <f>IF(F486="","",IFERROR(CONCATENATE("PEUA",VLOOKUP(ESTADO,REPORTE!AV486:AW517,2,0),CLAVE_DISTRITO,CLAVE_CADER,IFERROR(VLOOKUP(DAY(F486),$BN$3:$BO$11,2,0),DAY(F486)),IFERROR(VLOOKUP(MONTH(F486),$BN$3:$BO$11,2,0),MONTH(F486)),YEAR(F486),G486),""))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6"/>
        <v/>
      </c>
      <c r="T486" s="2" t="str">
        <f>IFERROR(INDEX('padron cfe'!D:D,MATCH(DATOS!C486,'padron cfe'!A:A,0),1),"")</f>
        <v/>
      </c>
      <c r="U486" s="4"/>
      <c r="V486" s="4"/>
      <c r="W486" s="4"/>
      <c r="X486" s="6"/>
      <c r="Y486" s="4"/>
      <c r="Z486" s="4" t="str">
        <f t="shared" si="10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4"/>
      <c r="BF486" s="4"/>
      <c r="BG486" s="4"/>
      <c r="BH486" s="7" t="str">
        <f t="shared" ca="1" si="109"/>
        <v/>
      </c>
      <c r="BI486" s="4" t="str">
        <f t="shared" si="117"/>
        <v/>
      </c>
      <c r="BJ486" s="123" t="str">
        <f t="shared" si="110"/>
        <v/>
      </c>
      <c r="BK486" s="140" t="str">
        <f t="shared" si="115"/>
        <v/>
      </c>
      <c r="BQ486" s="4" t="str">
        <f>IF(IFERROR(VLOOKUP(C486,C487:C$1993,1,0),"")="","",COUNTIF(C:C,C486))</f>
        <v/>
      </c>
      <c r="BU486" s="5" t="str">
        <f>IF(B486="","",IF(BQ486="",1+(MAX(BU$2:BU485)),""))</f>
        <v/>
      </c>
      <c r="BV486" s="5" t="str">
        <f t="shared" si="111"/>
        <v/>
      </c>
      <c r="BW486" s="5" t="str">
        <f t="shared" si="112"/>
        <v/>
      </c>
      <c r="BX486" s="14" t="str">
        <f t="shared" si="113"/>
        <v/>
      </c>
      <c r="BY486" s="28"/>
      <c r="BZ486" s="15"/>
      <c r="CA486" s="5" t="str">
        <f t="shared" si="118"/>
        <v/>
      </c>
      <c r="CD486" s="5" t="str">
        <f t="shared" si="114"/>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x14ac:dyDescent="0.25">
      <c r="A487" s="4" t="str">
        <f t="shared" si="107"/>
        <v/>
      </c>
      <c r="B487" s="6"/>
      <c r="C487" s="6"/>
      <c r="D487" s="1" t="str">
        <f>IFERROR(INDEX('padron cfe'!B:B,MATCH(DATOS!C487,'padron cfe'!A:A,0),1),"")</f>
        <v/>
      </c>
      <c r="E487" s="4"/>
      <c r="F487" s="4"/>
      <c r="G487" s="4"/>
      <c r="H487" s="5" t="str">
        <f>IF(F487="","",IFERROR(CONCATENATE("PEUA",VLOOKUP(ESTADO,REPORTE!AV487:AW518,2,0),CLAVE_DISTRITO,CLAVE_CADER,IFERROR(VLOOKUP(DAY(F487),$BN$3:$BO$11,2,0),DAY(F487)),IFERROR(VLOOKUP(MONTH(F487),$BN$3:$BO$11,2,0),MONTH(F487)),YEAR(F487),G487),""))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6"/>
        <v/>
      </c>
      <c r="T487" s="2" t="str">
        <f>IFERROR(INDEX('padron cfe'!D:D,MATCH(DATOS!C487,'padron cfe'!A:A,0),1),"")</f>
        <v/>
      </c>
      <c r="U487" s="4"/>
      <c r="V487" s="4"/>
      <c r="W487" s="4"/>
      <c r="X487" s="6"/>
      <c r="Y487" s="4"/>
      <c r="Z487" s="4" t="str">
        <f t="shared" si="10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4"/>
      <c r="BF487" s="4"/>
      <c r="BG487" s="4"/>
      <c r="BH487" s="7" t="str">
        <f t="shared" ca="1" si="109"/>
        <v/>
      </c>
      <c r="BI487" s="4" t="str">
        <f t="shared" si="117"/>
        <v/>
      </c>
      <c r="BJ487" s="123" t="str">
        <f t="shared" si="110"/>
        <v/>
      </c>
      <c r="BK487" s="140" t="str">
        <f t="shared" si="115"/>
        <v/>
      </c>
      <c r="BQ487" s="4" t="str">
        <f>IF(IFERROR(VLOOKUP(C487,C488:C$1993,1,0),"")="","",COUNTIF(C:C,C487))</f>
        <v/>
      </c>
      <c r="BU487" s="5" t="str">
        <f>IF(B487="","",IF(BQ487="",1+(MAX(BU$2:BU486)),""))</f>
        <v/>
      </c>
      <c r="BV487" s="5" t="str">
        <f t="shared" si="111"/>
        <v/>
      </c>
      <c r="BW487" s="5" t="str">
        <f t="shared" si="112"/>
        <v/>
      </c>
      <c r="BX487" s="14" t="str">
        <f t="shared" si="113"/>
        <v/>
      </c>
      <c r="BY487" s="28"/>
      <c r="BZ487" s="15"/>
      <c r="CA487" s="5" t="str">
        <f t="shared" si="118"/>
        <v/>
      </c>
      <c r="CD487" s="5" t="str">
        <f t="shared" si="114"/>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x14ac:dyDescent="0.25">
      <c r="A488" s="4" t="str">
        <f t="shared" si="107"/>
        <v/>
      </c>
      <c r="B488" s="6"/>
      <c r="C488" s="6"/>
      <c r="D488" s="1" t="str">
        <f>IFERROR(INDEX('padron cfe'!B:B,MATCH(DATOS!C488,'padron cfe'!A:A,0),1),"")</f>
        <v/>
      </c>
      <c r="E488" s="4"/>
      <c r="F488" s="4"/>
      <c r="G488" s="4"/>
      <c r="H488" s="5" t="str">
        <f>IF(F488="","",IFERROR(CONCATENATE("PEUA",VLOOKUP(ESTADO,REPORTE!AV488:AW519,2,0),CLAVE_DISTRITO,CLAVE_CADER,IFERROR(VLOOKUP(DAY(F488),$BN$3:$BO$11,2,0),DAY(F488)),IFERROR(VLOOKUP(MONTH(F488),$BN$3:$BO$11,2,0),MONTH(F488)),YEAR(F488),G488),""))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6"/>
        <v/>
      </c>
      <c r="T488" s="2" t="str">
        <f>IFERROR(INDEX('padron cfe'!D:D,MATCH(DATOS!C488,'padron cfe'!A:A,0),1),"")</f>
        <v/>
      </c>
      <c r="U488" s="4"/>
      <c r="V488" s="4"/>
      <c r="W488" s="4"/>
      <c r="X488" s="6"/>
      <c r="Y488" s="4"/>
      <c r="Z488" s="4" t="str">
        <f t="shared" si="10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4"/>
      <c r="BF488" s="4"/>
      <c r="BG488" s="4"/>
      <c r="BH488" s="7" t="str">
        <f t="shared" ca="1" si="109"/>
        <v/>
      </c>
      <c r="BI488" s="4" t="str">
        <f t="shared" si="117"/>
        <v/>
      </c>
      <c r="BJ488" s="123" t="str">
        <f t="shared" si="110"/>
        <v/>
      </c>
      <c r="BK488" s="140" t="str">
        <f t="shared" si="115"/>
        <v/>
      </c>
      <c r="BQ488" s="4" t="str">
        <f>IF(IFERROR(VLOOKUP(C488,C489:C$1993,1,0),"")="","",COUNTIF(C:C,C488))</f>
        <v/>
      </c>
      <c r="BU488" s="5" t="str">
        <f>IF(B488="","",IF(BQ488="",1+(MAX(BU$2:BU487)),""))</f>
        <v/>
      </c>
      <c r="BV488" s="5" t="str">
        <f t="shared" si="111"/>
        <v/>
      </c>
      <c r="BW488" s="5" t="str">
        <f t="shared" si="112"/>
        <v/>
      </c>
      <c r="BX488" s="14" t="str">
        <f t="shared" si="113"/>
        <v/>
      </c>
      <c r="BY488" s="28"/>
      <c r="BZ488" s="15"/>
      <c r="CA488" s="5" t="str">
        <f t="shared" si="118"/>
        <v/>
      </c>
      <c r="CD488" s="5" t="str">
        <f t="shared" si="114"/>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x14ac:dyDescent="0.25">
      <c r="A489" s="4" t="str">
        <f t="shared" si="107"/>
        <v/>
      </c>
      <c r="B489" s="6"/>
      <c r="C489" s="6"/>
      <c r="D489" s="1" t="str">
        <f>IFERROR(INDEX('padron cfe'!B:B,MATCH(DATOS!C489,'padron cfe'!A:A,0),1),"")</f>
        <v/>
      </c>
      <c r="E489" s="4"/>
      <c r="F489" s="4"/>
      <c r="G489" s="4"/>
      <c r="H489" s="5" t="str">
        <f>IF(F489="","",IFERROR(CONCATENATE("PEUA",VLOOKUP(ESTADO,REPORTE!AV489:AW520,2,0),CLAVE_DISTRITO,CLAVE_CADER,IFERROR(VLOOKUP(DAY(F489),$BN$3:$BO$11,2,0),DAY(F489)),IFERROR(VLOOKUP(MONTH(F489),$BN$3:$BO$11,2,0),MONTH(F489)),YEAR(F489),G489),""))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6"/>
        <v/>
      </c>
      <c r="T489" s="2" t="str">
        <f>IFERROR(INDEX('padron cfe'!D:D,MATCH(DATOS!C489,'padron cfe'!A:A,0),1),"")</f>
        <v/>
      </c>
      <c r="U489" s="4"/>
      <c r="V489" s="4"/>
      <c r="W489" s="4"/>
      <c r="X489" s="6"/>
      <c r="Y489" s="4"/>
      <c r="Z489" s="4" t="str">
        <f t="shared" si="10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4"/>
      <c r="BF489" s="4"/>
      <c r="BG489" s="4"/>
      <c r="BH489" s="7" t="str">
        <f t="shared" ca="1" si="109"/>
        <v/>
      </c>
      <c r="BI489" s="4" t="str">
        <f t="shared" si="117"/>
        <v/>
      </c>
      <c r="BJ489" s="123" t="str">
        <f t="shared" si="110"/>
        <v/>
      </c>
      <c r="BK489" s="140" t="str">
        <f t="shared" si="115"/>
        <v/>
      </c>
      <c r="BQ489" s="4" t="str">
        <f>IF(IFERROR(VLOOKUP(C489,C490:C$1993,1,0),"")="","",COUNTIF(C:C,C489))</f>
        <v/>
      </c>
      <c r="BU489" s="5" t="str">
        <f>IF(B489="","",IF(BQ489="",1+(MAX(BU$2:BU488)),""))</f>
        <v/>
      </c>
      <c r="BV489" s="5" t="str">
        <f t="shared" si="111"/>
        <v/>
      </c>
      <c r="BW489" s="5" t="str">
        <f t="shared" si="112"/>
        <v/>
      </c>
      <c r="BX489" s="14" t="str">
        <f t="shared" si="113"/>
        <v/>
      </c>
      <c r="BY489" s="28"/>
      <c r="BZ489" s="15"/>
      <c r="CA489" s="5" t="str">
        <f t="shared" si="118"/>
        <v/>
      </c>
      <c r="CD489" s="5" t="str">
        <f t="shared" si="114"/>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x14ac:dyDescent="0.25">
      <c r="A490" s="4" t="str">
        <f t="shared" si="107"/>
        <v/>
      </c>
      <c r="B490" s="6"/>
      <c r="C490" s="6"/>
      <c r="D490" s="1" t="str">
        <f>IFERROR(INDEX('padron cfe'!B:B,MATCH(DATOS!C490,'padron cfe'!A:A,0),1),"")</f>
        <v/>
      </c>
      <c r="E490" s="4"/>
      <c r="F490" s="4"/>
      <c r="G490" s="4"/>
      <c r="H490" s="5" t="str">
        <f>IF(F490="","",IFERROR(CONCATENATE("PEUA",VLOOKUP(ESTADO,REPORTE!AV490:AW521,2,0),CLAVE_DISTRITO,CLAVE_CADER,IFERROR(VLOOKUP(DAY(F490),$BN$3:$BO$11,2,0),DAY(F490)),IFERROR(VLOOKUP(MONTH(F490),$BN$3:$BO$11,2,0),MONTH(F490)),YEAR(F490),G490),""))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6"/>
        <v/>
      </c>
      <c r="T490" s="2" t="str">
        <f>IFERROR(INDEX('padron cfe'!D:D,MATCH(DATOS!C490,'padron cfe'!A:A,0),1),"")</f>
        <v/>
      </c>
      <c r="U490" s="4"/>
      <c r="V490" s="4"/>
      <c r="W490" s="4"/>
      <c r="X490" s="6"/>
      <c r="Y490" s="4"/>
      <c r="Z490" s="4" t="str">
        <f t="shared" si="10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4"/>
      <c r="BF490" s="4"/>
      <c r="BG490" s="4"/>
      <c r="BH490" s="7" t="str">
        <f t="shared" ca="1" si="109"/>
        <v/>
      </c>
      <c r="BI490" s="4" t="str">
        <f t="shared" si="117"/>
        <v/>
      </c>
      <c r="BJ490" s="123" t="str">
        <f t="shared" si="110"/>
        <v/>
      </c>
      <c r="BK490" s="140" t="str">
        <f t="shared" si="115"/>
        <v/>
      </c>
      <c r="BQ490" s="4" t="str">
        <f>IF(IFERROR(VLOOKUP(C490,C491:C$1993,1,0),"")="","",COUNTIF(C:C,C490))</f>
        <v/>
      </c>
      <c r="BU490" s="5" t="str">
        <f>IF(B490="","",IF(BQ490="",1+(MAX(BU$2:BU489)),""))</f>
        <v/>
      </c>
      <c r="BV490" s="5" t="str">
        <f t="shared" si="111"/>
        <v/>
      </c>
      <c r="BW490" s="5" t="str">
        <f t="shared" si="112"/>
        <v/>
      </c>
      <c r="BX490" s="14" t="str">
        <f t="shared" si="113"/>
        <v/>
      </c>
      <c r="BY490" s="28"/>
      <c r="BZ490" s="15"/>
      <c r="CA490" s="5" t="str">
        <f t="shared" si="118"/>
        <v/>
      </c>
      <c r="CD490" s="5" t="str">
        <f t="shared" si="114"/>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x14ac:dyDescent="0.25">
      <c r="A491" s="4" t="str">
        <f t="shared" si="107"/>
        <v/>
      </c>
      <c r="B491" s="6"/>
      <c r="C491" s="6"/>
      <c r="D491" s="1" t="str">
        <f>IFERROR(INDEX('padron cfe'!B:B,MATCH(DATOS!C491,'padron cfe'!A:A,0),1),"")</f>
        <v/>
      </c>
      <c r="E491" s="4"/>
      <c r="F491" s="4"/>
      <c r="G491" s="4"/>
      <c r="H491" s="5" t="str">
        <f>IF(F491="","",IFERROR(CONCATENATE("PEUA",VLOOKUP(ESTADO,REPORTE!AV491:AW522,2,0),CLAVE_DISTRITO,CLAVE_CADER,IFERROR(VLOOKUP(DAY(F491),$BN$3:$BO$11,2,0),DAY(F491)),IFERROR(VLOOKUP(MONTH(F491),$BN$3:$BO$11,2,0),MONTH(F491)),YEAR(F491),G491),""))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6"/>
        <v/>
      </c>
      <c r="T491" s="2" t="str">
        <f>IFERROR(INDEX('padron cfe'!D:D,MATCH(DATOS!C491,'padron cfe'!A:A,0),1),"")</f>
        <v/>
      </c>
      <c r="U491" s="4"/>
      <c r="V491" s="4"/>
      <c r="W491" s="4"/>
      <c r="X491" s="6"/>
      <c r="Y491" s="4"/>
      <c r="Z491" s="4" t="str">
        <f t="shared" si="10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4"/>
      <c r="BF491" s="4"/>
      <c r="BG491" s="4"/>
      <c r="BH491" s="7" t="str">
        <f t="shared" ca="1" si="109"/>
        <v/>
      </c>
      <c r="BI491" s="4" t="str">
        <f t="shared" si="117"/>
        <v/>
      </c>
      <c r="BJ491" s="123" t="str">
        <f t="shared" si="110"/>
        <v/>
      </c>
      <c r="BK491" s="140" t="str">
        <f t="shared" si="115"/>
        <v/>
      </c>
      <c r="BQ491" s="4" t="str">
        <f>IF(IFERROR(VLOOKUP(C491,C492:C$1993,1,0),"")="","",COUNTIF(C:C,C491))</f>
        <v/>
      </c>
      <c r="BU491" s="5" t="str">
        <f>IF(B491="","",IF(BQ491="",1+(MAX(BU$2:BU490)),""))</f>
        <v/>
      </c>
      <c r="BV491" s="5" t="str">
        <f t="shared" si="111"/>
        <v/>
      </c>
      <c r="BW491" s="5" t="str">
        <f t="shared" si="112"/>
        <v/>
      </c>
      <c r="BX491" s="14" t="str">
        <f t="shared" si="113"/>
        <v/>
      </c>
      <c r="BY491" s="28"/>
      <c r="BZ491" s="15"/>
      <c r="CA491" s="5" t="str">
        <f t="shared" si="118"/>
        <v/>
      </c>
      <c r="CD491" s="5" t="str">
        <f t="shared" si="114"/>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x14ac:dyDescent="0.25">
      <c r="A492" s="4" t="str">
        <f t="shared" si="107"/>
        <v/>
      </c>
      <c r="B492" s="6"/>
      <c r="C492" s="6"/>
      <c r="D492" s="1" t="str">
        <f>IFERROR(INDEX('padron cfe'!B:B,MATCH(DATOS!C492,'padron cfe'!A:A,0),1),"")</f>
        <v/>
      </c>
      <c r="E492" s="4"/>
      <c r="F492" s="4"/>
      <c r="G492" s="4"/>
      <c r="H492" s="5" t="str">
        <f>IF(F492="","",IFERROR(CONCATENATE("PEUA",VLOOKUP(ESTADO,REPORTE!AV492:AW523,2,0),CLAVE_DISTRITO,CLAVE_CADER,IFERROR(VLOOKUP(DAY(F492),$BN$3:$BO$11,2,0),DAY(F492)),IFERROR(VLOOKUP(MONTH(F492),$BN$3:$BO$11,2,0),MONTH(F492)),YEAR(F492),G492),""))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6"/>
        <v/>
      </c>
      <c r="T492" s="2" t="str">
        <f>IFERROR(INDEX('padron cfe'!D:D,MATCH(DATOS!C492,'padron cfe'!A:A,0),1),"")</f>
        <v/>
      </c>
      <c r="U492" s="4"/>
      <c r="V492" s="4"/>
      <c r="W492" s="4"/>
      <c r="X492" s="6"/>
      <c r="Y492" s="4"/>
      <c r="Z492" s="4" t="str">
        <f t="shared" si="10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4"/>
      <c r="BF492" s="4"/>
      <c r="BG492" s="4"/>
      <c r="BH492" s="7" t="str">
        <f t="shared" ca="1" si="109"/>
        <v/>
      </c>
      <c r="BI492" s="4" t="str">
        <f t="shared" si="117"/>
        <v/>
      </c>
      <c r="BJ492" s="123" t="str">
        <f t="shared" si="110"/>
        <v/>
      </c>
      <c r="BK492" s="140" t="str">
        <f t="shared" si="115"/>
        <v/>
      </c>
      <c r="BQ492" s="4" t="str">
        <f>IF(IFERROR(VLOOKUP(C492,C493:C$1993,1,0),"")="","",COUNTIF(C:C,C492))</f>
        <v/>
      </c>
      <c r="BU492" s="5" t="str">
        <f>IF(B492="","",IF(BQ492="",1+(MAX(BU$2:BU491)),""))</f>
        <v/>
      </c>
      <c r="BV492" s="5" t="str">
        <f t="shared" si="111"/>
        <v/>
      </c>
      <c r="BW492" s="5" t="str">
        <f t="shared" si="112"/>
        <v/>
      </c>
      <c r="BX492" s="14" t="str">
        <f t="shared" si="113"/>
        <v/>
      </c>
      <c r="BY492" s="28"/>
      <c r="BZ492" s="15"/>
      <c r="CA492" s="5" t="str">
        <f t="shared" si="118"/>
        <v/>
      </c>
      <c r="CD492" s="5" t="str">
        <f t="shared" si="114"/>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x14ac:dyDescent="0.25">
      <c r="A493" s="4" t="str">
        <f t="shared" si="107"/>
        <v/>
      </c>
      <c r="B493" s="6"/>
      <c r="C493" s="6"/>
      <c r="D493" s="1" t="str">
        <f>IFERROR(INDEX('padron cfe'!B:B,MATCH(DATOS!C493,'padron cfe'!A:A,0),1),"")</f>
        <v/>
      </c>
      <c r="E493" s="4"/>
      <c r="F493" s="4"/>
      <c r="G493" s="4"/>
      <c r="H493" s="5" t="str">
        <f>IF(F493="","",IFERROR(CONCATENATE("PEUA",VLOOKUP(ESTADO,REPORTE!AV493:AW524,2,0),CLAVE_DISTRITO,CLAVE_CADER,IFERROR(VLOOKUP(DAY(F493),$BN$3:$BO$11,2,0),DAY(F493)),IFERROR(VLOOKUP(MONTH(F493),$BN$3:$BO$11,2,0),MONTH(F493)),YEAR(F493),G493),""))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6"/>
        <v/>
      </c>
      <c r="T493" s="2" t="str">
        <f>IFERROR(INDEX('padron cfe'!D:D,MATCH(DATOS!C493,'padron cfe'!A:A,0),1),"")</f>
        <v/>
      </c>
      <c r="U493" s="4"/>
      <c r="V493" s="4"/>
      <c r="W493" s="4"/>
      <c r="X493" s="6"/>
      <c r="Y493" s="4"/>
      <c r="Z493" s="4" t="str">
        <f t="shared" si="10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4"/>
      <c r="BF493" s="4"/>
      <c r="BG493" s="4"/>
      <c r="BH493" s="7" t="str">
        <f t="shared" ca="1" si="109"/>
        <v/>
      </c>
      <c r="BI493" s="4" t="str">
        <f t="shared" si="117"/>
        <v/>
      </c>
      <c r="BJ493" s="123" t="str">
        <f t="shared" si="110"/>
        <v/>
      </c>
      <c r="BK493" s="140" t="str">
        <f t="shared" si="115"/>
        <v/>
      </c>
      <c r="BQ493" s="4" t="str">
        <f>IF(IFERROR(VLOOKUP(C493,C494:C$1993,1,0),"")="","",COUNTIF(C:C,C493))</f>
        <v/>
      </c>
      <c r="BU493" s="5" t="str">
        <f>IF(B493="","",IF(BQ493="",1+(MAX(BU$2:BU492)),""))</f>
        <v/>
      </c>
      <c r="BV493" s="5" t="str">
        <f t="shared" si="111"/>
        <v/>
      </c>
      <c r="BW493" s="5" t="str">
        <f t="shared" si="112"/>
        <v/>
      </c>
      <c r="BX493" s="14" t="str">
        <f t="shared" si="113"/>
        <v/>
      </c>
      <c r="BY493" s="28"/>
      <c r="BZ493" s="15"/>
      <c r="CA493" s="5" t="str">
        <f t="shared" si="118"/>
        <v/>
      </c>
      <c r="CD493" s="5" t="str">
        <f t="shared" si="114"/>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x14ac:dyDescent="0.25">
      <c r="A494" s="4" t="str">
        <f t="shared" si="107"/>
        <v/>
      </c>
      <c r="B494" s="6"/>
      <c r="C494" s="6"/>
      <c r="D494" s="1" t="str">
        <f>IFERROR(INDEX('padron cfe'!B:B,MATCH(DATOS!C494,'padron cfe'!A:A,0),1),"")</f>
        <v/>
      </c>
      <c r="E494" s="4"/>
      <c r="F494" s="4"/>
      <c r="G494" s="4"/>
      <c r="H494" s="5" t="str">
        <f>IF(F494="","",IFERROR(CONCATENATE("PEUA",VLOOKUP(ESTADO,REPORTE!AV494:AW525,2,0),CLAVE_DISTRITO,CLAVE_CADER,IFERROR(VLOOKUP(DAY(F494),$BN$3:$BO$11,2,0),DAY(F494)),IFERROR(VLOOKUP(MONTH(F494),$BN$3:$BO$11,2,0),MONTH(F494)),YEAR(F494),G494),""))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6"/>
        <v/>
      </c>
      <c r="T494" s="2" t="str">
        <f>IFERROR(INDEX('padron cfe'!D:D,MATCH(DATOS!C494,'padron cfe'!A:A,0),1),"")</f>
        <v/>
      </c>
      <c r="U494" s="4"/>
      <c r="V494" s="4"/>
      <c r="W494" s="4"/>
      <c r="X494" s="6"/>
      <c r="Y494" s="4"/>
      <c r="Z494" s="4" t="str">
        <f t="shared" si="10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4"/>
      <c r="BF494" s="4"/>
      <c r="BG494" s="4"/>
      <c r="BH494" s="7" t="str">
        <f t="shared" ca="1" si="109"/>
        <v/>
      </c>
      <c r="BI494" s="4" t="str">
        <f t="shared" si="117"/>
        <v/>
      </c>
      <c r="BJ494" s="123" t="str">
        <f t="shared" si="110"/>
        <v/>
      </c>
      <c r="BK494" s="140" t="str">
        <f t="shared" si="115"/>
        <v/>
      </c>
      <c r="BQ494" s="4" t="str">
        <f>IF(IFERROR(VLOOKUP(C494,C495:C$1993,1,0),"")="","",COUNTIF(C:C,C494))</f>
        <v/>
      </c>
      <c r="BU494" s="5" t="str">
        <f>IF(B494="","",IF(BQ494="",1+(MAX(BU$2:BU493)),""))</f>
        <v/>
      </c>
      <c r="BV494" s="5" t="str">
        <f t="shared" si="111"/>
        <v/>
      </c>
      <c r="BW494" s="5" t="str">
        <f t="shared" si="112"/>
        <v/>
      </c>
      <c r="BX494" s="14" t="str">
        <f t="shared" si="113"/>
        <v/>
      </c>
      <c r="BY494" s="28"/>
      <c r="BZ494" s="15"/>
      <c r="CA494" s="5" t="str">
        <f t="shared" si="118"/>
        <v/>
      </c>
      <c r="CD494" s="5" t="str">
        <f t="shared" si="114"/>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x14ac:dyDescent="0.25">
      <c r="A495" s="4" t="str">
        <f t="shared" si="107"/>
        <v/>
      </c>
      <c r="B495" s="6"/>
      <c r="C495" s="6"/>
      <c r="D495" s="1" t="str">
        <f>IFERROR(INDEX('padron cfe'!B:B,MATCH(DATOS!C495,'padron cfe'!A:A,0),1),"")</f>
        <v/>
      </c>
      <c r="E495" s="4"/>
      <c r="F495" s="4"/>
      <c r="G495" s="4"/>
      <c r="H495" s="5" t="str">
        <f>IF(F495="","",IFERROR(CONCATENATE("PEUA",VLOOKUP(ESTADO,REPORTE!AV495:AW526,2,0),CLAVE_DISTRITO,CLAVE_CADER,IFERROR(VLOOKUP(DAY(F495),$BN$3:$BO$11,2,0),DAY(F495)),IFERROR(VLOOKUP(MONTH(F495),$BN$3:$BO$11,2,0),MONTH(F495)),YEAR(F495),G495),""))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6"/>
        <v/>
      </c>
      <c r="T495" s="2" t="str">
        <f>IFERROR(INDEX('padron cfe'!D:D,MATCH(DATOS!C495,'padron cfe'!A:A,0),1),"")</f>
        <v/>
      </c>
      <c r="U495" s="4"/>
      <c r="V495" s="4"/>
      <c r="W495" s="4"/>
      <c r="X495" s="6"/>
      <c r="Y495" s="4"/>
      <c r="Z495" s="4" t="str">
        <f t="shared" si="10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4"/>
      <c r="BF495" s="4"/>
      <c r="BG495" s="4"/>
      <c r="BH495" s="7" t="str">
        <f t="shared" ca="1" si="109"/>
        <v/>
      </c>
      <c r="BI495" s="4" t="str">
        <f t="shared" si="117"/>
        <v/>
      </c>
      <c r="BJ495" s="123" t="str">
        <f t="shared" si="110"/>
        <v/>
      </c>
      <c r="BK495" s="140" t="str">
        <f t="shared" si="115"/>
        <v/>
      </c>
      <c r="BQ495" s="4" t="str">
        <f>IF(IFERROR(VLOOKUP(C495,C496:C$1993,1,0),"")="","",COUNTIF(C:C,C495))</f>
        <v/>
      </c>
      <c r="BU495" s="5" t="str">
        <f>IF(B495="","",IF(BQ495="",1+(MAX(BU$2:BU494)),""))</f>
        <v/>
      </c>
      <c r="BV495" s="5" t="str">
        <f t="shared" si="111"/>
        <v/>
      </c>
      <c r="BW495" s="5" t="str">
        <f t="shared" si="112"/>
        <v/>
      </c>
      <c r="BX495" s="14" t="str">
        <f t="shared" si="113"/>
        <v/>
      </c>
      <c r="BY495" s="28"/>
      <c r="BZ495" s="15"/>
      <c r="CA495" s="5" t="str">
        <f t="shared" si="118"/>
        <v/>
      </c>
      <c r="CD495" s="5" t="str">
        <f t="shared" si="114"/>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x14ac:dyDescent="0.25">
      <c r="A496" s="4" t="str">
        <f t="shared" si="107"/>
        <v/>
      </c>
      <c r="B496" s="6"/>
      <c r="C496" s="6"/>
      <c r="D496" s="1" t="str">
        <f>IFERROR(INDEX('padron cfe'!B:B,MATCH(DATOS!C496,'padron cfe'!A:A,0),1),"")</f>
        <v/>
      </c>
      <c r="E496" s="4"/>
      <c r="F496" s="4"/>
      <c r="G496" s="4"/>
      <c r="H496" s="5" t="str">
        <f>IF(F496="","",IFERROR(CONCATENATE("PEUA",VLOOKUP(ESTADO,REPORTE!AV496:AW527,2,0),CLAVE_DISTRITO,CLAVE_CADER,IFERROR(VLOOKUP(DAY(F496),$BN$3:$BO$11,2,0),DAY(F496)),IFERROR(VLOOKUP(MONTH(F496),$BN$3:$BO$11,2,0),MONTH(F496)),YEAR(F496),G496),""))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6"/>
        <v/>
      </c>
      <c r="T496" s="2" t="str">
        <f>IFERROR(INDEX('padron cfe'!D:D,MATCH(DATOS!C496,'padron cfe'!A:A,0),1),"")</f>
        <v/>
      </c>
      <c r="U496" s="4"/>
      <c r="V496" s="4"/>
      <c r="W496" s="4"/>
      <c r="X496" s="6"/>
      <c r="Y496" s="4"/>
      <c r="Z496" s="4" t="str">
        <f t="shared" si="10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4"/>
      <c r="BF496" s="4"/>
      <c r="BG496" s="4"/>
      <c r="BH496" s="7" t="str">
        <f t="shared" ca="1" si="109"/>
        <v/>
      </c>
      <c r="BI496" s="4" t="str">
        <f t="shared" si="117"/>
        <v/>
      </c>
      <c r="BJ496" s="123" t="str">
        <f t="shared" si="110"/>
        <v/>
      </c>
      <c r="BK496" s="140" t="str">
        <f t="shared" si="115"/>
        <v/>
      </c>
      <c r="BQ496" s="4" t="str">
        <f>IF(IFERROR(VLOOKUP(C496,C497:C$1993,1,0),"")="","",COUNTIF(C:C,C496))</f>
        <v/>
      </c>
      <c r="BU496" s="5" t="str">
        <f>IF(B496="","",IF(BQ496="",1+(MAX(BU$2:BU495)),""))</f>
        <v/>
      </c>
      <c r="BV496" s="5" t="str">
        <f t="shared" si="111"/>
        <v/>
      </c>
      <c r="BW496" s="5" t="str">
        <f t="shared" si="112"/>
        <v/>
      </c>
      <c r="BX496" s="14" t="str">
        <f t="shared" si="113"/>
        <v/>
      </c>
      <c r="BY496" s="28"/>
      <c r="BZ496" s="15"/>
      <c r="CA496" s="5" t="str">
        <f t="shared" si="118"/>
        <v/>
      </c>
      <c r="CD496" s="5" t="str">
        <f t="shared" si="114"/>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x14ac:dyDescent="0.25">
      <c r="A497" s="4" t="str">
        <f t="shared" si="107"/>
        <v/>
      </c>
      <c r="B497" s="6"/>
      <c r="C497" s="6"/>
      <c r="D497" s="1" t="str">
        <f>IFERROR(INDEX('padron cfe'!B:B,MATCH(DATOS!C497,'padron cfe'!A:A,0),1),"")</f>
        <v/>
      </c>
      <c r="E497" s="4"/>
      <c r="F497" s="4"/>
      <c r="G497" s="4"/>
      <c r="H497" s="5" t="str">
        <f>IF(F497="","",IFERROR(CONCATENATE("PEUA",VLOOKUP(ESTADO,REPORTE!AV497:AW528,2,0),CLAVE_DISTRITO,CLAVE_CADER,IFERROR(VLOOKUP(DAY(F497),$BN$3:$BO$11,2,0),DAY(F497)),IFERROR(VLOOKUP(MONTH(F497),$BN$3:$BO$11,2,0),MONTH(F497)),YEAR(F497),G497),""))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6"/>
        <v/>
      </c>
      <c r="T497" s="2" t="str">
        <f>IFERROR(INDEX('padron cfe'!D:D,MATCH(DATOS!C497,'padron cfe'!A:A,0),1),"")</f>
        <v/>
      </c>
      <c r="U497" s="4"/>
      <c r="V497" s="4"/>
      <c r="W497" s="4"/>
      <c r="X497" s="6"/>
      <c r="Y497" s="4"/>
      <c r="Z497" s="4" t="str">
        <f t="shared" si="10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4"/>
      <c r="BF497" s="4"/>
      <c r="BG497" s="4"/>
      <c r="BH497" s="7" t="str">
        <f t="shared" ca="1" si="109"/>
        <v/>
      </c>
      <c r="BI497" s="4" t="str">
        <f t="shared" si="117"/>
        <v/>
      </c>
      <c r="BJ497" s="123" t="str">
        <f t="shared" si="110"/>
        <v/>
      </c>
      <c r="BK497" s="140" t="str">
        <f t="shared" si="115"/>
        <v/>
      </c>
      <c r="BQ497" s="4" t="str">
        <f>IF(IFERROR(VLOOKUP(C497,C498:C$1993,1,0),"")="","",COUNTIF(C:C,C497))</f>
        <v/>
      </c>
      <c r="BU497" s="5" t="str">
        <f>IF(B497="","",IF(BQ497="",1+(MAX(BU$2:BU496)),""))</f>
        <v/>
      </c>
      <c r="BV497" s="5" t="str">
        <f t="shared" si="111"/>
        <v/>
      </c>
      <c r="BW497" s="5" t="str">
        <f t="shared" si="112"/>
        <v/>
      </c>
      <c r="BX497" s="14" t="str">
        <f t="shared" si="113"/>
        <v/>
      </c>
      <c r="BY497" s="28"/>
      <c r="BZ497" s="15"/>
      <c r="CA497" s="5" t="str">
        <f t="shared" si="118"/>
        <v/>
      </c>
      <c r="CD497" s="5" t="str">
        <f t="shared" si="114"/>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x14ac:dyDescent="0.25">
      <c r="A498" s="4" t="str">
        <f t="shared" si="107"/>
        <v/>
      </c>
      <c r="B498" s="6"/>
      <c r="C498" s="6"/>
      <c r="D498" s="1" t="str">
        <f>IFERROR(INDEX('padron cfe'!B:B,MATCH(DATOS!C498,'padron cfe'!A:A,0),1),"")</f>
        <v/>
      </c>
      <c r="E498" s="4"/>
      <c r="F498" s="4"/>
      <c r="G498" s="4"/>
      <c r="H498" s="5" t="str">
        <f>IF(F498="","",IFERROR(CONCATENATE("PEUA",VLOOKUP(ESTADO,REPORTE!AV498:AW529,2,0),CLAVE_DISTRITO,CLAVE_CADER,IFERROR(VLOOKUP(DAY(F498),$BN$3:$BO$11,2,0),DAY(F498)),IFERROR(VLOOKUP(MONTH(F498),$BN$3:$BO$11,2,0),MONTH(F498)),YEAR(F498),G498),""))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6"/>
        <v/>
      </c>
      <c r="T498" s="2" t="str">
        <f>IFERROR(INDEX('padron cfe'!D:D,MATCH(DATOS!C498,'padron cfe'!A:A,0),1),"")</f>
        <v/>
      </c>
      <c r="U498" s="4"/>
      <c r="V498" s="4"/>
      <c r="W498" s="4"/>
      <c r="X498" s="6"/>
      <c r="Y498" s="4"/>
      <c r="Z498" s="4" t="str">
        <f t="shared" si="10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4"/>
      <c r="BF498" s="4"/>
      <c r="BG498" s="4"/>
      <c r="BH498" s="7" t="str">
        <f t="shared" ca="1" si="109"/>
        <v/>
      </c>
      <c r="BI498" s="4" t="str">
        <f t="shared" si="117"/>
        <v/>
      </c>
      <c r="BJ498" s="123" t="str">
        <f t="shared" si="110"/>
        <v/>
      </c>
      <c r="BK498" s="140" t="str">
        <f t="shared" si="115"/>
        <v/>
      </c>
      <c r="BQ498" s="4" t="str">
        <f>IF(IFERROR(VLOOKUP(C498,C499:C$1993,1,0),"")="","",COUNTIF(C:C,C498))</f>
        <v/>
      </c>
      <c r="BU498" s="5" t="str">
        <f>IF(B498="","",IF(BQ498="",1+(MAX(BU$2:BU497)),""))</f>
        <v/>
      </c>
      <c r="BV498" s="5" t="str">
        <f t="shared" si="111"/>
        <v/>
      </c>
      <c r="BW498" s="5" t="str">
        <f t="shared" si="112"/>
        <v/>
      </c>
      <c r="BX498" s="14" t="str">
        <f t="shared" si="113"/>
        <v/>
      </c>
      <c r="BY498" s="28"/>
      <c r="BZ498" s="15"/>
      <c r="CA498" s="5" t="str">
        <f t="shared" si="118"/>
        <v/>
      </c>
      <c r="CD498" s="5" t="str">
        <f t="shared" si="114"/>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x14ac:dyDescent="0.25">
      <c r="A499" s="4" t="str">
        <f t="shared" si="107"/>
        <v/>
      </c>
      <c r="B499" s="6"/>
      <c r="C499" s="6"/>
      <c r="D499" s="1" t="str">
        <f>IFERROR(INDEX('padron cfe'!B:B,MATCH(DATOS!C499,'padron cfe'!A:A,0),1),"")</f>
        <v/>
      </c>
      <c r="E499" s="4"/>
      <c r="F499" s="4"/>
      <c r="G499" s="4"/>
      <c r="H499" s="5" t="str">
        <f>IF(F499="","",IFERROR(CONCATENATE("PEUA",VLOOKUP(ESTADO,REPORTE!AV499:AW530,2,0),CLAVE_DISTRITO,CLAVE_CADER,IFERROR(VLOOKUP(DAY(F499),$BN$3:$BO$11,2,0),DAY(F499)),IFERROR(VLOOKUP(MONTH(F499),$BN$3:$BO$11,2,0),MONTH(F499)),YEAR(F499),G499),""))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6"/>
        <v/>
      </c>
      <c r="T499" s="2" t="str">
        <f>IFERROR(INDEX('padron cfe'!D:D,MATCH(DATOS!C499,'padron cfe'!A:A,0),1),"")</f>
        <v/>
      </c>
      <c r="U499" s="4"/>
      <c r="V499" s="4"/>
      <c r="W499" s="4"/>
      <c r="X499" s="6"/>
      <c r="Y499" s="4"/>
      <c r="Z499" s="4" t="str">
        <f t="shared" si="10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4"/>
      <c r="BF499" s="4"/>
      <c r="BG499" s="4"/>
      <c r="BH499" s="7" t="str">
        <f t="shared" ca="1" si="109"/>
        <v/>
      </c>
      <c r="BI499" s="4" t="str">
        <f t="shared" si="117"/>
        <v/>
      </c>
      <c r="BJ499" s="123" t="str">
        <f t="shared" si="110"/>
        <v/>
      </c>
      <c r="BK499" s="140" t="str">
        <f t="shared" si="115"/>
        <v/>
      </c>
      <c r="BQ499" s="4" t="str">
        <f>IF(IFERROR(VLOOKUP(C499,C500:C$1993,1,0),"")="","",COUNTIF(C:C,C499))</f>
        <v/>
      </c>
      <c r="BU499" s="5" t="str">
        <f>IF(B499="","",IF(BQ499="",1+(MAX(BU$2:BU498)),""))</f>
        <v/>
      </c>
      <c r="BV499" s="5" t="str">
        <f t="shared" si="111"/>
        <v/>
      </c>
      <c r="BW499" s="5" t="str">
        <f t="shared" si="112"/>
        <v/>
      </c>
      <c r="BX499" s="14" t="str">
        <f t="shared" si="113"/>
        <v/>
      </c>
      <c r="BY499" s="28"/>
      <c r="BZ499" s="15"/>
      <c r="CA499" s="5" t="str">
        <f t="shared" si="118"/>
        <v/>
      </c>
      <c r="CD499" s="5" t="str">
        <f t="shared" si="114"/>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x14ac:dyDescent="0.25">
      <c r="A500" s="4" t="str">
        <f t="shared" si="107"/>
        <v/>
      </c>
      <c r="B500" s="6"/>
      <c r="C500" s="6"/>
      <c r="D500" s="1" t="str">
        <f>IFERROR(INDEX('padron cfe'!B:B,MATCH(DATOS!C500,'padron cfe'!A:A,0),1),"")</f>
        <v/>
      </c>
      <c r="E500" s="4"/>
      <c r="F500" s="4"/>
      <c r="G500" s="4"/>
      <c r="H500" s="5" t="str">
        <f>IF(F500="","",IFERROR(CONCATENATE("PEUA",VLOOKUP(ESTADO,REPORTE!AV500:AW531,2,0),CLAVE_DISTRITO,CLAVE_CADER,IFERROR(VLOOKUP(DAY(F500),$BN$3:$BO$11,2,0),DAY(F500)),IFERROR(VLOOKUP(MONTH(F500),$BN$3:$BO$11,2,0),MONTH(F500)),YEAR(F500),G500),""))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6"/>
        <v/>
      </c>
      <c r="T500" s="2" t="str">
        <f>IFERROR(INDEX('padron cfe'!D:D,MATCH(DATOS!C500,'padron cfe'!A:A,0),1),"")</f>
        <v/>
      </c>
      <c r="U500" s="4"/>
      <c r="V500" s="4"/>
      <c r="W500" s="4"/>
      <c r="X500" s="6"/>
      <c r="Y500" s="4"/>
      <c r="Z500" s="4" t="str">
        <f t="shared" si="10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4"/>
      <c r="BF500" s="4"/>
      <c r="BG500" s="4"/>
      <c r="BH500" s="7" t="str">
        <f t="shared" ca="1" si="109"/>
        <v/>
      </c>
      <c r="BI500" s="4" t="str">
        <f t="shared" si="117"/>
        <v/>
      </c>
      <c r="BJ500" s="123" t="str">
        <f t="shared" si="110"/>
        <v/>
      </c>
      <c r="BK500" s="140" t="str">
        <f t="shared" si="115"/>
        <v/>
      </c>
      <c r="BQ500" s="4" t="str">
        <f>IF(IFERROR(VLOOKUP(C500,C501:C$1993,1,0),"")="","",COUNTIF(C:C,C500))</f>
        <v/>
      </c>
      <c r="BU500" s="5" t="str">
        <f>IF(B500="","",IF(BQ500="",1+(MAX(BU$2:BU499)),""))</f>
        <v/>
      </c>
      <c r="BV500" s="5" t="str">
        <f t="shared" si="111"/>
        <v/>
      </c>
      <c r="BW500" s="5" t="str">
        <f t="shared" si="112"/>
        <v/>
      </c>
      <c r="BX500" s="14" t="str">
        <f t="shared" si="113"/>
        <v/>
      </c>
      <c r="BY500" s="28"/>
      <c r="BZ500" s="15"/>
      <c r="CA500" s="5" t="str">
        <f t="shared" si="118"/>
        <v/>
      </c>
      <c r="CD500" s="5" t="str">
        <f t="shared" si="114"/>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x14ac:dyDescent="0.25">
      <c r="A501" s="4" t="str">
        <f t="shared" si="107"/>
        <v/>
      </c>
      <c r="B501" s="6"/>
      <c r="C501" s="6"/>
      <c r="D501" s="1" t="str">
        <f>IFERROR(INDEX('padron cfe'!B:B,MATCH(DATOS!C501,'padron cfe'!A:A,0),1),"")</f>
        <v/>
      </c>
      <c r="E501" s="4"/>
      <c r="F501" s="4"/>
      <c r="G501" s="4"/>
      <c r="H501" s="5" t="str">
        <f>IF(F501="","",IFERROR(CONCATENATE("PEUA",VLOOKUP(ESTADO,REPORTE!AV501:AW532,2,0),CLAVE_DISTRITO,CLAVE_CADER,IFERROR(VLOOKUP(DAY(F501),$BN$3:$BO$11,2,0),DAY(F501)),IFERROR(VLOOKUP(MONTH(F501),$BN$3:$BO$11,2,0),MONTH(F501)),YEAR(F501),G501),""))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6"/>
        <v/>
      </c>
      <c r="T501" s="2" t="str">
        <f>IFERROR(INDEX('padron cfe'!D:D,MATCH(DATOS!C501,'padron cfe'!A:A,0),1),"")</f>
        <v/>
      </c>
      <c r="U501" s="4"/>
      <c r="V501" s="4"/>
      <c r="W501" s="4"/>
      <c r="X501" s="6"/>
      <c r="Y501" s="4"/>
      <c r="Z501" s="4" t="str">
        <f t="shared" si="10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4"/>
      <c r="BF501" s="4"/>
      <c r="BG501" s="4"/>
      <c r="BH501" s="7" t="str">
        <f t="shared" ca="1" si="109"/>
        <v/>
      </c>
      <c r="BI501" s="4" t="str">
        <f t="shared" si="117"/>
        <v/>
      </c>
      <c r="BJ501" s="123" t="str">
        <f t="shared" si="110"/>
        <v/>
      </c>
      <c r="BK501" s="140" t="str">
        <f t="shared" si="115"/>
        <v/>
      </c>
      <c r="BQ501" s="4" t="str">
        <f>IF(IFERROR(VLOOKUP(C501,C502:C$1993,1,0),"")="","",COUNTIF(C:C,C501))</f>
        <v/>
      </c>
      <c r="BU501" s="5" t="str">
        <f>IF(B501="","",IF(BQ501="",1+(MAX(BU$2:BU500)),""))</f>
        <v/>
      </c>
      <c r="BV501" s="5" t="str">
        <f t="shared" si="111"/>
        <v/>
      </c>
      <c r="BW501" s="5" t="str">
        <f t="shared" si="112"/>
        <v/>
      </c>
      <c r="BX501" s="14" t="str">
        <f t="shared" si="113"/>
        <v/>
      </c>
      <c r="BY501" s="28"/>
      <c r="BZ501" s="15"/>
      <c r="CA501" s="5" t="str">
        <f t="shared" si="118"/>
        <v/>
      </c>
      <c r="CD501" s="5" t="str">
        <f t="shared" si="114"/>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x14ac:dyDescent="0.25">
      <c r="A502" s="4" t="str">
        <f t="shared" si="107"/>
        <v/>
      </c>
      <c r="B502" s="6"/>
      <c r="C502" s="6"/>
      <c r="D502" s="1" t="str">
        <f>IFERROR(INDEX('padron cfe'!B:B,MATCH(DATOS!C502,'padron cfe'!A:A,0),1),"")</f>
        <v/>
      </c>
      <c r="E502" s="4"/>
      <c r="F502" s="4"/>
      <c r="G502" s="4"/>
      <c r="H502" s="5" t="str">
        <f>IF(F502="","",IFERROR(CONCATENATE("PEUA",VLOOKUP(ESTADO,REPORTE!AV502:AW533,2,0),CLAVE_DISTRITO,CLAVE_CADER,IFERROR(VLOOKUP(DAY(F502),$BN$3:$BO$11,2,0),DAY(F502)),IFERROR(VLOOKUP(MONTH(F502),$BN$3:$BO$11,2,0),MONTH(F502)),YEAR(F502),G502),""))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9">IF(J502="","",Q501)</f>
        <v/>
      </c>
      <c r="T502" s="2" t="str">
        <f>IFERROR(INDEX('padron cfe'!D:D,MATCH(DATOS!C502,'padron cfe'!A:A,0),1),"")</f>
        <v/>
      </c>
      <c r="U502" s="4"/>
      <c r="V502" s="4"/>
      <c r="W502" s="4"/>
      <c r="X502" s="6"/>
      <c r="Y502" s="4"/>
      <c r="Z502" s="4" t="str">
        <f t="shared" si="10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4"/>
      <c r="BF502" s="4"/>
      <c r="BG502" s="4"/>
      <c r="BH502" s="7" t="str">
        <f t="shared" ca="1" si="109"/>
        <v/>
      </c>
      <c r="BI502" s="4" t="str">
        <f t="shared" si="117"/>
        <v/>
      </c>
      <c r="BJ502" s="123" t="str">
        <f t="shared" si="110"/>
        <v/>
      </c>
      <c r="BK502" s="140" t="str">
        <f t="shared" si="115"/>
        <v/>
      </c>
      <c r="BQ502" s="4" t="str">
        <f>IF(IFERROR(VLOOKUP(C502,C503:C$1993,1,0),"")="","",COUNTIF(C:C,C502))</f>
        <v/>
      </c>
      <c r="BU502" s="5" t="str">
        <f>IF(B502="","",IF(BQ502="",1+(MAX(BU$2:BU501)),""))</f>
        <v/>
      </c>
      <c r="BV502" s="5" t="str">
        <f t="shared" si="111"/>
        <v/>
      </c>
      <c r="BW502" s="5" t="str">
        <f t="shared" si="112"/>
        <v/>
      </c>
      <c r="BX502" s="14" t="str">
        <f t="shared" si="113"/>
        <v/>
      </c>
      <c r="BY502" s="28"/>
      <c r="BZ502" s="15"/>
      <c r="CA502" s="5" t="str">
        <f t="shared" si="118"/>
        <v/>
      </c>
      <c r="CD502" s="5" t="str">
        <f t="shared" si="114"/>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x14ac:dyDescent="0.25">
      <c r="A503" s="4" t="str">
        <f t="shared" si="107"/>
        <v/>
      </c>
      <c r="B503" s="6"/>
      <c r="C503" s="6"/>
      <c r="D503" s="1" t="str">
        <f>IFERROR(INDEX('padron cfe'!B:B,MATCH(DATOS!C503,'padron cfe'!A:A,0),1),"")</f>
        <v/>
      </c>
      <c r="E503" s="4"/>
      <c r="F503" s="4"/>
      <c r="G503" s="4"/>
      <c r="H503" s="5" t="str">
        <f>IF(F503="","",IFERROR(CONCATENATE("PEUA",VLOOKUP(ESTADO,REPORTE!AV503:AW534,2,0),CLAVE_DISTRITO,CLAVE_CADER,IFERROR(VLOOKUP(DAY(F503),$BN$3:$BO$11,2,0),DAY(F503)),IFERROR(VLOOKUP(MONTH(F503),$BN$3:$BO$11,2,0),MONTH(F503)),YEAR(F503),G503),""))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9"/>
        <v/>
      </c>
      <c r="T503" s="2" t="str">
        <f>IFERROR(INDEX('padron cfe'!D:D,MATCH(DATOS!C503,'padron cfe'!A:A,0),1),"")</f>
        <v/>
      </c>
      <c r="U503" s="4"/>
      <c r="V503" s="4"/>
      <c r="W503" s="4"/>
      <c r="X503" s="6"/>
      <c r="Y503" s="4"/>
      <c r="Z503" s="4" t="str">
        <f t="shared" si="10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4"/>
      <c r="BF503" s="4"/>
      <c r="BG503" s="4"/>
      <c r="BH503" s="7" t="str">
        <f t="shared" ca="1" si="109"/>
        <v/>
      </c>
      <c r="BI503" s="4" t="str">
        <f t="shared" si="117"/>
        <v/>
      </c>
      <c r="BJ503" s="123" t="str">
        <f t="shared" si="110"/>
        <v/>
      </c>
      <c r="BK503" s="140" t="str">
        <f t="shared" si="115"/>
        <v/>
      </c>
      <c r="BQ503" s="4" t="str">
        <f>IF(IFERROR(VLOOKUP(C503,C504:C$1993,1,0),"")="","",COUNTIF(C:C,C503))</f>
        <v/>
      </c>
      <c r="BU503" s="5" t="str">
        <f>IF(B503="","",IF(BQ503="",1+(MAX(BU$2:BU502)),""))</f>
        <v/>
      </c>
      <c r="BV503" s="5" t="str">
        <f t="shared" si="111"/>
        <v/>
      </c>
      <c r="BW503" s="5" t="str">
        <f t="shared" si="112"/>
        <v/>
      </c>
      <c r="BX503" s="14" t="str">
        <f t="shared" si="113"/>
        <v/>
      </c>
      <c r="BY503" s="28"/>
      <c r="BZ503" s="15"/>
      <c r="CA503" s="5" t="str">
        <f t="shared" si="118"/>
        <v/>
      </c>
      <c r="CD503" s="5" t="str">
        <f t="shared" si="114"/>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x14ac:dyDescent="0.25">
      <c r="A504" s="4" t="str">
        <f t="shared" si="107"/>
        <v/>
      </c>
      <c r="B504" s="6"/>
      <c r="C504" s="6"/>
      <c r="D504" s="1" t="str">
        <f>IFERROR(INDEX('padron cfe'!B:B,MATCH(DATOS!C504,'padron cfe'!A:A,0),1),"")</f>
        <v/>
      </c>
      <c r="E504" s="4"/>
      <c r="F504" s="4"/>
      <c r="G504" s="4"/>
      <c r="H504" s="5" t="str">
        <f>IF(F504="","",IFERROR(CONCATENATE("PEUA",VLOOKUP(ESTADO,REPORTE!AV504:AW535,2,0),CLAVE_DISTRITO,CLAVE_CADER,IFERROR(VLOOKUP(DAY(F504),$BN$3:$BO$11,2,0),DAY(F504)),IFERROR(VLOOKUP(MONTH(F504),$BN$3:$BO$11,2,0),MONTH(F504)),YEAR(F504),G504),""))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9"/>
        <v/>
      </c>
      <c r="T504" s="2" t="str">
        <f>IFERROR(INDEX('padron cfe'!D:D,MATCH(DATOS!C504,'padron cfe'!A:A,0),1),"")</f>
        <v/>
      </c>
      <c r="U504" s="4"/>
      <c r="V504" s="4"/>
      <c r="W504" s="4"/>
      <c r="X504" s="6"/>
      <c r="Y504" s="4"/>
      <c r="Z504" s="4" t="str">
        <f t="shared" si="10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4"/>
      <c r="BF504" s="4"/>
      <c r="BG504" s="4"/>
      <c r="BH504" s="7" t="str">
        <f t="shared" ca="1" si="109"/>
        <v/>
      </c>
      <c r="BI504" s="4" t="str">
        <f t="shared" si="117"/>
        <v/>
      </c>
      <c r="BJ504" s="123" t="str">
        <f t="shared" si="110"/>
        <v/>
      </c>
      <c r="BK504" s="140" t="str">
        <f t="shared" si="115"/>
        <v/>
      </c>
      <c r="BQ504" s="4" t="str">
        <f>IF(IFERROR(VLOOKUP(C504,C505:C$1993,1,0),"")="","",COUNTIF(C:C,C504))</f>
        <v/>
      </c>
      <c r="BU504" s="5" t="str">
        <f>IF(B504="","",IF(BQ504="",1+(MAX(BU$2:BU503)),""))</f>
        <v/>
      </c>
      <c r="BV504" s="5" t="str">
        <f t="shared" si="111"/>
        <v/>
      </c>
      <c r="BW504" s="5" t="str">
        <f t="shared" si="112"/>
        <v/>
      </c>
      <c r="BX504" s="14" t="str">
        <f t="shared" si="113"/>
        <v/>
      </c>
      <c r="BY504" s="28"/>
      <c r="BZ504" s="15"/>
      <c r="CA504" s="5" t="str">
        <f t="shared" si="118"/>
        <v/>
      </c>
      <c r="CD504" s="5" t="str">
        <f t="shared" si="114"/>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x14ac:dyDescent="0.25">
      <c r="A505" s="4" t="str">
        <f t="shared" si="107"/>
        <v/>
      </c>
      <c r="B505" s="6"/>
      <c r="C505" s="6"/>
      <c r="D505" s="1" t="str">
        <f>IFERROR(INDEX('padron cfe'!B:B,MATCH(DATOS!C505,'padron cfe'!A:A,0),1),"")</f>
        <v/>
      </c>
      <c r="E505" s="4"/>
      <c r="F505" s="4"/>
      <c r="G505" s="4"/>
      <c r="H505" s="5" t="str">
        <f>IF(F505="","",IFERROR(CONCATENATE("PEUA",VLOOKUP(ESTADO,REPORTE!AV505:AW536,2,0),CLAVE_DISTRITO,CLAVE_CADER,IFERROR(VLOOKUP(DAY(F505),$BN$3:$BO$11,2,0),DAY(F505)),IFERROR(VLOOKUP(MONTH(F505),$BN$3:$BO$11,2,0),MONTH(F505)),YEAR(F505),G505),""))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9"/>
        <v/>
      </c>
      <c r="T505" s="2" t="str">
        <f>IFERROR(INDEX('padron cfe'!D:D,MATCH(DATOS!C505,'padron cfe'!A:A,0),1),"")</f>
        <v/>
      </c>
      <c r="U505" s="4"/>
      <c r="V505" s="4"/>
      <c r="W505" s="4"/>
      <c r="X505" s="6"/>
      <c r="Y505" s="4"/>
      <c r="Z505" s="4" t="str">
        <f t="shared" si="10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4"/>
      <c r="BF505" s="4"/>
      <c r="BG505" s="4"/>
      <c r="BH505" s="7" t="str">
        <f t="shared" ca="1" si="109"/>
        <v/>
      </c>
      <c r="BI505" s="4" t="str">
        <f t="shared" si="117"/>
        <v/>
      </c>
      <c r="BJ505" s="123" t="str">
        <f t="shared" si="110"/>
        <v/>
      </c>
      <c r="BK505" s="140" t="str">
        <f t="shared" si="115"/>
        <v/>
      </c>
      <c r="BQ505" s="4" t="str">
        <f>IF(IFERROR(VLOOKUP(C505,C506:C$1993,1,0),"")="","",COUNTIF(C:C,C505))</f>
        <v/>
      </c>
      <c r="BU505" s="5" t="str">
        <f>IF(B505="","",IF(BQ505="",1+(MAX(BU$2:BU504)),""))</f>
        <v/>
      </c>
      <c r="BV505" s="5" t="str">
        <f t="shared" si="111"/>
        <v/>
      </c>
      <c r="BW505" s="5" t="str">
        <f t="shared" si="112"/>
        <v/>
      </c>
      <c r="BX505" s="14" t="str">
        <f t="shared" si="113"/>
        <v/>
      </c>
      <c r="BY505" s="28"/>
      <c r="BZ505" s="15"/>
      <c r="CA505" s="5" t="str">
        <f t="shared" si="118"/>
        <v/>
      </c>
      <c r="CD505" s="5" t="str">
        <f t="shared" si="114"/>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x14ac:dyDescent="0.25">
      <c r="A506" s="4" t="str">
        <f t="shared" si="107"/>
        <v/>
      </c>
      <c r="B506" s="6"/>
      <c r="C506" s="6"/>
      <c r="D506" s="1" t="str">
        <f>IFERROR(INDEX('padron cfe'!B:B,MATCH(DATOS!C506,'padron cfe'!A:A,0),1),"")</f>
        <v/>
      </c>
      <c r="E506" s="4"/>
      <c r="F506" s="4"/>
      <c r="G506" s="4"/>
      <c r="H506" s="5" t="str">
        <f>IF(F506="","",IFERROR(CONCATENATE("PEUA",VLOOKUP(ESTADO,REPORTE!AV506:AW537,2,0),CLAVE_DISTRITO,CLAVE_CADER,IFERROR(VLOOKUP(DAY(F506),$BN$3:$BO$11,2,0),DAY(F506)),IFERROR(VLOOKUP(MONTH(F506),$BN$3:$BO$11,2,0),MONTH(F506)),YEAR(F506),G506),""))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9"/>
        <v/>
      </c>
      <c r="T506" s="2" t="str">
        <f>IFERROR(INDEX('padron cfe'!D:D,MATCH(DATOS!C506,'padron cfe'!A:A,0),1),"")</f>
        <v/>
      </c>
      <c r="U506" s="4"/>
      <c r="V506" s="4"/>
      <c r="W506" s="4"/>
      <c r="X506" s="6"/>
      <c r="Y506" s="4"/>
      <c r="Z506" s="4" t="str">
        <f t="shared" si="10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4"/>
      <c r="BF506" s="4"/>
      <c r="BG506" s="4"/>
      <c r="BH506" s="7" t="str">
        <f t="shared" ca="1" si="109"/>
        <v/>
      </c>
      <c r="BI506" s="4" t="str">
        <f t="shared" si="117"/>
        <v/>
      </c>
      <c r="BJ506" s="123" t="str">
        <f t="shared" si="110"/>
        <v/>
      </c>
      <c r="BK506" s="140" t="str">
        <f t="shared" si="115"/>
        <v/>
      </c>
      <c r="BQ506" s="4" t="str">
        <f>IF(IFERROR(VLOOKUP(C506,C507:C$1993,1,0),"")="","",COUNTIF(C:C,C506))</f>
        <v/>
      </c>
      <c r="BU506" s="5" t="str">
        <f>IF(B506="","",IF(BQ506="",1+(MAX(BU$2:BU505)),""))</f>
        <v/>
      </c>
      <c r="BV506" s="5" t="str">
        <f t="shared" si="111"/>
        <v/>
      </c>
      <c r="BW506" s="5" t="str">
        <f t="shared" si="112"/>
        <v/>
      </c>
      <c r="BX506" s="14" t="str">
        <f t="shared" si="113"/>
        <v/>
      </c>
      <c r="BY506" s="28"/>
      <c r="BZ506" s="15"/>
      <c r="CA506" s="5" t="str">
        <f t="shared" si="118"/>
        <v/>
      </c>
      <c r="CD506" s="5" t="str">
        <f t="shared" si="114"/>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x14ac:dyDescent="0.25">
      <c r="A507" s="4" t="str">
        <f t="shared" si="107"/>
        <v/>
      </c>
      <c r="B507" s="6"/>
      <c r="C507" s="6"/>
      <c r="D507" s="1" t="str">
        <f>IFERROR(INDEX('padron cfe'!B:B,MATCH(DATOS!C507,'padron cfe'!A:A,0),1),"")</f>
        <v/>
      </c>
      <c r="E507" s="4"/>
      <c r="F507" s="4"/>
      <c r="G507" s="4"/>
      <c r="H507" s="5" t="str">
        <f>IF(F507="","",IFERROR(CONCATENATE("PEUA",VLOOKUP(ESTADO,REPORTE!AV507:AW538,2,0),CLAVE_DISTRITO,CLAVE_CADER,IFERROR(VLOOKUP(DAY(F507),$BN$3:$BO$11,2,0),DAY(F507)),IFERROR(VLOOKUP(MONTH(F507),$BN$3:$BO$11,2,0),MONTH(F507)),YEAR(F507),G507),""))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9"/>
        <v/>
      </c>
      <c r="T507" s="2" t="str">
        <f>IFERROR(INDEX('padron cfe'!D:D,MATCH(DATOS!C507,'padron cfe'!A:A,0),1),"")</f>
        <v/>
      </c>
      <c r="U507" s="4"/>
      <c r="V507" s="4"/>
      <c r="W507" s="4"/>
      <c r="X507" s="6"/>
      <c r="Y507" s="4"/>
      <c r="Z507" s="4" t="str">
        <f t="shared" si="10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4"/>
      <c r="BF507" s="4"/>
      <c r="BG507" s="4"/>
      <c r="BH507" s="7" t="str">
        <f t="shared" ca="1" si="109"/>
        <v/>
      </c>
      <c r="BI507" s="4" t="str">
        <f t="shared" si="117"/>
        <v/>
      </c>
      <c r="BJ507" s="123" t="str">
        <f t="shared" si="110"/>
        <v/>
      </c>
      <c r="BK507" s="140" t="str">
        <f t="shared" si="115"/>
        <v/>
      </c>
      <c r="BQ507" s="4" t="str">
        <f>IF(IFERROR(VLOOKUP(C507,C508:C$1993,1,0),"")="","",COUNTIF(C:C,C507))</f>
        <v/>
      </c>
      <c r="BU507" s="5" t="str">
        <f>IF(B507="","",IF(BQ507="",1+(MAX(BU$2:BU506)),""))</f>
        <v/>
      </c>
      <c r="BV507" s="5" t="str">
        <f t="shared" si="111"/>
        <v/>
      </c>
      <c r="BW507" s="5" t="str">
        <f t="shared" si="112"/>
        <v/>
      </c>
      <c r="BX507" s="14" t="str">
        <f t="shared" si="113"/>
        <v/>
      </c>
      <c r="BY507" s="28"/>
      <c r="BZ507" s="15"/>
      <c r="CA507" s="5" t="str">
        <f t="shared" si="118"/>
        <v/>
      </c>
      <c r="CD507" s="5" t="str">
        <f t="shared" si="114"/>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x14ac:dyDescent="0.25">
      <c r="A508" s="4" t="str">
        <f t="shared" si="107"/>
        <v/>
      </c>
      <c r="B508" s="6"/>
      <c r="C508" s="6"/>
      <c r="D508" s="1" t="str">
        <f>IFERROR(INDEX('padron cfe'!B:B,MATCH(DATOS!C508,'padron cfe'!A:A,0),1),"")</f>
        <v/>
      </c>
      <c r="E508" s="4"/>
      <c r="F508" s="4"/>
      <c r="G508" s="4"/>
      <c r="H508" s="5" t="str">
        <f>IF(F508="","",IFERROR(CONCATENATE("PEUA",VLOOKUP(ESTADO,REPORTE!AV508:AW539,2,0),CLAVE_DISTRITO,CLAVE_CADER,IFERROR(VLOOKUP(DAY(F508),$BN$3:$BO$11,2,0),DAY(F508)),IFERROR(VLOOKUP(MONTH(F508),$BN$3:$BO$11,2,0),MONTH(F508)),YEAR(F508),G508),""))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9"/>
        <v/>
      </c>
      <c r="T508" s="2" t="str">
        <f>IFERROR(INDEX('padron cfe'!D:D,MATCH(DATOS!C508,'padron cfe'!A:A,0),1),"")</f>
        <v/>
      </c>
      <c r="U508" s="4"/>
      <c r="V508" s="4"/>
      <c r="W508" s="4"/>
      <c r="X508" s="6"/>
      <c r="Y508" s="4"/>
      <c r="Z508" s="4" t="str">
        <f t="shared" si="10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4"/>
      <c r="BF508" s="4"/>
      <c r="BG508" s="4"/>
      <c r="BH508" s="7" t="str">
        <f t="shared" ca="1" si="109"/>
        <v/>
      </c>
      <c r="BI508" s="4" t="str">
        <f t="shared" si="117"/>
        <v/>
      </c>
      <c r="BJ508" s="123" t="str">
        <f t="shared" si="110"/>
        <v/>
      </c>
      <c r="BK508" s="140" t="str">
        <f t="shared" si="115"/>
        <v/>
      </c>
      <c r="BQ508" s="4" t="str">
        <f>IF(IFERROR(VLOOKUP(C508,C509:C$1993,1,0),"")="","",COUNTIF(C:C,C508))</f>
        <v/>
      </c>
      <c r="BU508" s="5" t="str">
        <f>IF(B508="","",IF(BQ508="",1+(MAX(BU$2:BU507)),""))</f>
        <v/>
      </c>
      <c r="BV508" s="5" t="str">
        <f t="shared" si="111"/>
        <v/>
      </c>
      <c r="BW508" s="5" t="str">
        <f t="shared" si="112"/>
        <v/>
      </c>
      <c r="BX508" s="14" t="str">
        <f t="shared" si="113"/>
        <v/>
      </c>
      <c r="BY508" s="28"/>
      <c r="BZ508" s="15"/>
      <c r="CA508" s="5" t="str">
        <f t="shared" si="118"/>
        <v/>
      </c>
      <c r="CD508" s="5" t="str">
        <f t="shared" si="114"/>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x14ac:dyDescent="0.25">
      <c r="A509" s="4" t="str">
        <f t="shared" si="107"/>
        <v/>
      </c>
      <c r="B509" s="6"/>
      <c r="C509" s="6"/>
      <c r="D509" s="1" t="str">
        <f>IFERROR(INDEX('padron cfe'!B:B,MATCH(DATOS!C509,'padron cfe'!A:A,0),1),"")</f>
        <v/>
      </c>
      <c r="E509" s="4"/>
      <c r="F509" s="4"/>
      <c r="G509" s="4"/>
      <c r="H509" s="5" t="str">
        <f>IF(F509="","",IFERROR(CONCATENATE("PEUA",VLOOKUP(ESTADO,REPORTE!AV509:AW540,2,0),CLAVE_DISTRITO,CLAVE_CADER,IFERROR(VLOOKUP(DAY(F509),$BN$3:$BO$11,2,0),DAY(F509)),IFERROR(VLOOKUP(MONTH(F509),$BN$3:$BO$11,2,0),MONTH(F509)),YEAR(F509),G509),""))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9"/>
        <v/>
      </c>
      <c r="T509" s="2" t="str">
        <f>IFERROR(INDEX('padron cfe'!D:D,MATCH(DATOS!C509,'padron cfe'!A:A,0),1),"")</f>
        <v/>
      </c>
      <c r="U509" s="4"/>
      <c r="V509" s="4"/>
      <c r="W509" s="4"/>
      <c r="X509" s="6"/>
      <c r="Y509" s="4"/>
      <c r="Z509" s="4" t="str">
        <f t="shared" si="10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4"/>
      <c r="BF509" s="4"/>
      <c r="BG509" s="4"/>
      <c r="BH509" s="7" t="str">
        <f t="shared" ca="1" si="109"/>
        <v/>
      </c>
      <c r="BI509" s="4" t="str">
        <f t="shared" si="117"/>
        <v/>
      </c>
      <c r="BJ509" s="123" t="str">
        <f t="shared" si="110"/>
        <v/>
      </c>
      <c r="BK509" s="140" t="str">
        <f t="shared" si="115"/>
        <v/>
      </c>
      <c r="BQ509" s="4" t="str">
        <f>IF(IFERROR(VLOOKUP(C509,C510:C$1993,1,0),"")="","",COUNTIF(C:C,C509))</f>
        <v/>
      </c>
      <c r="BU509" s="5" t="str">
        <f>IF(B509="","",IF(BQ509="",1+(MAX(BU$2:BU508)),""))</f>
        <v/>
      </c>
      <c r="BV509" s="5" t="str">
        <f t="shared" si="111"/>
        <v/>
      </c>
      <c r="BW509" s="5" t="str">
        <f t="shared" si="112"/>
        <v/>
      </c>
      <c r="BX509" s="14" t="str">
        <f t="shared" si="113"/>
        <v/>
      </c>
      <c r="BY509" s="28"/>
      <c r="BZ509" s="15"/>
      <c r="CA509" s="5" t="str">
        <f t="shared" si="118"/>
        <v/>
      </c>
      <c r="CD509" s="5" t="str">
        <f t="shared" si="114"/>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x14ac:dyDescent="0.25">
      <c r="A510" s="4" t="str">
        <f t="shared" si="107"/>
        <v/>
      </c>
      <c r="B510" s="6"/>
      <c r="C510" s="6"/>
      <c r="D510" s="1" t="str">
        <f>IFERROR(INDEX('padron cfe'!B:B,MATCH(DATOS!C510,'padron cfe'!A:A,0),1),"")</f>
        <v/>
      </c>
      <c r="E510" s="4"/>
      <c r="F510" s="4"/>
      <c r="G510" s="4"/>
      <c r="H510" s="5" t="str">
        <f>IF(F510="","",IFERROR(CONCATENATE("PEUA",VLOOKUP(ESTADO,REPORTE!AV510:AW541,2,0),CLAVE_DISTRITO,CLAVE_CADER,IFERROR(VLOOKUP(DAY(F510),$BN$3:$BO$11,2,0),DAY(F510)),IFERROR(VLOOKUP(MONTH(F510),$BN$3:$BO$11,2,0),MONTH(F510)),YEAR(F510),G510),""))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9"/>
        <v/>
      </c>
      <c r="T510" s="2" t="str">
        <f>IFERROR(INDEX('padron cfe'!D:D,MATCH(DATOS!C510,'padron cfe'!A:A,0),1),"")</f>
        <v/>
      </c>
      <c r="U510" s="4"/>
      <c r="V510" s="4"/>
      <c r="W510" s="4"/>
      <c r="X510" s="6"/>
      <c r="Y510" s="4"/>
      <c r="Z510" s="4" t="str">
        <f t="shared" si="10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4"/>
      <c r="BF510" s="4"/>
      <c r="BG510" s="4"/>
      <c r="BH510" s="7" t="str">
        <f t="shared" ca="1" si="109"/>
        <v/>
      </c>
      <c r="BI510" s="4" t="str">
        <f t="shared" si="117"/>
        <v/>
      </c>
      <c r="BJ510" s="123" t="str">
        <f t="shared" si="110"/>
        <v/>
      </c>
      <c r="BK510" s="140" t="str">
        <f t="shared" si="115"/>
        <v/>
      </c>
      <c r="BQ510" s="4" t="str">
        <f>IF(IFERROR(VLOOKUP(C510,C511:C$1993,1,0),"")="","",COUNTIF(C:C,C510))</f>
        <v/>
      </c>
      <c r="BU510" s="5" t="str">
        <f>IF(B510="","",IF(BQ510="",1+(MAX(BU$2:BU509)),""))</f>
        <v/>
      </c>
      <c r="BV510" s="5" t="str">
        <f t="shared" si="111"/>
        <v/>
      </c>
      <c r="BW510" s="5" t="str">
        <f t="shared" si="112"/>
        <v/>
      </c>
      <c r="BX510" s="14" t="str">
        <f t="shared" si="113"/>
        <v/>
      </c>
      <c r="BY510" s="28"/>
      <c r="BZ510" s="15"/>
      <c r="CA510" s="5" t="str">
        <f t="shared" si="118"/>
        <v/>
      </c>
      <c r="CD510" s="5" t="str">
        <f t="shared" si="114"/>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x14ac:dyDescent="0.25">
      <c r="A511" s="4" t="str">
        <f t="shared" si="107"/>
        <v/>
      </c>
      <c r="B511" s="6"/>
      <c r="C511" s="6"/>
      <c r="D511" s="1" t="str">
        <f>IFERROR(INDEX('padron cfe'!B:B,MATCH(DATOS!C511,'padron cfe'!A:A,0),1),"")</f>
        <v/>
      </c>
      <c r="E511" s="4"/>
      <c r="F511" s="4"/>
      <c r="G511" s="4"/>
      <c r="H511" s="5" t="str">
        <f>IF(F511="","",IFERROR(CONCATENATE("PEUA",VLOOKUP(ESTADO,REPORTE!AV511:AW542,2,0),CLAVE_DISTRITO,CLAVE_CADER,IFERROR(VLOOKUP(DAY(F511),$BN$3:$BO$11,2,0),DAY(F511)),IFERROR(VLOOKUP(MONTH(F511),$BN$3:$BO$11,2,0),MONTH(F511)),YEAR(F511),G511),""))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9"/>
        <v/>
      </c>
      <c r="T511" s="2" t="str">
        <f>IFERROR(INDEX('padron cfe'!D:D,MATCH(DATOS!C511,'padron cfe'!A:A,0),1),"")</f>
        <v/>
      </c>
      <c r="U511" s="4"/>
      <c r="V511" s="4"/>
      <c r="W511" s="4"/>
      <c r="X511" s="6"/>
      <c r="Y511" s="4"/>
      <c r="Z511" s="4" t="str">
        <f t="shared" si="10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4"/>
      <c r="BF511" s="4"/>
      <c r="BG511" s="4"/>
      <c r="BH511" s="7" t="str">
        <f t="shared" ca="1" si="109"/>
        <v/>
      </c>
      <c r="BI511" s="4" t="str">
        <f t="shared" si="117"/>
        <v/>
      </c>
      <c r="BJ511" s="123" t="str">
        <f t="shared" si="110"/>
        <v/>
      </c>
      <c r="BK511" s="140" t="str">
        <f t="shared" si="115"/>
        <v/>
      </c>
      <c r="BQ511" s="4" t="str">
        <f>IF(IFERROR(VLOOKUP(C511,C512:C$1993,1,0),"")="","",COUNTIF(C:C,C511))</f>
        <v/>
      </c>
      <c r="BU511" s="5" t="str">
        <f>IF(B511="","",IF(BQ511="",1+(MAX(BU$2:BU510)),""))</f>
        <v/>
      </c>
      <c r="BV511" s="5" t="str">
        <f t="shared" si="111"/>
        <v/>
      </c>
      <c r="BW511" s="5" t="str">
        <f t="shared" si="112"/>
        <v/>
      </c>
      <c r="BX511" s="14" t="str">
        <f t="shared" si="113"/>
        <v/>
      </c>
      <c r="BY511" s="28"/>
      <c r="BZ511" s="15"/>
      <c r="CA511" s="5" t="str">
        <f t="shared" si="118"/>
        <v/>
      </c>
      <c r="CD511" s="5" t="str">
        <f t="shared" si="114"/>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x14ac:dyDescent="0.25">
      <c r="A512" s="4" t="str">
        <f t="shared" si="107"/>
        <v/>
      </c>
      <c r="B512" s="6"/>
      <c r="C512" s="6"/>
      <c r="D512" s="1" t="str">
        <f>IFERROR(INDEX('padron cfe'!B:B,MATCH(DATOS!C512,'padron cfe'!A:A,0),1),"")</f>
        <v/>
      </c>
      <c r="E512" s="4"/>
      <c r="F512" s="4"/>
      <c r="G512" s="4"/>
      <c r="H512" s="5" t="str">
        <f>IF(F512="","",IFERROR(CONCATENATE("PEUA",VLOOKUP(ESTADO,REPORTE!AV512:AW543,2,0),CLAVE_DISTRITO,CLAVE_CADER,IFERROR(VLOOKUP(DAY(F512),$BN$3:$BO$11,2,0),DAY(F512)),IFERROR(VLOOKUP(MONTH(F512),$BN$3:$BO$11,2,0),MONTH(F512)),YEAR(F512),G512),""))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9"/>
        <v/>
      </c>
      <c r="T512" s="2" t="str">
        <f>IFERROR(INDEX('padron cfe'!D:D,MATCH(DATOS!C512,'padron cfe'!A:A,0),1),"")</f>
        <v/>
      </c>
      <c r="U512" s="4"/>
      <c r="V512" s="4"/>
      <c r="W512" s="4"/>
      <c r="X512" s="6"/>
      <c r="Y512" s="4"/>
      <c r="Z512" s="4" t="str">
        <f t="shared" si="10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4"/>
      <c r="BF512" s="4"/>
      <c r="BG512" s="4"/>
      <c r="BH512" s="7" t="str">
        <f t="shared" ca="1" si="109"/>
        <v/>
      </c>
      <c r="BI512" s="4" t="str">
        <f t="shared" si="117"/>
        <v/>
      </c>
      <c r="BJ512" s="123" t="str">
        <f t="shared" si="110"/>
        <v/>
      </c>
      <c r="BK512" s="140" t="str">
        <f t="shared" si="115"/>
        <v/>
      </c>
      <c r="BQ512" s="4" t="str">
        <f>IF(IFERROR(VLOOKUP(C512,C513:C$1993,1,0),"")="","",COUNTIF(C:C,C512))</f>
        <v/>
      </c>
      <c r="BU512" s="5" t="str">
        <f>IF(B512="","",IF(BQ512="",1+(MAX(BU$2:BU511)),""))</f>
        <v/>
      </c>
      <c r="BV512" s="5" t="str">
        <f t="shared" si="111"/>
        <v/>
      </c>
      <c r="BW512" s="5" t="str">
        <f t="shared" si="112"/>
        <v/>
      </c>
      <c r="BX512" s="14" t="str">
        <f t="shared" si="113"/>
        <v/>
      </c>
      <c r="BY512" s="28"/>
      <c r="BZ512" s="15"/>
      <c r="CA512" s="5" t="str">
        <f t="shared" si="118"/>
        <v/>
      </c>
      <c r="CD512" s="5" t="str">
        <f t="shared" si="114"/>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x14ac:dyDescent="0.25">
      <c r="A513" s="4" t="str">
        <f t="shared" si="107"/>
        <v/>
      </c>
      <c r="B513" s="6"/>
      <c r="C513" s="6"/>
      <c r="D513" s="1" t="str">
        <f>IFERROR(INDEX('padron cfe'!B:B,MATCH(DATOS!C513,'padron cfe'!A:A,0),1),"")</f>
        <v/>
      </c>
      <c r="E513" s="4"/>
      <c r="F513" s="4"/>
      <c r="G513" s="4"/>
      <c r="H513" s="5" t="str">
        <f>IF(F513="","",IFERROR(CONCATENATE("PEUA",VLOOKUP(ESTADO,REPORTE!AV513:AW544,2,0),CLAVE_DISTRITO,CLAVE_CADER,IFERROR(VLOOKUP(DAY(F513),$BN$3:$BO$11,2,0),DAY(F513)),IFERROR(VLOOKUP(MONTH(F513),$BN$3:$BO$11,2,0),MONTH(F513)),YEAR(F513),G513),""))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9"/>
        <v/>
      </c>
      <c r="T513" s="2" t="str">
        <f>IFERROR(INDEX('padron cfe'!D:D,MATCH(DATOS!C513,'padron cfe'!A:A,0),1),"")</f>
        <v/>
      </c>
      <c r="U513" s="4"/>
      <c r="V513" s="4"/>
      <c r="W513" s="4"/>
      <c r="X513" s="6"/>
      <c r="Y513" s="4"/>
      <c r="Z513" s="4" t="str">
        <f t="shared" si="10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4"/>
      <c r="BF513" s="4"/>
      <c r="BG513" s="4"/>
      <c r="BH513" s="7" t="str">
        <f t="shared" ca="1" si="109"/>
        <v/>
      </c>
      <c r="BI513" s="4" t="str">
        <f t="shared" si="117"/>
        <v/>
      </c>
      <c r="BJ513" s="123" t="str">
        <f t="shared" si="110"/>
        <v/>
      </c>
      <c r="BK513" s="140" t="str">
        <f t="shared" si="115"/>
        <v/>
      </c>
      <c r="BQ513" s="4" t="str">
        <f>IF(IFERROR(VLOOKUP(C513,C514:C$1993,1,0),"")="","",COUNTIF(C:C,C513))</f>
        <v/>
      </c>
      <c r="BU513" s="5" t="str">
        <f>IF(B513="","",IF(BQ513="",1+(MAX(BU$2:BU512)),""))</f>
        <v/>
      </c>
      <c r="BV513" s="5" t="str">
        <f t="shared" si="111"/>
        <v/>
      </c>
      <c r="BW513" s="5" t="str">
        <f t="shared" si="112"/>
        <v/>
      </c>
      <c r="BX513" s="14" t="str">
        <f t="shared" si="113"/>
        <v/>
      </c>
      <c r="BY513" s="28"/>
      <c r="BZ513" s="15"/>
      <c r="CA513" s="5" t="str">
        <f t="shared" si="118"/>
        <v/>
      </c>
      <c r="CD513" s="5" t="str">
        <f t="shared" si="114"/>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x14ac:dyDescent="0.25">
      <c r="A514" s="4" t="str">
        <f t="shared" ref="A514:A577" si="120">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IF(F514="","",IFERROR(CONCATENATE("PEUA",VLOOKUP(ESTADO,REPORTE!AV514:AW545,2,0),CLAVE_DISTRITO,CLAVE_CADER,IFERROR(VLOOKUP(DAY(F514),$BN$3:$BO$11,2,0),DAY(F514)),IFERROR(VLOOKUP(MONTH(F514),$BN$3:$BO$11,2,0),MONTH(F514)),YEAR(F514),G514),""))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9"/>
        <v/>
      </c>
      <c r="T514" s="2" t="str">
        <f>IFERROR(INDEX('padron cfe'!D:D,MATCH(DATOS!C514,'padron cfe'!A:A,0),1),"")</f>
        <v/>
      </c>
      <c r="U514" s="4"/>
      <c r="V514" s="4"/>
      <c r="W514" s="4"/>
      <c r="X514" s="6"/>
      <c r="Y514" s="4"/>
      <c r="Z514" s="4" t="str">
        <f t="shared" ref="Z514:Z577" si="121">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4"/>
      <c r="BF514" s="4"/>
      <c r="BG514" s="4"/>
      <c r="BH514" s="7" t="str">
        <f t="shared" ref="BH514:BH577" ca="1" si="122">IFERROR(IF(BE514="","",IF(BA514=5,"",IF(BE514-TODAY()&gt;0,"VIGENTE","VENCIDO"))),"")</f>
        <v/>
      </c>
      <c r="BI514" s="4" t="str">
        <f t="shared" si="117"/>
        <v/>
      </c>
      <c r="BJ514" s="123" t="str">
        <f t="shared" ref="BJ514:BJ577" si="123">IFERROR(IF(AA514="","",AA514/V514),"")</f>
        <v/>
      </c>
      <c r="BK514" s="140" t="str">
        <f t="shared" si="115"/>
        <v/>
      </c>
      <c r="BQ514" s="4" t="str">
        <f>IF(IFERROR(VLOOKUP(C514,C515:C$1993,1,0),"")="","",COUNTIF(C:C,C514))</f>
        <v/>
      </c>
      <c r="BU514" s="5" t="str">
        <f>IF(B514="","",IF(BQ514="",1+(MAX(BU$2:BU513)),""))</f>
        <v/>
      </c>
      <c r="BV514" s="5" t="str">
        <f t="shared" ref="BV514:BV577" si="124">IF(BU514="","",Z514)</f>
        <v/>
      </c>
      <c r="BW514" s="5" t="str">
        <f t="shared" ref="BW514:BW577" si="125">IF(BU514="","",H514)</f>
        <v/>
      </c>
      <c r="BX514" s="14" t="str">
        <f t="shared" ref="BX514:BX577" si="126">IF(BU514="","",C514)</f>
        <v/>
      </c>
      <c r="BY514" s="28"/>
      <c r="BZ514" s="15"/>
      <c r="CA514" s="5" t="str">
        <f t="shared" si="118"/>
        <v/>
      </c>
      <c r="CD514" s="5" t="str">
        <f t="shared" ref="CD514:CD577" si="127">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x14ac:dyDescent="0.25">
      <c r="A515" s="4" t="str">
        <f t="shared" si="120"/>
        <v/>
      </c>
      <c r="B515" s="6"/>
      <c r="C515" s="6"/>
      <c r="D515" s="1" t="str">
        <f>IFERROR(INDEX('padron cfe'!B:B,MATCH(DATOS!C515,'padron cfe'!A:A,0),1),"")</f>
        <v/>
      </c>
      <c r="E515" s="4"/>
      <c r="F515" s="4"/>
      <c r="G515" s="4"/>
      <c r="H515" s="5" t="str">
        <f>IF(F515="","",IFERROR(CONCATENATE("PEUA",VLOOKUP(ESTADO,REPORTE!AV515:AW546,2,0),CLAVE_DISTRITO,CLAVE_CADER,IFERROR(VLOOKUP(DAY(F515),$BN$3:$BO$11,2,0),DAY(F515)),IFERROR(VLOOKUP(MONTH(F515),$BN$3:$BO$11,2,0),MONTH(F515)),YEAR(F515),G515),""))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9"/>
        <v/>
      </c>
      <c r="T515" s="2" t="str">
        <f>IFERROR(INDEX('padron cfe'!D:D,MATCH(DATOS!C515,'padron cfe'!A:A,0),1),"")</f>
        <v/>
      </c>
      <c r="U515" s="4"/>
      <c r="V515" s="4"/>
      <c r="W515" s="4"/>
      <c r="X515" s="6"/>
      <c r="Y515" s="4"/>
      <c r="Z515" s="4" t="str">
        <f t="shared" si="121"/>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4"/>
      <c r="BF515" s="4"/>
      <c r="BG515" s="4"/>
      <c r="BH515" s="7" t="str">
        <f t="shared" ca="1" si="122"/>
        <v/>
      </c>
      <c r="BI515" s="4" t="str">
        <f t="shared" si="117"/>
        <v/>
      </c>
      <c r="BJ515" s="123" t="str">
        <f t="shared" si="123"/>
        <v/>
      </c>
      <c r="BK515" s="140" t="str">
        <f t="shared" ref="BK515:BK578" si="128">IFERROR(IF(AA515/Z515=0,"",AA515/Z515),"")</f>
        <v/>
      </c>
      <c r="BQ515" s="4" t="str">
        <f>IF(IFERROR(VLOOKUP(C515,C516:C$1993,1,0),"")="","",COUNTIF(C:C,C515))</f>
        <v/>
      </c>
      <c r="BU515" s="5" t="str">
        <f>IF(B515="","",IF(BQ515="",1+(MAX(BU$2:BU514)),""))</f>
        <v/>
      </c>
      <c r="BV515" s="5" t="str">
        <f t="shared" si="124"/>
        <v/>
      </c>
      <c r="BW515" s="5" t="str">
        <f t="shared" si="125"/>
        <v/>
      </c>
      <c r="BX515" s="14" t="str">
        <f t="shared" si="126"/>
        <v/>
      </c>
      <c r="BY515" s="28"/>
      <c r="BZ515" s="15"/>
      <c r="CA515" s="5" t="str">
        <f t="shared" si="118"/>
        <v/>
      </c>
      <c r="CD515" s="5" t="str">
        <f t="shared" si="127"/>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x14ac:dyDescent="0.25">
      <c r="A516" s="4" t="str">
        <f t="shared" si="120"/>
        <v/>
      </c>
      <c r="B516" s="6"/>
      <c r="C516" s="6"/>
      <c r="D516" s="1" t="str">
        <f>IFERROR(INDEX('padron cfe'!B:B,MATCH(DATOS!C516,'padron cfe'!A:A,0),1),"")</f>
        <v/>
      </c>
      <c r="E516" s="4"/>
      <c r="F516" s="4"/>
      <c r="G516" s="4"/>
      <c r="H516" s="5" t="str">
        <f>IF(F516="","",IFERROR(CONCATENATE("PEUA",VLOOKUP(ESTADO,REPORTE!AV516:AW547,2,0),CLAVE_DISTRITO,CLAVE_CADER,IFERROR(VLOOKUP(DAY(F516),$BN$3:$BO$11,2,0),DAY(F516)),IFERROR(VLOOKUP(MONTH(F516),$BN$3:$BO$11,2,0),MONTH(F516)),YEAR(F516),G516),""))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9"/>
        <v/>
      </c>
      <c r="T516" s="2" t="str">
        <f>IFERROR(INDEX('padron cfe'!D:D,MATCH(DATOS!C516,'padron cfe'!A:A,0),1),"")</f>
        <v/>
      </c>
      <c r="U516" s="4"/>
      <c r="V516" s="4"/>
      <c r="W516" s="4"/>
      <c r="X516" s="6"/>
      <c r="Y516" s="4"/>
      <c r="Z516" s="4" t="str">
        <f t="shared" si="121"/>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4"/>
      <c r="BF516" s="4"/>
      <c r="BG516" s="4"/>
      <c r="BH516" s="7" t="str">
        <f t="shared" ca="1" si="122"/>
        <v/>
      </c>
      <c r="BI516" s="4" t="str">
        <f t="shared" si="117"/>
        <v/>
      </c>
      <c r="BJ516" s="123" t="str">
        <f t="shared" si="123"/>
        <v/>
      </c>
      <c r="BK516" s="140" t="str">
        <f t="shared" si="128"/>
        <v/>
      </c>
      <c r="BQ516" s="4" t="str">
        <f>IF(IFERROR(VLOOKUP(C516,C517:C$1993,1,0),"")="","",COUNTIF(C:C,C516))</f>
        <v/>
      </c>
      <c r="BU516" s="5" t="str">
        <f>IF(B516="","",IF(BQ516="",1+(MAX(BU$2:BU515)),""))</f>
        <v/>
      </c>
      <c r="BV516" s="5" t="str">
        <f t="shared" si="124"/>
        <v/>
      </c>
      <c r="BW516" s="5" t="str">
        <f t="shared" si="125"/>
        <v/>
      </c>
      <c r="BX516" s="14" t="str">
        <f t="shared" si="126"/>
        <v/>
      </c>
      <c r="BY516" s="28"/>
      <c r="BZ516" s="15"/>
      <c r="CA516" s="5" t="str">
        <f t="shared" si="118"/>
        <v/>
      </c>
      <c r="CD516" s="5" t="str">
        <f t="shared" si="127"/>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x14ac:dyDescent="0.25">
      <c r="A517" s="4" t="str">
        <f t="shared" si="120"/>
        <v/>
      </c>
      <c r="B517" s="6"/>
      <c r="C517" s="6"/>
      <c r="D517" s="1" t="str">
        <f>IFERROR(INDEX('padron cfe'!B:B,MATCH(DATOS!C517,'padron cfe'!A:A,0),1),"")</f>
        <v/>
      </c>
      <c r="E517" s="4"/>
      <c r="F517" s="4"/>
      <c r="G517" s="4"/>
      <c r="H517" s="5" t="str">
        <f>IF(F517="","",IFERROR(CONCATENATE("PEUA",VLOOKUP(ESTADO,REPORTE!AV517:AW548,2,0),CLAVE_DISTRITO,CLAVE_CADER,IFERROR(VLOOKUP(DAY(F517),$BN$3:$BO$11,2,0),DAY(F517)),IFERROR(VLOOKUP(MONTH(F517),$BN$3:$BO$11,2,0),MONTH(F517)),YEAR(F517),G517),""))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9"/>
        <v/>
      </c>
      <c r="T517" s="2" t="str">
        <f>IFERROR(INDEX('padron cfe'!D:D,MATCH(DATOS!C517,'padron cfe'!A:A,0),1),"")</f>
        <v/>
      </c>
      <c r="U517" s="4"/>
      <c r="V517" s="4"/>
      <c r="W517" s="4"/>
      <c r="X517" s="6"/>
      <c r="Y517" s="4"/>
      <c r="Z517" s="4" t="str">
        <f t="shared" si="121"/>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4"/>
      <c r="BF517" s="4"/>
      <c r="BG517" s="4"/>
      <c r="BH517" s="7" t="str">
        <f t="shared" ca="1" si="122"/>
        <v/>
      </c>
      <c r="BI517" s="4" t="str">
        <f t="shared" si="117"/>
        <v/>
      </c>
      <c r="BJ517" s="123" t="str">
        <f t="shared" si="123"/>
        <v/>
      </c>
      <c r="BK517" s="140" t="str">
        <f t="shared" si="128"/>
        <v/>
      </c>
      <c r="BQ517" s="4" t="str">
        <f>IF(IFERROR(VLOOKUP(C517,C518:C$1993,1,0),"")="","",COUNTIF(C:C,C517))</f>
        <v/>
      </c>
      <c r="BU517" s="5" t="str">
        <f>IF(B517="","",IF(BQ517="",1+(MAX(BU$2:BU516)),""))</f>
        <v/>
      </c>
      <c r="BV517" s="5" t="str">
        <f t="shared" si="124"/>
        <v/>
      </c>
      <c r="BW517" s="5" t="str">
        <f t="shared" si="125"/>
        <v/>
      </c>
      <c r="BX517" s="14" t="str">
        <f t="shared" si="126"/>
        <v/>
      </c>
      <c r="BY517" s="28"/>
      <c r="BZ517" s="15"/>
      <c r="CA517" s="5" t="str">
        <f t="shared" si="118"/>
        <v/>
      </c>
      <c r="CD517" s="5" t="str">
        <f t="shared" si="127"/>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x14ac:dyDescent="0.25">
      <c r="A518" s="4" t="str">
        <f t="shared" si="120"/>
        <v/>
      </c>
      <c r="B518" s="6"/>
      <c r="C518" s="6"/>
      <c r="D518" s="1" t="str">
        <f>IFERROR(INDEX('padron cfe'!B:B,MATCH(DATOS!C518,'padron cfe'!A:A,0),1),"")</f>
        <v/>
      </c>
      <c r="E518" s="4"/>
      <c r="F518" s="4"/>
      <c r="G518" s="4"/>
      <c r="H518" s="5" t="str">
        <f>IF(F518="","",IFERROR(CONCATENATE("PEUA",VLOOKUP(ESTADO,REPORTE!AV518:AW549,2,0),CLAVE_DISTRITO,CLAVE_CADER,IFERROR(VLOOKUP(DAY(F518),$BN$3:$BO$11,2,0),DAY(F518)),IFERROR(VLOOKUP(MONTH(F518),$BN$3:$BO$11,2,0),MONTH(F518)),YEAR(F518),G518),""))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9"/>
        <v/>
      </c>
      <c r="T518" s="2" t="str">
        <f>IFERROR(INDEX('padron cfe'!D:D,MATCH(DATOS!C518,'padron cfe'!A:A,0),1),"")</f>
        <v/>
      </c>
      <c r="U518" s="4"/>
      <c r="V518" s="4"/>
      <c r="W518" s="4"/>
      <c r="X518" s="6"/>
      <c r="Y518" s="4"/>
      <c r="Z518" s="4" t="str">
        <f t="shared" si="121"/>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4"/>
      <c r="BF518" s="4"/>
      <c r="BG518" s="4"/>
      <c r="BH518" s="7" t="str">
        <f t="shared" ca="1" si="122"/>
        <v/>
      </c>
      <c r="BI518" s="4" t="str">
        <f t="shared" si="117"/>
        <v/>
      </c>
      <c r="BJ518" s="123" t="str">
        <f t="shared" si="123"/>
        <v/>
      </c>
      <c r="BK518" s="140" t="str">
        <f t="shared" si="128"/>
        <v/>
      </c>
      <c r="BQ518" s="4" t="str">
        <f>IF(IFERROR(VLOOKUP(C518,C519:C$1993,1,0),"")="","",COUNTIF(C:C,C518))</f>
        <v/>
      </c>
      <c r="BU518" s="5" t="str">
        <f>IF(B518="","",IF(BQ518="",1+(MAX(BU$2:BU517)),""))</f>
        <v/>
      </c>
      <c r="BV518" s="5" t="str">
        <f t="shared" si="124"/>
        <v/>
      </c>
      <c r="BW518" s="5" t="str">
        <f t="shared" si="125"/>
        <v/>
      </c>
      <c r="BX518" s="14" t="str">
        <f t="shared" si="126"/>
        <v/>
      </c>
      <c r="BY518" s="28"/>
      <c r="BZ518" s="15"/>
      <c r="CA518" s="5" t="str">
        <f t="shared" si="118"/>
        <v/>
      </c>
      <c r="CD518" s="5" t="str">
        <f t="shared" si="127"/>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x14ac:dyDescent="0.25">
      <c r="A519" s="4" t="str">
        <f t="shared" si="120"/>
        <v/>
      </c>
      <c r="B519" s="6"/>
      <c r="C519" s="6"/>
      <c r="D519" s="1" t="str">
        <f>IFERROR(INDEX('padron cfe'!B:B,MATCH(DATOS!C519,'padron cfe'!A:A,0),1),"")</f>
        <v/>
      </c>
      <c r="E519" s="4"/>
      <c r="F519" s="4"/>
      <c r="G519" s="4"/>
      <c r="H519" s="5" t="str">
        <f>IF(F519="","",IFERROR(CONCATENATE("PEUA",VLOOKUP(ESTADO,REPORTE!AV519:AW550,2,0),CLAVE_DISTRITO,CLAVE_CADER,IFERROR(VLOOKUP(DAY(F519),$BN$3:$BO$11,2,0),DAY(F519)),IFERROR(VLOOKUP(MONTH(F519),$BN$3:$BO$11,2,0),MONTH(F519)),YEAR(F519),G519),""))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9"/>
        <v/>
      </c>
      <c r="T519" s="2" t="str">
        <f>IFERROR(INDEX('padron cfe'!D:D,MATCH(DATOS!C519,'padron cfe'!A:A,0),1),"")</f>
        <v/>
      </c>
      <c r="U519" s="4"/>
      <c r="V519" s="4"/>
      <c r="W519" s="4"/>
      <c r="X519" s="6"/>
      <c r="Y519" s="4"/>
      <c r="Z519" s="4" t="str">
        <f t="shared" si="121"/>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4"/>
      <c r="BF519" s="4"/>
      <c r="BG519" s="4"/>
      <c r="BH519" s="7" t="str">
        <f t="shared" ca="1" si="122"/>
        <v/>
      </c>
      <c r="BI519" s="4" t="str">
        <f t="shared" si="117"/>
        <v/>
      </c>
      <c r="BJ519" s="123" t="str">
        <f t="shared" si="123"/>
        <v/>
      </c>
      <c r="BK519" s="140" t="str">
        <f t="shared" si="128"/>
        <v/>
      </c>
      <c r="BQ519" s="4" t="str">
        <f>IF(IFERROR(VLOOKUP(C519,C520:C$1993,1,0),"")="","",COUNTIF(C:C,C519))</f>
        <v/>
      </c>
      <c r="BU519" s="5" t="str">
        <f>IF(B519="","",IF(BQ519="",1+(MAX(BU$2:BU518)),""))</f>
        <v/>
      </c>
      <c r="BV519" s="5" t="str">
        <f t="shared" si="124"/>
        <v/>
      </c>
      <c r="BW519" s="5" t="str">
        <f t="shared" si="125"/>
        <v/>
      </c>
      <c r="BX519" s="14" t="str">
        <f t="shared" si="126"/>
        <v/>
      </c>
      <c r="BY519" s="28"/>
      <c r="BZ519" s="15"/>
      <c r="CA519" s="5" t="str">
        <f t="shared" si="118"/>
        <v/>
      </c>
      <c r="CD519" s="5" t="str">
        <f t="shared" si="127"/>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x14ac:dyDescent="0.25">
      <c r="A520" s="4" t="str">
        <f t="shared" si="120"/>
        <v/>
      </c>
      <c r="B520" s="6"/>
      <c r="C520" s="6"/>
      <c r="D520" s="1" t="str">
        <f>IFERROR(INDEX('padron cfe'!B:B,MATCH(DATOS!C520,'padron cfe'!A:A,0),1),"")</f>
        <v/>
      </c>
      <c r="E520" s="4"/>
      <c r="F520" s="4"/>
      <c r="G520" s="4"/>
      <c r="H520" s="5" t="str">
        <f>IF(F520="","",IFERROR(CONCATENATE("PEUA",VLOOKUP(ESTADO,REPORTE!AV520:AW551,2,0),CLAVE_DISTRITO,CLAVE_CADER,IFERROR(VLOOKUP(DAY(F520),$BN$3:$BO$11,2,0),DAY(F520)),IFERROR(VLOOKUP(MONTH(F520),$BN$3:$BO$11,2,0),MONTH(F520)),YEAR(F520),G520),""))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9"/>
        <v/>
      </c>
      <c r="T520" s="2" t="str">
        <f>IFERROR(INDEX('padron cfe'!D:D,MATCH(DATOS!C520,'padron cfe'!A:A,0),1),"")</f>
        <v/>
      </c>
      <c r="U520" s="4"/>
      <c r="V520" s="4"/>
      <c r="W520" s="4"/>
      <c r="X520" s="6"/>
      <c r="Y520" s="4"/>
      <c r="Z520" s="4" t="str">
        <f t="shared" si="121"/>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4"/>
      <c r="BF520" s="4"/>
      <c r="BG520" s="4"/>
      <c r="BH520" s="7" t="str">
        <f t="shared" ca="1" si="122"/>
        <v/>
      </c>
      <c r="BI520" s="4" t="str">
        <f t="shared" si="117"/>
        <v/>
      </c>
      <c r="BJ520" s="123" t="str">
        <f t="shared" si="123"/>
        <v/>
      </c>
      <c r="BK520" s="140" t="str">
        <f t="shared" si="128"/>
        <v/>
      </c>
      <c r="BQ520" s="4" t="str">
        <f>IF(IFERROR(VLOOKUP(C520,C521:C$1993,1,0),"")="","",COUNTIF(C:C,C520))</f>
        <v/>
      </c>
      <c r="BU520" s="5" t="str">
        <f>IF(B520="","",IF(BQ520="",1+(MAX(BU$2:BU519)),""))</f>
        <v/>
      </c>
      <c r="BV520" s="5" t="str">
        <f t="shared" si="124"/>
        <v/>
      </c>
      <c r="BW520" s="5" t="str">
        <f t="shared" si="125"/>
        <v/>
      </c>
      <c r="BX520" s="14" t="str">
        <f t="shared" si="126"/>
        <v/>
      </c>
      <c r="BY520" s="28"/>
      <c r="BZ520" s="15"/>
      <c r="CA520" s="5" t="str">
        <f t="shared" si="118"/>
        <v/>
      </c>
      <c r="CD520" s="5" t="str">
        <f t="shared" si="127"/>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x14ac:dyDescent="0.25">
      <c r="A521" s="4" t="str">
        <f t="shared" si="120"/>
        <v/>
      </c>
      <c r="B521" s="6"/>
      <c r="C521" s="6"/>
      <c r="D521" s="1" t="str">
        <f>IFERROR(INDEX('padron cfe'!B:B,MATCH(DATOS!C521,'padron cfe'!A:A,0),1),"")</f>
        <v/>
      </c>
      <c r="E521" s="4"/>
      <c r="F521" s="4"/>
      <c r="G521" s="4"/>
      <c r="H521" s="5" t="str">
        <f>IF(F521="","",IFERROR(CONCATENATE("PEUA",VLOOKUP(ESTADO,REPORTE!AV521:AW552,2,0),CLAVE_DISTRITO,CLAVE_CADER,IFERROR(VLOOKUP(DAY(F521),$BN$3:$BO$11,2,0),DAY(F521)),IFERROR(VLOOKUP(MONTH(F521),$BN$3:$BO$11,2,0),MONTH(F521)),YEAR(F521),G521),""))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9"/>
        <v/>
      </c>
      <c r="T521" s="2" t="str">
        <f>IFERROR(INDEX('padron cfe'!D:D,MATCH(DATOS!C521,'padron cfe'!A:A,0),1),"")</f>
        <v/>
      </c>
      <c r="U521" s="4"/>
      <c r="V521" s="4"/>
      <c r="W521" s="4"/>
      <c r="X521" s="6"/>
      <c r="Y521" s="4"/>
      <c r="Z521" s="4" t="str">
        <f t="shared" si="121"/>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4"/>
      <c r="BF521" s="4"/>
      <c r="BG521" s="4"/>
      <c r="BH521" s="7" t="str">
        <f t="shared" ca="1" si="122"/>
        <v/>
      </c>
      <c r="BI521" s="4" t="str">
        <f t="shared" si="117"/>
        <v/>
      </c>
      <c r="BJ521" s="123" t="str">
        <f t="shared" si="123"/>
        <v/>
      </c>
      <c r="BK521" s="140" t="str">
        <f t="shared" si="128"/>
        <v/>
      </c>
      <c r="BQ521" s="4" t="str">
        <f>IF(IFERROR(VLOOKUP(C521,C522:C$1993,1,0),"")="","",COUNTIF(C:C,C521))</f>
        <v/>
      </c>
      <c r="BU521" s="5" t="str">
        <f>IF(B521="","",IF(BQ521="",1+(MAX(BU$2:BU520)),""))</f>
        <v/>
      </c>
      <c r="BV521" s="5" t="str">
        <f t="shared" si="124"/>
        <v/>
      </c>
      <c r="BW521" s="5" t="str">
        <f t="shared" si="125"/>
        <v/>
      </c>
      <c r="BX521" s="14" t="str">
        <f t="shared" si="126"/>
        <v/>
      </c>
      <c r="BY521" s="28"/>
      <c r="BZ521" s="15"/>
      <c r="CA521" s="5" t="str">
        <f t="shared" si="118"/>
        <v/>
      </c>
      <c r="CD521" s="5" t="str">
        <f t="shared" si="127"/>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x14ac:dyDescent="0.25">
      <c r="A522" s="4" t="str">
        <f t="shared" si="120"/>
        <v/>
      </c>
      <c r="B522" s="6"/>
      <c r="C522" s="6"/>
      <c r="D522" s="1" t="str">
        <f>IFERROR(INDEX('padron cfe'!B:B,MATCH(DATOS!C522,'padron cfe'!A:A,0),1),"")</f>
        <v/>
      </c>
      <c r="E522" s="4"/>
      <c r="F522" s="4"/>
      <c r="G522" s="4"/>
      <c r="H522" s="5" t="str">
        <f>IF(F522="","",IFERROR(CONCATENATE("PEUA",VLOOKUP(ESTADO,REPORTE!AV522:AW553,2,0),CLAVE_DISTRITO,CLAVE_CADER,IFERROR(VLOOKUP(DAY(F522),$BN$3:$BO$11,2,0),DAY(F522)),IFERROR(VLOOKUP(MONTH(F522),$BN$3:$BO$11,2,0),MONTH(F522)),YEAR(F522),G522),""))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9"/>
        <v/>
      </c>
      <c r="T522" s="2" t="str">
        <f>IFERROR(INDEX('padron cfe'!D:D,MATCH(DATOS!C522,'padron cfe'!A:A,0),1),"")</f>
        <v/>
      </c>
      <c r="U522" s="4"/>
      <c r="V522" s="4"/>
      <c r="W522" s="4"/>
      <c r="X522" s="6"/>
      <c r="Y522" s="4"/>
      <c r="Z522" s="4" t="str">
        <f t="shared" si="121"/>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4"/>
      <c r="BF522" s="4"/>
      <c r="BG522" s="4"/>
      <c r="BH522" s="7" t="str">
        <f t="shared" ca="1" si="122"/>
        <v/>
      </c>
      <c r="BI522" s="4" t="str">
        <f t="shared" si="117"/>
        <v/>
      </c>
      <c r="BJ522" s="123" t="str">
        <f t="shared" si="123"/>
        <v/>
      </c>
      <c r="BK522" s="140" t="str">
        <f t="shared" si="128"/>
        <v/>
      </c>
      <c r="BQ522" s="4" t="str">
        <f>IF(IFERROR(VLOOKUP(C522,C523:C$1993,1,0),"")="","",COUNTIF(C:C,C522))</f>
        <v/>
      </c>
      <c r="BU522" s="5" t="str">
        <f>IF(B522="","",IF(BQ522="",1+(MAX(BU$2:BU521)),""))</f>
        <v/>
      </c>
      <c r="BV522" s="5" t="str">
        <f t="shared" si="124"/>
        <v/>
      </c>
      <c r="BW522" s="5" t="str">
        <f t="shared" si="125"/>
        <v/>
      </c>
      <c r="BX522" s="14" t="str">
        <f t="shared" si="126"/>
        <v/>
      </c>
      <c r="BY522" s="28"/>
      <c r="BZ522" s="15"/>
      <c r="CA522" s="5" t="str">
        <f t="shared" si="118"/>
        <v/>
      </c>
      <c r="CD522" s="5" t="str">
        <f t="shared" si="127"/>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x14ac:dyDescent="0.25">
      <c r="A523" s="4" t="str">
        <f t="shared" si="120"/>
        <v/>
      </c>
      <c r="B523" s="6"/>
      <c r="C523" s="6"/>
      <c r="D523" s="1" t="str">
        <f>IFERROR(INDEX('padron cfe'!B:B,MATCH(DATOS!C523,'padron cfe'!A:A,0),1),"")</f>
        <v/>
      </c>
      <c r="E523" s="4"/>
      <c r="F523" s="4"/>
      <c r="G523" s="4"/>
      <c r="H523" s="5" t="str">
        <f>IF(F523="","",IFERROR(CONCATENATE("PEUA",VLOOKUP(ESTADO,REPORTE!AV523:AW554,2,0),CLAVE_DISTRITO,CLAVE_CADER,IFERROR(VLOOKUP(DAY(F523),$BN$3:$BO$11,2,0),DAY(F523)),IFERROR(VLOOKUP(MONTH(F523),$BN$3:$BO$11,2,0),MONTH(F523)),YEAR(F523),G523),""))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9"/>
        <v/>
      </c>
      <c r="T523" s="2" t="str">
        <f>IFERROR(INDEX('padron cfe'!D:D,MATCH(DATOS!C523,'padron cfe'!A:A,0),1),"")</f>
        <v/>
      </c>
      <c r="U523" s="4"/>
      <c r="V523" s="4"/>
      <c r="W523" s="4"/>
      <c r="X523" s="6"/>
      <c r="Y523" s="4"/>
      <c r="Z523" s="4" t="str">
        <f t="shared" si="121"/>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4"/>
      <c r="BF523" s="4"/>
      <c r="BG523" s="4"/>
      <c r="BH523" s="7" t="str">
        <f t="shared" ca="1" si="122"/>
        <v/>
      </c>
      <c r="BI523" s="4" t="str">
        <f t="shared" si="117"/>
        <v/>
      </c>
      <c r="BJ523" s="123" t="str">
        <f t="shared" si="123"/>
        <v/>
      </c>
      <c r="BK523" s="140" t="str">
        <f t="shared" si="128"/>
        <v/>
      </c>
      <c r="BQ523" s="4" t="str">
        <f>IF(IFERROR(VLOOKUP(C523,C524:C$1993,1,0),"")="","",COUNTIF(C:C,C523))</f>
        <v/>
      </c>
      <c r="BU523" s="5" t="str">
        <f>IF(B523="","",IF(BQ523="",1+(MAX(BU$2:BU522)),""))</f>
        <v/>
      </c>
      <c r="BV523" s="5" t="str">
        <f t="shared" si="124"/>
        <v/>
      </c>
      <c r="BW523" s="5" t="str">
        <f t="shared" si="125"/>
        <v/>
      </c>
      <c r="BX523" s="14" t="str">
        <f t="shared" si="126"/>
        <v/>
      </c>
      <c r="BY523" s="28"/>
      <c r="BZ523" s="15"/>
      <c r="CA523" s="5" t="str">
        <f t="shared" si="118"/>
        <v/>
      </c>
      <c r="CD523" s="5" t="str">
        <f t="shared" si="127"/>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x14ac:dyDescent="0.25">
      <c r="A524" s="4" t="str">
        <f t="shared" si="120"/>
        <v/>
      </c>
      <c r="B524" s="6"/>
      <c r="C524" s="6"/>
      <c r="D524" s="1" t="str">
        <f>IFERROR(INDEX('padron cfe'!B:B,MATCH(DATOS!C524,'padron cfe'!A:A,0),1),"")</f>
        <v/>
      </c>
      <c r="E524" s="4"/>
      <c r="F524" s="4"/>
      <c r="G524" s="4"/>
      <c r="H524" s="5" t="str">
        <f>IF(F524="","",IFERROR(CONCATENATE("PEUA",VLOOKUP(ESTADO,REPORTE!AV524:AW555,2,0),CLAVE_DISTRITO,CLAVE_CADER,IFERROR(VLOOKUP(DAY(F524),$BN$3:$BO$11,2,0),DAY(F524)),IFERROR(VLOOKUP(MONTH(F524),$BN$3:$BO$11,2,0),MONTH(F524)),YEAR(F524),G524),""))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9"/>
        <v/>
      </c>
      <c r="T524" s="2" t="str">
        <f>IFERROR(INDEX('padron cfe'!D:D,MATCH(DATOS!C524,'padron cfe'!A:A,0),1),"")</f>
        <v/>
      </c>
      <c r="U524" s="4"/>
      <c r="V524" s="4"/>
      <c r="W524" s="4"/>
      <c r="X524" s="6"/>
      <c r="Y524" s="4"/>
      <c r="Z524" s="4" t="str">
        <f t="shared" si="121"/>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4"/>
      <c r="BF524" s="4"/>
      <c r="BG524" s="4"/>
      <c r="BH524" s="7" t="str">
        <f t="shared" ca="1" si="122"/>
        <v/>
      </c>
      <c r="BI524" s="4" t="str">
        <f t="shared" si="117"/>
        <v/>
      </c>
      <c r="BJ524" s="123" t="str">
        <f t="shared" si="123"/>
        <v/>
      </c>
      <c r="BK524" s="140" t="str">
        <f t="shared" si="128"/>
        <v/>
      </c>
      <c r="BQ524" s="4" t="str">
        <f>IF(IFERROR(VLOOKUP(C524,C525:C$1993,1,0),"")="","",COUNTIF(C:C,C524))</f>
        <v/>
      </c>
      <c r="BU524" s="5" t="str">
        <f>IF(B524="","",IF(BQ524="",1+(MAX(BU$2:BU523)),""))</f>
        <v/>
      </c>
      <c r="BV524" s="5" t="str">
        <f t="shared" si="124"/>
        <v/>
      </c>
      <c r="BW524" s="5" t="str">
        <f t="shared" si="125"/>
        <v/>
      </c>
      <c r="BX524" s="14" t="str">
        <f t="shared" si="126"/>
        <v/>
      </c>
      <c r="BY524" s="28"/>
      <c r="BZ524" s="15"/>
      <c r="CA524" s="5" t="str">
        <f t="shared" si="118"/>
        <v/>
      </c>
      <c r="CD524" s="5" t="str">
        <f t="shared" si="127"/>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x14ac:dyDescent="0.25">
      <c r="A525" s="4" t="str">
        <f t="shared" si="120"/>
        <v/>
      </c>
      <c r="B525" s="6"/>
      <c r="C525" s="6"/>
      <c r="D525" s="1" t="str">
        <f>IFERROR(INDEX('padron cfe'!B:B,MATCH(DATOS!C525,'padron cfe'!A:A,0),1),"")</f>
        <v/>
      </c>
      <c r="E525" s="4"/>
      <c r="F525" s="4"/>
      <c r="G525" s="4"/>
      <c r="H525" s="5" t="str">
        <f>IF(F525="","",IFERROR(CONCATENATE("PEUA",VLOOKUP(ESTADO,REPORTE!AV525:AW556,2,0),CLAVE_DISTRITO,CLAVE_CADER,IFERROR(VLOOKUP(DAY(F525),$BN$3:$BO$11,2,0),DAY(F525)),IFERROR(VLOOKUP(MONTH(F525),$BN$3:$BO$11,2,0),MONTH(F525)),YEAR(F525),G525),""))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9"/>
        <v/>
      </c>
      <c r="T525" s="2" t="str">
        <f>IFERROR(INDEX('padron cfe'!D:D,MATCH(DATOS!C525,'padron cfe'!A:A,0),1),"")</f>
        <v/>
      </c>
      <c r="U525" s="4"/>
      <c r="V525" s="4"/>
      <c r="W525" s="4"/>
      <c r="X525" s="6"/>
      <c r="Y525" s="4"/>
      <c r="Z525" s="4" t="str">
        <f t="shared" si="121"/>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4"/>
      <c r="BF525" s="4"/>
      <c r="BG525" s="4"/>
      <c r="BH525" s="7" t="str">
        <f t="shared" ca="1" si="122"/>
        <v/>
      </c>
      <c r="BI525" s="4" t="str">
        <f t="shared" si="117"/>
        <v/>
      </c>
      <c r="BJ525" s="123" t="str">
        <f t="shared" si="123"/>
        <v/>
      </c>
      <c r="BK525" s="140" t="str">
        <f t="shared" si="128"/>
        <v/>
      </c>
      <c r="BQ525" s="4" t="str">
        <f>IF(IFERROR(VLOOKUP(C525,C526:C$1993,1,0),"")="","",COUNTIF(C:C,C525))</f>
        <v/>
      </c>
      <c r="BU525" s="5" t="str">
        <f>IF(B525="","",IF(BQ525="",1+(MAX(BU$2:BU524)),""))</f>
        <v/>
      </c>
      <c r="BV525" s="5" t="str">
        <f t="shared" si="124"/>
        <v/>
      </c>
      <c r="BW525" s="5" t="str">
        <f t="shared" si="125"/>
        <v/>
      </c>
      <c r="BX525" s="14" t="str">
        <f t="shared" si="126"/>
        <v/>
      </c>
      <c r="BY525" s="28"/>
      <c r="BZ525" s="15"/>
      <c r="CA525" s="5" t="str">
        <f t="shared" si="118"/>
        <v/>
      </c>
      <c r="CD525" s="5" t="str">
        <f t="shared" si="127"/>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x14ac:dyDescent="0.25">
      <c r="A526" s="4" t="str">
        <f t="shared" si="120"/>
        <v/>
      </c>
      <c r="B526" s="6"/>
      <c r="C526" s="6"/>
      <c r="D526" s="1" t="str">
        <f>IFERROR(INDEX('padron cfe'!B:B,MATCH(DATOS!C526,'padron cfe'!A:A,0),1),"")</f>
        <v/>
      </c>
      <c r="E526" s="4"/>
      <c r="F526" s="4"/>
      <c r="G526" s="4"/>
      <c r="H526" s="5" t="str">
        <f>IF(F526="","",IFERROR(CONCATENATE("PEUA",VLOOKUP(ESTADO,REPORTE!AV526:AW557,2,0),CLAVE_DISTRITO,CLAVE_CADER,IFERROR(VLOOKUP(DAY(F526),$BN$3:$BO$11,2,0),DAY(F526)),IFERROR(VLOOKUP(MONTH(F526),$BN$3:$BO$11,2,0),MONTH(F526)),YEAR(F526),G526),""))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9"/>
        <v/>
      </c>
      <c r="T526" s="2" t="str">
        <f>IFERROR(INDEX('padron cfe'!D:D,MATCH(DATOS!C526,'padron cfe'!A:A,0),1),"")</f>
        <v/>
      </c>
      <c r="U526" s="4"/>
      <c r="V526" s="4"/>
      <c r="W526" s="4"/>
      <c r="X526" s="6"/>
      <c r="Y526" s="4"/>
      <c r="Z526" s="4" t="str">
        <f t="shared" si="121"/>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4"/>
      <c r="BF526" s="4"/>
      <c r="BG526" s="4"/>
      <c r="BH526" s="7" t="str">
        <f t="shared" ca="1" si="122"/>
        <v/>
      </c>
      <c r="BI526" s="4" t="str">
        <f t="shared" si="117"/>
        <v/>
      </c>
      <c r="BJ526" s="123" t="str">
        <f t="shared" si="123"/>
        <v/>
      </c>
      <c r="BK526" s="140" t="str">
        <f t="shared" si="128"/>
        <v/>
      </c>
      <c r="BQ526" s="4" t="str">
        <f>IF(IFERROR(VLOOKUP(C526,C527:C$1993,1,0),"")="","",COUNTIF(C:C,C526))</f>
        <v/>
      </c>
      <c r="BU526" s="5" t="str">
        <f>IF(B526="","",IF(BQ526="",1+(MAX(BU$2:BU525)),""))</f>
        <v/>
      </c>
      <c r="BV526" s="5" t="str">
        <f t="shared" si="124"/>
        <v/>
      </c>
      <c r="BW526" s="5" t="str">
        <f t="shared" si="125"/>
        <v/>
      </c>
      <c r="BX526" s="14" t="str">
        <f t="shared" si="126"/>
        <v/>
      </c>
      <c r="BY526" s="28"/>
      <c r="BZ526" s="15"/>
      <c r="CA526" s="5" t="str">
        <f t="shared" si="118"/>
        <v/>
      </c>
      <c r="CD526" s="5" t="str">
        <f t="shared" si="127"/>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x14ac:dyDescent="0.25">
      <c r="A527" s="4" t="str">
        <f t="shared" si="120"/>
        <v/>
      </c>
      <c r="B527" s="6"/>
      <c r="C527" s="6"/>
      <c r="D527" s="1" t="str">
        <f>IFERROR(INDEX('padron cfe'!B:B,MATCH(DATOS!C527,'padron cfe'!A:A,0),1),"")</f>
        <v/>
      </c>
      <c r="E527" s="4"/>
      <c r="F527" s="4"/>
      <c r="G527" s="4"/>
      <c r="H527" s="5" t="str">
        <f>IF(F527="","",IFERROR(CONCATENATE("PEUA",VLOOKUP(ESTADO,REPORTE!AV527:AW558,2,0),CLAVE_DISTRITO,CLAVE_CADER,IFERROR(VLOOKUP(DAY(F527),$BN$3:$BO$11,2,0),DAY(F527)),IFERROR(VLOOKUP(MONTH(F527),$BN$3:$BO$11,2,0),MONTH(F527)),YEAR(F527),G527),""))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9"/>
        <v/>
      </c>
      <c r="T527" s="2" t="str">
        <f>IFERROR(INDEX('padron cfe'!D:D,MATCH(DATOS!C527,'padron cfe'!A:A,0),1),"")</f>
        <v/>
      </c>
      <c r="U527" s="4"/>
      <c r="V527" s="4"/>
      <c r="W527" s="4"/>
      <c r="X527" s="6"/>
      <c r="Y527" s="4"/>
      <c r="Z527" s="4" t="str">
        <f t="shared" si="121"/>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4"/>
      <c r="BF527" s="4"/>
      <c r="BG527" s="4"/>
      <c r="BH527" s="7" t="str">
        <f t="shared" ca="1" si="122"/>
        <v/>
      </c>
      <c r="BI527" s="4" t="str">
        <f t="shared" si="117"/>
        <v/>
      </c>
      <c r="BJ527" s="123" t="str">
        <f t="shared" si="123"/>
        <v/>
      </c>
      <c r="BK527" s="140" t="str">
        <f t="shared" si="128"/>
        <v/>
      </c>
      <c r="BQ527" s="4" t="str">
        <f>IF(IFERROR(VLOOKUP(C527,C528:C$1993,1,0),"")="","",COUNTIF(C:C,C527))</f>
        <v/>
      </c>
      <c r="BU527" s="5" t="str">
        <f>IF(B527="","",IF(BQ527="",1+(MAX(BU$2:BU526)),""))</f>
        <v/>
      </c>
      <c r="BV527" s="5" t="str">
        <f t="shared" si="124"/>
        <v/>
      </c>
      <c r="BW527" s="5" t="str">
        <f t="shared" si="125"/>
        <v/>
      </c>
      <c r="BX527" s="14" t="str">
        <f t="shared" si="126"/>
        <v/>
      </c>
      <c r="BY527" s="28"/>
      <c r="BZ527" s="15"/>
      <c r="CA527" s="5" t="str">
        <f t="shared" si="118"/>
        <v/>
      </c>
      <c r="CD527" s="5" t="str">
        <f t="shared" si="127"/>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x14ac:dyDescent="0.25">
      <c r="A528" s="4" t="str">
        <f t="shared" si="120"/>
        <v/>
      </c>
      <c r="B528" s="6"/>
      <c r="C528" s="6"/>
      <c r="D528" s="1" t="str">
        <f>IFERROR(INDEX('padron cfe'!B:B,MATCH(DATOS!C528,'padron cfe'!A:A,0),1),"")</f>
        <v/>
      </c>
      <c r="E528" s="4"/>
      <c r="F528" s="4"/>
      <c r="G528" s="4"/>
      <c r="H528" s="5" t="str">
        <f>IF(F528="","",IFERROR(CONCATENATE("PEUA",VLOOKUP(ESTADO,REPORTE!AV528:AW559,2,0),CLAVE_DISTRITO,CLAVE_CADER,IFERROR(VLOOKUP(DAY(F528),$BN$3:$BO$11,2,0),DAY(F528)),IFERROR(VLOOKUP(MONTH(F528),$BN$3:$BO$11,2,0),MONTH(F528)),YEAR(F528),G528),""))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9"/>
        <v/>
      </c>
      <c r="T528" s="2" t="str">
        <f>IFERROR(INDEX('padron cfe'!D:D,MATCH(DATOS!C528,'padron cfe'!A:A,0),1),"")</f>
        <v/>
      </c>
      <c r="U528" s="4"/>
      <c r="V528" s="4"/>
      <c r="W528" s="4"/>
      <c r="X528" s="6"/>
      <c r="Y528" s="4"/>
      <c r="Z528" s="4" t="str">
        <f t="shared" si="121"/>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4"/>
      <c r="BF528" s="4"/>
      <c r="BG528" s="4"/>
      <c r="BH528" s="7" t="str">
        <f t="shared" ca="1" si="122"/>
        <v/>
      </c>
      <c r="BI528" s="4" t="str">
        <f t="shared" si="117"/>
        <v/>
      </c>
      <c r="BJ528" s="123" t="str">
        <f t="shared" si="123"/>
        <v/>
      </c>
      <c r="BK528" s="140" t="str">
        <f t="shared" si="128"/>
        <v/>
      </c>
      <c r="BQ528" s="4" t="str">
        <f>IF(IFERROR(VLOOKUP(C528,C529:C$1993,1,0),"")="","",COUNTIF(C:C,C528))</f>
        <v/>
      </c>
      <c r="BU528" s="5" t="str">
        <f>IF(B528="","",IF(BQ528="",1+(MAX(BU$2:BU527)),""))</f>
        <v/>
      </c>
      <c r="BV528" s="5" t="str">
        <f t="shared" si="124"/>
        <v/>
      </c>
      <c r="BW528" s="5" t="str">
        <f t="shared" si="125"/>
        <v/>
      </c>
      <c r="BX528" s="14" t="str">
        <f t="shared" si="126"/>
        <v/>
      </c>
      <c r="BY528" s="28"/>
      <c r="BZ528" s="15"/>
      <c r="CA528" s="5" t="str">
        <f t="shared" si="118"/>
        <v/>
      </c>
      <c r="CD528" s="5" t="str">
        <f t="shared" si="127"/>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x14ac:dyDescent="0.25">
      <c r="A529" s="4" t="str">
        <f t="shared" si="120"/>
        <v/>
      </c>
      <c r="B529" s="6"/>
      <c r="C529" s="6"/>
      <c r="D529" s="1" t="str">
        <f>IFERROR(INDEX('padron cfe'!B:B,MATCH(DATOS!C529,'padron cfe'!A:A,0),1),"")</f>
        <v/>
      </c>
      <c r="E529" s="4"/>
      <c r="F529" s="4"/>
      <c r="G529" s="4"/>
      <c r="H529" s="5" t="str">
        <f>IF(F529="","",IFERROR(CONCATENATE("PEUA",VLOOKUP(ESTADO,REPORTE!AV529:AW560,2,0),CLAVE_DISTRITO,CLAVE_CADER,IFERROR(VLOOKUP(DAY(F529),$BN$3:$BO$11,2,0),DAY(F529)),IFERROR(VLOOKUP(MONTH(F529),$BN$3:$BO$11,2,0),MONTH(F529)),YEAR(F529),G529),""))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9"/>
        <v/>
      </c>
      <c r="T529" s="2" t="str">
        <f>IFERROR(INDEX('padron cfe'!D:D,MATCH(DATOS!C529,'padron cfe'!A:A,0),1),"")</f>
        <v/>
      </c>
      <c r="U529" s="4"/>
      <c r="V529" s="4"/>
      <c r="W529" s="4"/>
      <c r="X529" s="6"/>
      <c r="Y529" s="4"/>
      <c r="Z529" s="4" t="str">
        <f t="shared" si="121"/>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4"/>
      <c r="BF529" s="4"/>
      <c r="BG529" s="4"/>
      <c r="BH529" s="7" t="str">
        <f t="shared" ca="1" si="122"/>
        <v/>
      </c>
      <c r="BI529" s="4" t="str">
        <f t="shared" si="117"/>
        <v/>
      </c>
      <c r="BJ529" s="123" t="str">
        <f t="shared" si="123"/>
        <v/>
      </c>
      <c r="BK529" s="140" t="str">
        <f t="shared" si="128"/>
        <v/>
      </c>
      <c r="BQ529" s="4" t="str">
        <f>IF(IFERROR(VLOOKUP(C529,C530:C$1993,1,0),"")="","",COUNTIF(C:C,C529))</f>
        <v/>
      </c>
      <c r="BU529" s="5" t="str">
        <f>IF(B529="","",IF(BQ529="",1+(MAX(BU$2:BU528)),""))</f>
        <v/>
      </c>
      <c r="BV529" s="5" t="str">
        <f t="shared" si="124"/>
        <v/>
      </c>
      <c r="BW529" s="5" t="str">
        <f t="shared" si="125"/>
        <v/>
      </c>
      <c r="BX529" s="14" t="str">
        <f t="shared" si="126"/>
        <v/>
      </c>
      <c r="BY529" s="28"/>
      <c r="BZ529" s="15"/>
      <c r="CA529" s="5" t="str">
        <f t="shared" si="118"/>
        <v/>
      </c>
      <c r="CD529" s="5" t="str">
        <f t="shared" si="127"/>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x14ac:dyDescent="0.25">
      <c r="A530" s="4" t="str">
        <f t="shared" si="120"/>
        <v/>
      </c>
      <c r="B530" s="6"/>
      <c r="C530" s="6"/>
      <c r="D530" s="1" t="str">
        <f>IFERROR(INDEX('padron cfe'!B:B,MATCH(DATOS!C530,'padron cfe'!A:A,0),1),"")</f>
        <v/>
      </c>
      <c r="E530" s="4"/>
      <c r="F530" s="4"/>
      <c r="G530" s="4"/>
      <c r="H530" s="5" t="str">
        <f>IF(F530="","",IFERROR(CONCATENATE("PEUA",VLOOKUP(ESTADO,REPORTE!AV530:AW561,2,0),CLAVE_DISTRITO,CLAVE_CADER,IFERROR(VLOOKUP(DAY(F530),$BN$3:$BO$11,2,0),DAY(F530)),IFERROR(VLOOKUP(MONTH(F530),$BN$3:$BO$11,2,0),MONTH(F530)),YEAR(F530),G530),""))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9"/>
        <v/>
      </c>
      <c r="T530" s="2" t="str">
        <f>IFERROR(INDEX('padron cfe'!D:D,MATCH(DATOS!C530,'padron cfe'!A:A,0),1),"")</f>
        <v/>
      </c>
      <c r="U530" s="4"/>
      <c r="V530" s="4"/>
      <c r="W530" s="4"/>
      <c r="X530" s="6"/>
      <c r="Y530" s="4"/>
      <c r="Z530" s="4" t="str">
        <f t="shared" si="121"/>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4"/>
      <c r="BF530" s="4"/>
      <c r="BG530" s="4"/>
      <c r="BH530" s="7" t="str">
        <f t="shared" ca="1" si="122"/>
        <v/>
      </c>
      <c r="BI530" s="4" t="str">
        <f t="shared" si="117"/>
        <v/>
      </c>
      <c r="BJ530" s="123" t="str">
        <f t="shared" si="123"/>
        <v/>
      </c>
      <c r="BK530" s="140" t="str">
        <f t="shared" si="128"/>
        <v/>
      </c>
      <c r="BQ530" s="4" t="str">
        <f>IF(IFERROR(VLOOKUP(C530,C531:C$1993,1,0),"")="","",COUNTIF(C:C,C530))</f>
        <v/>
      </c>
      <c r="BU530" s="5" t="str">
        <f>IF(B530="","",IF(BQ530="",1+(MAX(BU$2:BU529)),""))</f>
        <v/>
      </c>
      <c r="BV530" s="5" t="str">
        <f t="shared" si="124"/>
        <v/>
      </c>
      <c r="BW530" s="5" t="str">
        <f t="shared" si="125"/>
        <v/>
      </c>
      <c r="BX530" s="14" t="str">
        <f t="shared" si="126"/>
        <v/>
      </c>
      <c r="BY530" s="28"/>
      <c r="BZ530" s="15"/>
      <c r="CA530" s="5" t="str">
        <f t="shared" si="118"/>
        <v/>
      </c>
      <c r="CD530" s="5" t="str">
        <f t="shared" si="127"/>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x14ac:dyDescent="0.25">
      <c r="A531" s="4" t="str">
        <f t="shared" si="120"/>
        <v/>
      </c>
      <c r="B531" s="6"/>
      <c r="C531" s="6"/>
      <c r="D531" s="1" t="str">
        <f>IFERROR(INDEX('padron cfe'!B:B,MATCH(DATOS!C531,'padron cfe'!A:A,0),1),"")</f>
        <v/>
      </c>
      <c r="E531" s="4"/>
      <c r="F531" s="4"/>
      <c r="G531" s="4"/>
      <c r="H531" s="5" t="str">
        <f>IF(F531="","",IFERROR(CONCATENATE("PEUA",VLOOKUP(ESTADO,REPORTE!AV531:AW562,2,0),CLAVE_DISTRITO,CLAVE_CADER,IFERROR(VLOOKUP(DAY(F531),$BN$3:$BO$11,2,0),DAY(F531)),IFERROR(VLOOKUP(MONTH(F531),$BN$3:$BO$11,2,0),MONTH(F531)),YEAR(F531),G531),""))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9"/>
        <v/>
      </c>
      <c r="T531" s="2" t="str">
        <f>IFERROR(INDEX('padron cfe'!D:D,MATCH(DATOS!C531,'padron cfe'!A:A,0),1),"")</f>
        <v/>
      </c>
      <c r="U531" s="4"/>
      <c r="V531" s="4"/>
      <c r="W531" s="4"/>
      <c r="X531" s="6"/>
      <c r="Y531" s="4"/>
      <c r="Z531" s="4" t="str">
        <f t="shared" si="121"/>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4"/>
      <c r="BF531" s="4"/>
      <c r="BG531" s="4"/>
      <c r="BH531" s="7" t="str">
        <f t="shared" ca="1" si="122"/>
        <v/>
      </c>
      <c r="BI531" s="4" t="str">
        <f t="shared" ref="BI531:BI594" si="129">IFERROR(IF(AA531=0,"",AA531/BB531),"")</f>
        <v/>
      </c>
      <c r="BJ531" s="123" t="str">
        <f t="shared" si="123"/>
        <v/>
      </c>
      <c r="BK531" s="140" t="str">
        <f t="shared" si="128"/>
        <v/>
      </c>
      <c r="BQ531" s="4" t="str">
        <f>IF(IFERROR(VLOOKUP(C531,C532:C$1993,1,0),"")="","",COUNTIF(C:C,C531))</f>
        <v/>
      </c>
      <c r="BU531" s="5" t="str">
        <f>IF(B531="","",IF(BQ531="",1+(MAX(BU$2:BU530)),""))</f>
        <v/>
      </c>
      <c r="BV531" s="5" t="str">
        <f t="shared" si="124"/>
        <v/>
      </c>
      <c r="BW531" s="5" t="str">
        <f t="shared" si="125"/>
        <v/>
      </c>
      <c r="BX531" s="14" t="str">
        <f t="shared" si="126"/>
        <v/>
      </c>
      <c r="BY531" s="28"/>
      <c r="BZ531" s="15"/>
      <c r="CA531" s="5" t="str">
        <f t="shared" si="118"/>
        <v/>
      </c>
      <c r="CD531" s="5" t="str">
        <f t="shared" si="127"/>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x14ac:dyDescent="0.25">
      <c r="A532" s="4" t="str">
        <f t="shared" si="120"/>
        <v/>
      </c>
      <c r="B532" s="6"/>
      <c r="C532" s="6"/>
      <c r="D532" s="1" t="str">
        <f>IFERROR(INDEX('padron cfe'!B:B,MATCH(DATOS!C532,'padron cfe'!A:A,0),1),"")</f>
        <v/>
      </c>
      <c r="E532" s="4"/>
      <c r="F532" s="4"/>
      <c r="G532" s="4"/>
      <c r="H532" s="5" t="str">
        <f>IF(F532="","",IFERROR(CONCATENATE("PEUA",VLOOKUP(ESTADO,REPORTE!AV532:AW563,2,0),CLAVE_DISTRITO,CLAVE_CADER,IFERROR(VLOOKUP(DAY(F532),$BN$3:$BO$11,2,0),DAY(F532)),IFERROR(VLOOKUP(MONTH(F532),$BN$3:$BO$11,2,0),MONTH(F532)),YEAR(F532),G532),""))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9"/>
        <v/>
      </c>
      <c r="T532" s="2" t="str">
        <f>IFERROR(INDEX('padron cfe'!D:D,MATCH(DATOS!C532,'padron cfe'!A:A,0),1),"")</f>
        <v/>
      </c>
      <c r="U532" s="4"/>
      <c r="V532" s="4"/>
      <c r="W532" s="4"/>
      <c r="X532" s="6"/>
      <c r="Y532" s="4"/>
      <c r="Z532" s="4" t="str">
        <f t="shared" si="121"/>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4"/>
      <c r="BF532" s="4"/>
      <c r="BG532" s="4"/>
      <c r="BH532" s="7" t="str">
        <f t="shared" ca="1" si="122"/>
        <v/>
      </c>
      <c r="BI532" s="4" t="str">
        <f t="shared" si="129"/>
        <v/>
      </c>
      <c r="BJ532" s="123" t="str">
        <f t="shared" si="123"/>
        <v/>
      </c>
      <c r="BK532" s="140" t="str">
        <f t="shared" si="128"/>
        <v/>
      </c>
      <c r="BQ532" s="4" t="str">
        <f>IF(IFERROR(VLOOKUP(C532,C533:C$1993,1,0),"")="","",COUNTIF(C:C,C532))</f>
        <v/>
      </c>
      <c r="BU532" s="5" t="str">
        <f>IF(B532="","",IF(BQ532="",1+(MAX(BU$2:BU531)),""))</f>
        <v/>
      </c>
      <c r="BV532" s="5" t="str">
        <f t="shared" si="124"/>
        <v/>
      </c>
      <c r="BW532" s="5" t="str">
        <f t="shared" si="125"/>
        <v/>
      </c>
      <c r="BX532" s="14" t="str">
        <f t="shared" si="126"/>
        <v/>
      </c>
      <c r="BY532" s="28"/>
      <c r="BZ532" s="15"/>
      <c r="CA532" s="5" t="str">
        <f t="shared" si="118"/>
        <v/>
      </c>
      <c r="CD532" s="5" t="str">
        <f t="shared" si="127"/>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x14ac:dyDescent="0.25">
      <c r="A533" s="4" t="str">
        <f t="shared" si="120"/>
        <v/>
      </c>
      <c r="B533" s="6"/>
      <c r="C533" s="6"/>
      <c r="D533" s="1" t="str">
        <f>IFERROR(INDEX('padron cfe'!B:B,MATCH(DATOS!C533,'padron cfe'!A:A,0),1),"")</f>
        <v/>
      </c>
      <c r="E533" s="4"/>
      <c r="F533" s="4"/>
      <c r="G533" s="4"/>
      <c r="H533" s="5" t="str">
        <f>IF(F533="","",IFERROR(CONCATENATE("PEUA",VLOOKUP(ESTADO,REPORTE!AV533:AW564,2,0),CLAVE_DISTRITO,CLAVE_CADER,IFERROR(VLOOKUP(DAY(F533),$BN$3:$BO$11,2,0),DAY(F533)),IFERROR(VLOOKUP(MONTH(F533),$BN$3:$BO$11,2,0),MONTH(F533)),YEAR(F533),G533),""))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9"/>
        <v/>
      </c>
      <c r="T533" s="2" t="str">
        <f>IFERROR(INDEX('padron cfe'!D:D,MATCH(DATOS!C533,'padron cfe'!A:A,0),1),"")</f>
        <v/>
      </c>
      <c r="U533" s="4"/>
      <c r="V533" s="4"/>
      <c r="W533" s="4"/>
      <c r="X533" s="6"/>
      <c r="Y533" s="4"/>
      <c r="Z533" s="4" t="str">
        <f t="shared" si="121"/>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4"/>
      <c r="BF533" s="4"/>
      <c r="BG533" s="4"/>
      <c r="BH533" s="7" t="str">
        <f t="shared" ca="1" si="122"/>
        <v/>
      </c>
      <c r="BI533" s="4" t="str">
        <f t="shared" si="129"/>
        <v/>
      </c>
      <c r="BJ533" s="123" t="str">
        <f t="shared" si="123"/>
        <v/>
      </c>
      <c r="BK533" s="140" t="str">
        <f t="shared" si="128"/>
        <v/>
      </c>
      <c r="BQ533" s="4" t="str">
        <f>IF(IFERROR(VLOOKUP(C533,C534:C$1993,1,0),"")="","",COUNTIF(C:C,C533))</f>
        <v/>
      </c>
      <c r="BU533" s="5" t="str">
        <f>IF(B533="","",IF(BQ533="",1+(MAX(BU$2:BU532)),""))</f>
        <v/>
      </c>
      <c r="BV533" s="5" t="str">
        <f t="shared" si="124"/>
        <v/>
      </c>
      <c r="BW533" s="5" t="str">
        <f t="shared" si="125"/>
        <v/>
      </c>
      <c r="BX533" s="14" t="str">
        <f t="shared" si="126"/>
        <v/>
      </c>
      <c r="BY533" s="28"/>
      <c r="BZ533" s="15"/>
      <c r="CA533" s="5" t="str">
        <f t="shared" si="118"/>
        <v/>
      </c>
      <c r="CD533" s="5" t="str">
        <f t="shared" si="127"/>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x14ac:dyDescent="0.25">
      <c r="A534" s="4" t="str">
        <f t="shared" si="120"/>
        <v/>
      </c>
      <c r="B534" s="6"/>
      <c r="C534" s="6"/>
      <c r="D534" s="1" t="str">
        <f>IFERROR(INDEX('padron cfe'!B:B,MATCH(DATOS!C534,'padron cfe'!A:A,0),1),"")</f>
        <v/>
      </c>
      <c r="E534" s="4"/>
      <c r="F534" s="4"/>
      <c r="G534" s="4"/>
      <c r="H534" s="5" t="str">
        <f>IF(F534="","",IFERROR(CONCATENATE("PEUA",VLOOKUP(ESTADO,REPORTE!AV534:AW565,2,0),CLAVE_DISTRITO,CLAVE_CADER,IFERROR(VLOOKUP(DAY(F534),$BN$3:$BO$11,2,0),DAY(F534)),IFERROR(VLOOKUP(MONTH(F534),$BN$3:$BO$11,2,0),MONTH(F534)),YEAR(F534),G534),""))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9"/>
        <v/>
      </c>
      <c r="T534" s="2" t="str">
        <f>IFERROR(INDEX('padron cfe'!D:D,MATCH(DATOS!C534,'padron cfe'!A:A,0),1),"")</f>
        <v/>
      </c>
      <c r="U534" s="4"/>
      <c r="V534" s="4"/>
      <c r="W534" s="4"/>
      <c r="X534" s="6"/>
      <c r="Y534" s="4"/>
      <c r="Z534" s="4" t="str">
        <f t="shared" si="121"/>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4"/>
      <c r="BF534" s="4"/>
      <c r="BG534" s="4"/>
      <c r="BH534" s="7" t="str">
        <f t="shared" ca="1" si="122"/>
        <v/>
      </c>
      <c r="BI534" s="4" t="str">
        <f t="shared" si="129"/>
        <v/>
      </c>
      <c r="BJ534" s="123" t="str">
        <f t="shared" si="123"/>
        <v/>
      </c>
      <c r="BK534" s="140" t="str">
        <f t="shared" si="128"/>
        <v/>
      </c>
      <c r="BQ534" s="4" t="str">
        <f>IF(IFERROR(VLOOKUP(C534,C535:C$1993,1,0),"")="","",COUNTIF(C:C,C534))</f>
        <v/>
      </c>
      <c r="BU534" s="5" t="str">
        <f>IF(B534="","",IF(BQ534="",1+(MAX(BU$2:BU533)),""))</f>
        <v/>
      </c>
      <c r="BV534" s="5" t="str">
        <f t="shared" si="124"/>
        <v/>
      </c>
      <c r="BW534" s="5" t="str">
        <f t="shared" si="125"/>
        <v/>
      </c>
      <c r="BX534" s="14" t="str">
        <f t="shared" si="126"/>
        <v/>
      </c>
      <c r="BY534" s="28"/>
      <c r="BZ534" s="15"/>
      <c r="CA534" s="5" t="str">
        <f t="shared" ref="CA534:CA597" si="130">CONCATENATE(AI534,AJ534,AK534,AL534,AM534)</f>
        <v/>
      </c>
      <c r="CD534" s="5" t="str">
        <f t="shared" si="127"/>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x14ac:dyDescent="0.25">
      <c r="A535" s="4" t="str">
        <f t="shared" si="120"/>
        <v/>
      </c>
      <c r="B535" s="6"/>
      <c r="C535" s="6"/>
      <c r="D535" s="1" t="str">
        <f>IFERROR(INDEX('padron cfe'!B:B,MATCH(DATOS!C535,'padron cfe'!A:A,0),1),"")</f>
        <v/>
      </c>
      <c r="E535" s="4"/>
      <c r="F535" s="4"/>
      <c r="G535" s="4"/>
      <c r="H535" s="5" t="str">
        <f>IF(F535="","",IFERROR(CONCATENATE("PEUA",VLOOKUP(ESTADO,REPORTE!AV535:AW566,2,0),CLAVE_DISTRITO,CLAVE_CADER,IFERROR(VLOOKUP(DAY(F535),$BN$3:$BO$11,2,0),DAY(F535)),IFERROR(VLOOKUP(MONTH(F535),$BN$3:$BO$11,2,0),MONTH(F535)),YEAR(F535),G535),""))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9"/>
        <v/>
      </c>
      <c r="T535" s="2" t="str">
        <f>IFERROR(INDEX('padron cfe'!D:D,MATCH(DATOS!C535,'padron cfe'!A:A,0),1),"")</f>
        <v/>
      </c>
      <c r="U535" s="4"/>
      <c r="V535" s="4"/>
      <c r="W535" s="4"/>
      <c r="X535" s="6"/>
      <c r="Y535" s="4"/>
      <c r="Z535" s="4" t="str">
        <f t="shared" si="121"/>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4"/>
      <c r="BF535" s="4"/>
      <c r="BG535" s="4"/>
      <c r="BH535" s="7" t="str">
        <f t="shared" ca="1" si="122"/>
        <v/>
      </c>
      <c r="BI535" s="4" t="str">
        <f t="shared" si="129"/>
        <v/>
      </c>
      <c r="BJ535" s="123" t="str">
        <f t="shared" si="123"/>
        <v/>
      </c>
      <c r="BK535" s="140" t="str">
        <f t="shared" si="128"/>
        <v/>
      </c>
      <c r="BQ535" s="4" t="str">
        <f>IF(IFERROR(VLOOKUP(C535,C536:C$1993,1,0),"")="","",COUNTIF(C:C,C535))</f>
        <v/>
      </c>
      <c r="BU535" s="5" t="str">
        <f>IF(B535="","",IF(BQ535="",1+(MAX(BU$2:BU534)),""))</f>
        <v/>
      </c>
      <c r="BV535" s="5" t="str">
        <f t="shared" si="124"/>
        <v/>
      </c>
      <c r="BW535" s="5" t="str">
        <f t="shared" si="125"/>
        <v/>
      </c>
      <c r="BX535" s="14" t="str">
        <f t="shared" si="126"/>
        <v/>
      </c>
      <c r="BY535" s="28"/>
      <c r="BZ535" s="15"/>
      <c r="CA535" s="5" t="str">
        <f t="shared" si="130"/>
        <v/>
      </c>
      <c r="CD535" s="5" t="str">
        <f t="shared" si="127"/>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x14ac:dyDescent="0.25">
      <c r="A536" s="4" t="str">
        <f t="shared" si="120"/>
        <v/>
      </c>
      <c r="B536" s="6"/>
      <c r="C536" s="6"/>
      <c r="D536" s="1" t="str">
        <f>IFERROR(INDEX('padron cfe'!B:B,MATCH(DATOS!C536,'padron cfe'!A:A,0),1),"")</f>
        <v/>
      </c>
      <c r="E536" s="4"/>
      <c r="F536" s="4"/>
      <c r="G536" s="4"/>
      <c r="H536" s="5" t="str">
        <f>IF(F536="","",IFERROR(CONCATENATE("PEUA",VLOOKUP(ESTADO,REPORTE!AV536:AW567,2,0),CLAVE_DISTRITO,CLAVE_CADER,IFERROR(VLOOKUP(DAY(F536),$BN$3:$BO$11,2,0),DAY(F536)),IFERROR(VLOOKUP(MONTH(F536),$BN$3:$BO$11,2,0),MONTH(F536)),YEAR(F536),G536),""))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9"/>
        <v/>
      </c>
      <c r="T536" s="2" t="str">
        <f>IFERROR(INDEX('padron cfe'!D:D,MATCH(DATOS!C536,'padron cfe'!A:A,0),1),"")</f>
        <v/>
      </c>
      <c r="U536" s="4"/>
      <c r="V536" s="4"/>
      <c r="W536" s="4"/>
      <c r="X536" s="6"/>
      <c r="Y536" s="4"/>
      <c r="Z536" s="4" t="str">
        <f t="shared" si="121"/>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4"/>
      <c r="BF536" s="4"/>
      <c r="BG536" s="4"/>
      <c r="BH536" s="7" t="str">
        <f t="shared" ca="1" si="122"/>
        <v/>
      </c>
      <c r="BI536" s="4" t="str">
        <f t="shared" si="129"/>
        <v/>
      </c>
      <c r="BJ536" s="123" t="str">
        <f t="shared" si="123"/>
        <v/>
      </c>
      <c r="BK536" s="140" t="str">
        <f t="shared" si="128"/>
        <v/>
      </c>
      <c r="BQ536" s="4" t="str">
        <f>IF(IFERROR(VLOOKUP(C536,C537:C$1993,1,0),"")="","",COUNTIF(C:C,C536))</f>
        <v/>
      </c>
      <c r="BU536" s="5" t="str">
        <f>IF(B536="","",IF(BQ536="",1+(MAX(BU$2:BU535)),""))</f>
        <v/>
      </c>
      <c r="BV536" s="5" t="str">
        <f t="shared" si="124"/>
        <v/>
      </c>
      <c r="BW536" s="5" t="str">
        <f t="shared" si="125"/>
        <v/>
      </c>
      <c r="BX536" s="14" t="str">
        <f t="shared" si="126"/>
        <v/>
      </c>
      <c r="BY536" s="28"/>
      <c r="BZ536" s="15"/>
      <c r="CA536" s="5" t="str">
        <f t="shared" si="130"/>
        <v/>
      </c>
      <c r="CD536" s="5" t="str">
        <f t="shared" si="127"/>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x14ac:dyDescent="0.25">
      <c r="A537" s="4" t="str">
        <f t="shared" si="120"/>
        <v/>
      </c>
      <c r="B537" s="6"/>
      <c r="C537" s="6"/>
      <c r="D537" s="1" t="str">
        <f>IFERROR(INDEX('padron cfe'!B:B,MATCH(DATOS!C537,'padron cfe'!A:A,0),1),"")</f>
        <v/>
      </c>
      <c r="E537" s="4"/>
      <c r="F537" s="4"/>
      <c r="G537" s="4"/>
      <c r="H537" s="5" t="str">
        <f>IF(F537="","",IFERROR(CONCATENATE("PEUA",VLOOKUP(ESTADO,REPORTE!AV537:AW568,2,0),CLAVE_DISTRITO,CLAVE_CADER,IFERROR(VLOOKUP(DAY(F537),$BN$3:$BO$11,2,0),DAY(F537)),IFERROR(VLOOKUP(MONTH(F537),$BN$3:$BO$11,2,0),MONTH(F537)),YEAR(F537),G537),""))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9"/>
        <v/>
      </c>
      <c r="T537" s="2" t="str">
        <f>IFERROR(INDEX('padron cfe'!D:D,MATCH(DATOS!C537,'padron cfe'!A:A,0),1),"")</f>
        <v/>
      </c>
      <c r="U537" s="4"/>
      <c r="V537" s="4"/>
      <c r="W537" s="4"/>
      <c r="X537" s="6"/>
      <c r="Y537" s="4"/>
      <c r="Z537" s="4" t="str">
        <f t="shared" si="121"/>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4"/>
      <c r="BF537" s="4"/>
      <c r="BG537" s="4"/>
      <c r="BH537" s="7" t="str">
        <f t="shared" ca="1" si="122"/>
        <v/>
      </c>
      <c r="BI537" s="4" t="str">
        <f t="shared" si="129"/>
        <v/>
      </c>
      <c r="BJ537" s="123" t="str">
        <f t="shared" si="123"/>
        <v/>
      </c>
      <c r="BK537" s="140" t="str">
        <f t="shared" si="128"/>
        <v/>
      </c>
      <c r="BQ537" s="4" t="str">
        <f>IF(IFERROR(VLOOKUP(C537,C538:C$1993,1,0),"")="","",COUNTIF(C:C,C537))</f>
        <v/>
      </c>
      <c r="BU537" s="5" t="str">
        <f>IF(B537="","",IF(BQ537="",1+(MAX(BU$2:BU536)),""))</f>
        <v/>
      </c>
      <c r="BV537" s="5" t="str">
        <f t="shared" si="124"/>
        <v/>
      </c>
      <c r="BW537" s="5" t="str">
        <f t="shared" si="125"/>
        <v/>
      </c>
      <c r="BX537" s="14" t="str">
        <f t="shared" si="126"/>
        <v/>
      </c>
      <c r="BY537" s="28"/>
      <c r="BZ537" s="15"/>
      <c r="CA537" s="5" t="str">
        <f t="shared" si="130"/>
        <v/>
      </c>
      <c r="CD537" s="5" t="str">
        <f t="shared" si="127"/>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x14ac:dyDescent="0.25">
      <c r="A538" s="4" t="str">
        <f t="shared" si="120"/>
        <v/>
      </c>
      <c r="B538" s="6"/>
      <c r="C538" s="6"/>
      <c r="D538" s="1" t="str">
        <f>IFERROR(INDEX('padron cfe'!B:B,MATCH(DATOS!C538,'padron cfe'!A:A,0),1),"")</f>
        <v/>
      </c>
      <c r="E538" s="4"/>
      <c r="F538" s="4"/>
      <c r="G538" s="4"/>
      <c r="H538" s="5" t="str">
        <f>IF(F538="","",IFERROR(CONCATENATE("PEUA",VLOOKUP(ESTADO,REPORTE!AV538:AW569,2,0),CLAVE_DISTRITO,CLAVE_CADER,IFERROR(VLOOKUP(DAY(F538),$BN$3:$BO$11,2,0),DAY(F538)),IFERROR(VLOOKUP(MONTH(F538),$BN$3:$BO$11,2,0),MONTH(F538)),YEAR(F538),G538),""))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9"/>
        <v/>
      </c>
      <c r="T538" s="2" t="str">
        <f>IFERROR(INDEX('padron cfe'!D:D,MATCH(DATOS!C538,'padron cfe'!A:A,0),1),"")</f>
        <v/>
      </c>
      <c r="U538" s="4"/>
      <c r="V538" s="4"/>
      <c r="W538" s="4"/>
      <c r="X538" s="6"/>
      <c r="Y538" s="4"/>
      <c r="Z538" s="4" t="str">
        <f t="shared" si="121"/>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4"/>
      <c r="BF538" s="4"/>
      <c r="BG538" s="4"/>
      <c r="BH538" s="7" t="str">
        <f t="shared" ca="1" si="122"/>
        <v/>
      </c>
      <c r="BI538" s="4" t="str">
        <f t="shared" si="129"/>
        <v/>
      </c>
      <c r="BJ538" s="123" t="str">
        <f t="shared" si="123"/>
        <v/>
      </c>
      <c r="BK538" s="140" t="str">
        <f t="shared" si="128"/>
        <v/>
      </c>
      <c r="BQ538" s="4" t="str">
        <f>IF(IFERROR(VLOOKUP(C538,C539:C$1993,1,0),"")="","",COUNTIF(C:C,C538))</f>
        <v/>
      </c>
      <c r="BU538" s="5" t="str">
        <f>IF(B538="","",IF(BQ538="",1+(MAX(BU$2:BU537)),""))</f>
        <v/>
      </c>
      <c r="BV538" s="5" t="str">
        <f t="shared" si="124"/>
        <v/>
      </c>
      <c r="BW538" s="5" t="str">
        <f t="shared" si="125"/>
        <v/>
      </c>
      <c r="BX538" s="14" t="str">
        <f t="shared" si="126"/>
        <v/>
      </c>
      <c r="BY538" s="28"/>
      <c r="BZ538" s="15"/>
      <c r="CA538" s="5" t="str">
        <f t="shared" si="130"/>
        <v/>
      </c>
      <c r="CD538" s="5" t="str">
        <f t="shared" si="127"/>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x14ac:dyDescent="0.25">
      <c r="A539" s="4" t="str">
        <f t="shared" si="120"/>
        <v/>
      </c>
      <c r="B539" s="6"/>
      <c r="C539" s="6"/>
      <c r="D539" s="1" t="str">
        <f>IFERROR(INDEX('padron cfe'!B:B,MATCH(DATOS!C539,'padron cfe'!A:A,0),1),"")</f>
        <v/>
      </c>
      <c r="E539" s="4"/>
      <c r="F539" s="4"/>
      <c r="G539" s="4"/>
      <c r="H539" s="5" t="str">
        <f>IF(F539="","",IFERROR(CONCATENATE("PEUA",VLOOKUP(ESTADO,REPORTE!AV539:AW570,2,0),CLAVE_DISTRITO,CLAVE_CADER,IFERROR(VLOOKUP(DAY(F539),$BN$3:$BO$11,2,0),DAY(F539)),IFERROR(VLOOKUP(MONTH(F539),$BN$3:$BO$11,2,0),MONTH(F539)),YEAR(F539),G539),""))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9"/>
        <v/>
      </c>
      <c r="T539" s="2" t="str">
        <f>IFERROR(INDEX('padron cfe'!D:D,MATCH(DATOS!C539,'padron cfe'!A:A,0),1),"")</f>
        <v/>
      </c>
      <c r="U539" s="4"/>
      <c r="V539" s="4"/>
      <c r="W539" s="4"/>
      <c r="X539" s="6"/>
      <c r="Y539" s="4"/>
      <c r="Z539" s="4" t="str">
        <f t="shared" si="121"/>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4"/>
      <c r="BF539" s="4"/>
      <c r="BG539" s="4"/>
      <c r="BH539" s="7" t="str">
        <f t="shared" ca="1" si="122"/>
        <v/>
      </c>
      <c r="BI539" s="4" t="str">
        <f t="shared" si="129"/>
        <v/>
      </c>
      <c r="BJ539" s="123" t="str">
        <f t="shared" si="123"/>
        <v/>
      </c>
      <c r="BK539" s="140" t="str">
        <f t="shared" si="128"/>
        <v/>
      </c>
      <c r="BQ539" s="4" t="str">
        <f>IF(IFERROR(VLOOKUP(C539,C540:C$1993,1,0),"")="","",COUNTIF(C:C,C539))</f>
        <v/>
      </c>
      <c r="BU539" s="5" t="str">
        <f>IF(B539="","",IF(BQ539="",1+(MAX(BU$2:BU538)),""))</f>
        <v/>
      </c>
      <c r="BV539" s="5" t="str">
        <f t="shared" si="124"/>
        <v/>
      </c>
      <c r="BW539" s="5" t="str">
        <f t="shared" si="125"/>
        <v/>
      </c>
      <c r="BX539" s="14" t="str">
        <f t="shared" si="126"/>
        <v/>
      </c>
      <c r="BY539" s="28"/>
      <c r="BZ539" s="15"/>
      <c r="CA539" s="5" t="str">
        <f t="shared" si="130"/>
        <v/>
      </c>
      <c r="CD539" s="5" t="str">
        <f t="shared" si="127"/>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x14ac:dyDescent="0.25">
      <c r="A540" s="4" t="str">
        <f t="shared" si="120"/>
        <v/>
      </c>
      <c r="B540" s="6"/>
      <c r="C540" s="6"/>
      <c r="D540" s="1" t="str">
        <f>IFERROR(INDEX('padron cfe'!B:B,MATCH(DATOS!C540,'padron cfe'!A:A,0),1),"")</f>
        <v/>
      </c>
      <c r="E540" s="4"/>
      <c r="F540" s="4"/>
      <c r="G540" s="4"/>
      <c r="H540" s="5" t="str">
        <f>IF(F540="","",IFERROR(CONCATENATE("PEUA",VLOOKUP(ESTADO,REPORTE!AV540:AW571,2,0),CLAVE_DISTRITO,CLAVE_CADER,IFERROR(VLOOKUP(DAY(F540),$BN$3:$BO$11,2,0),DAY(F540)),IFERROR(VLOOKUP(MONTH(F540),$BN$3:$BO$11,2,0),MONTH(F540)),YEAR(F540),G540),""))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9"/>
        <v/>
      </c>
      <c r="T540" s="2" t="str">
        <f>IFERROR(INDEX('padron cfe'!D:D,MATCH(DATOS!C540,'padron cfe'!A:A,0),1),"")</f>
        <v/>
      </c>
      <c r="U540" s="4"/>
      <c r="V540" s="4"/>
      <c r="W540" s="4"/>
      <c r="X540" s="6"/>
      <c r="Y540" s="4"/>
      <c r="Z540" s="4" t="str">
        <f t="shared" si="121"/>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4"/>
      <c r="BF540" s="4"/>
      <c r="BG540" s="4"/>
      <c r="BH540" s="7" t="str">
        <f t="shared" ca="1" si="122"/>
        <v/>
      </c>
      <c r="BI540" s="4" t="str">
        <f t="shared" si="129"/>
        <v/>
      </c>
      <c r="BJ540" s="123" t="str">
        <f t="shared" si="123"/>
        <v/>
      </c>
      <c r="BK540" s="140" t="str">
        <f t="shared" si="128"/>
        <v/>
      </c>
      <c r="BQ540" s="4" t="str">
        <f>IF(IFERROR(VLOOKUP(C540,C541:C$1993,1,0),"")="","",COUNTIF(C:C,C540))</f>
        <v/>
      </c>
      <c r="BU540" s="5" t="str">
        <f>IF(B540="","",IF(BQ540="",1+(MAX(BU$2:BU539)),""))</f>
        <v/>
      </c>
      <c r="BV540" s="5" t="str">
        <f t="shared" si="124"/>
        <v/>
      </c>
      <c r="BW540" s="5" t="str">
        <f t="shared" si="125"/>
        <v/>
      </c>
      <c r="BX540" s="14" t="str">
        <f t="shared" si="126"/>
        <v/>
      </c>
      <c r="BY540" s="28"/>
      <c r="BZ540" s="15"/>
      <c r="CA540" s="5" t="str">
        <f t="shared" si="130"/>
        <v/>
      </c>
      <c r="CD540" s="5" t="str">
        <f t="shared" si="127"/>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x14ac:dyDescent="0.25">
      <c r="A541" s="4" t="str">
        <f t="shared" si="120"/>
        <v/>
      </c>
      <c r="B541" s="6"/>
      <c r="C541" s="6"/>
      <c r="D541" s="1" t="str">
        <f>IFERROR(INDEX('padron cfe'!B:B,MATCH(DATOS!C541,'padron cfe'!A:A,0),1),"")</f>
        <v/>
      </c>
      <c r="E541" s="4"/>
      <c r="F541" s="4"/>
      <c r="G541" s="4"/>
      <c r="H541" s="5" t="str">
        <f>IF(F541="","",IFERROR(CONCATENATE("PEUA",VLOOKUP(ESTADO,REPORTE!AV541:AW572,2,0),CLAVE_DISTRITO,CLAVE_CADER,IFERROR(VLOOKUP(DAY(F541),$BN$3:$BO$11,2,0),DAY(F541)),IFERROR(VLOOKUP(MONTH(F541),$BN$3:$BO$11,2,0),MONTH(F541)),YEAR(F541),G541),""))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9"/>
        <v/>
      </c>
      <c r="T541" s="2" t="str">
        <f>IFERROR(INDEX('padron cfe'!D:D,MATCH(DATOS!C541,'padron cfe'!A:A,0),1),"")</f>
        <v/>
      </c>
      <c r="U541" s="4"/>
      <c r="V541" s="4"/>
      <c r="W541" s="4"/>
      <c r="X541" s="6"/>
      <c r="Y541" s="4"/>
      <c r="Z541" s="4" t="str">
        <f t="shared" si="121"/>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4"/>
      <c r="BF541" s="4"/>
      <c r="BG541" s="4"/>
      <c r="BH541" s="7" t="str">
        <f t="shared" ca="1" si="122"/>
        <v/>
      </c>
      <c r="BI541" s="4" t="str">
        <f t="shared" si="129"/>
        <v/>
      </c>
      <c r="BJ541" s="123" t="str">
        <f t="shared" si="123"/>
        <v/>
      </c>
      <c r="BK541" s="140" t="str">
        <f t="shared" si="128"/>
        <v/>
      </c>
      <c r="BQ541" s="4" t="str">
        <f>IF(IFERROR(VLOOKUP(C541,C542:C$1993,1,0),"")="","",COUNTIF(C:C,C541))</f>
        <v/>
      </c>
      <c r="BU541" s="5" t="str">
        <f>IF(B541="","",IF(BQ541="",1+(MAX(BU$2:BU540)),""))</f>
        <v/>
      </c>
      <c r="BV541" s="5" t="str">
        <f t="shared" si="124"/>
        <v/>
      </c>
      <c r="BW541" s="5" t="str">
        <f t="shared" si="125"/>
        <v/>
      </c>
      <c r="BX541" s="14" t="str">
        <f t="shared" si="126"/>
        <v/>
      </c>
      <c r="BY541" s="28"/>
      <c r="BZ541" s="15"/>
      <c r="CA541" s="5" t="str">
        <f t="shared" si="130"/>
        <v/>
      </c>
      <c r="CD541" s="5" t="str">
        <f t="shared" si="127"/>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x14ac:dyDescent="0.25">
      <c r="A542" s="4" t="str">
        <f t="shared" si="120"/>
        <v/>
      </c>
      <c r="B542" s="6"/>
      <c r="C542" s="6"/>
      <c r="D542" s="1" t="str">
        <f>IFERROR(INDEX('padron cfe'!B:B,MATCH(DATOS!C542,'padron cfe'!A:A,0),1),"")</f>
        <v/>
      </c>
      <c r="E542" s="4"/>
      <c r="F542" s="4"/>
      <c r="G542" s="4"/>
      <c r="H542" s="5" t="str">
        <f>IF(F542="","",IFERROR(CONCATENATE("PEUA",VLOOKUP(ESTADO,REPORTE!AV542:AW573,2,0),CLAVE_DISTRITO,CLAVE_CADER,IFERROR(VLOOKUP(DAY(F542),$BN$3:$BO$11,2,0),DAY(F542)),IFERROR(VLOOKUP(MONTH(F542),$BN$3:$BO$11,2,0),MONTH(F542)),YEAR(F542),G542),""))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9"/>
        <v/>
      </c>
      <c r="T542" s="2" t="str">
        <f>IFERROR(INDEX('padron cfe'!D:D,MATCH(DATOS!C542,'padron cfe'!A:A,0),1),"")</f>
        <v/>
      </c>
      <c r="U542" s="4"/>
      <c r="V542" s="4"/>
      <c r="W542" s="4"/>
      <c r="X542" s="6"/>
      <c r="Y542" s="4"/>
      <c r="Z542" s="4" t="str">
        <f t="shared" si="121"/>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4"/>
      <c r="BF542" s="4"/>
      <c r="BG542" s="4"/>
      <c r="BH542" s="7" t="str">
        <f t="shared" ca="1" si="122"/>
        <v/>
      </c>
      <c r="BI542" s="4" t="str">
        <f t="shared" si="129"/>
        <v/>
      </c>
      <c r="BJ542" s="123" t="str">
        <f t="shared" si="123"/>
        <v/>
      </c>
      <c r="BK542" s="140" t="str">
        <f t="shared" si="128"/>
        <v/>
      </c>
      <c r="BQ542" s="4" t="str">
        <f>IF(IFERROR(VLOOKUP(C542,C543:C$1993,1,0),"")="","",COUNTIF(C:C,C542))</f>
        <v/>
      </c>
      <c r="BU542" s="5" t="str">
        <f>IF(B542="","",IF(BQ542="",1+(MAX(BU$2:BU541)),""))</f>
        <v/>
      </c>
      <c r="BV542" s="5" t="str">
        <f t="shared" si="124"/>
        <v/>
      </c>
      <c r="BW542" s="5" t="str">
        <f t="shared" si="125"/>
        <v/>
      </c>
      <c r="BX542" s="14" t="str">
        <f t="shared" si="126"/>
        <v/>
      </c>
      <c r="BY542" s="28"/>
      <c r="BZ542" s="15"/>
      <c r="CA542" s="5" t="str">
        <f t="shared" si="130"/>
        <v/>
      </c>
      <c r="CD542" s="5" t="str">
        <f t="shared" si="127"/>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x14ac:dyDescent="0.25">
      <c r="A543" s="4" t="str">
        <f t="shared" si="120"/>
        <v/>
      </c>
      <c r="B543" s="6"/>
      <c r="C543" s="6"/>
      <c r="D543" s="1" t="str">
        <f>IFERROR(INDEX('padron cfe'!B:B,MATCH(DATOS!C543,'padron cfe'!A:A,0),1),"")</f>
        <v/>
      </c>
      <c r="E543" s="4"/>
      <c r="F543" s="4"/>
      <c r="G543" s="4"/>
      <c r="H543" s="5" t="str">
        <f>IF(F543="","",IFERROR(CONCATENATE("PEUA",VLOOKUP(ESTADO,REPORTE!AV543:AW574,2,0),CLAVE_DISTRITO,CLAVE_CADER,IFERROR(VLOOKUP(DAY(F543),$BN$3:$BO$11,2,0),DAY(F543)),IFERROR(VLOOKUP(MONTH(F543),$BN$3:$BO$11,2,0),MONTH(F543)),YEAR(F543),G543),""))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9"/>
        <v/>
      </c>
      <c r="T543" s="2" t="str">
        <f>IFERROR(INDEX('padron cfe'!D:D,MATCH(DATOS!C543,'padron cfe'!A:A,0),1),"")</f>
        <v/>
      </c>
      <c r="U543" s="4"/>
      <c r="V543" s="4"/>
      <c r="W543" s="4"/>
      <c r="X543" s="6"/>
      <c r="Y543" s="4"/>
      <c r="Z543" s="4" t="str">
        <f t="shared" si="121"/>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4"/>
      <c r="BF543" s="4"/>
      <c r="BG543" s="4"/>
      <c r="BH543" s="7" t="str">
        <f t="shared" ca="1" si="122"/>
        <v/>
      </c>
      <c r="BI543" s="4" t="str">
        <f t="shared" si="129"/>
        <v/>
      </c>
      <c r="BJ543" s="123" t="str">
        <f t="shared" si="123"/>
        <v/>
      </c>
      <c r="BK543" s="140" t="str">
        <f t="shared" si="128"/>
        <v/>
      </c>
      <c r="BQ543" s="4" t="str">
        <f>IF(IFERROR(VLOOKUP(C543,C544:C$1993,1,0),"")="","",COUNTIF(C:C,C543))</f>
        <v/>
      </c>
      <c r="BU543" s="5" t="str">
        <f>IF(B543="","",IF(BQ543="",1+(MAX(BU$2:BU542)),""))</f>
        <v/>
      </c>
      <c r="BV543" s="5" t="str">
        <f t="shared" si="124"/>
        <v/>
      </c>
      <c r="BW543" s="5" t="str">
        <f t="shared" si="125"/>
        <v/>
      </c>
      <c r="BX543" s="14" t="str">
        <f t="shared" si="126"/>
        <v/>
      </c>
      <c r="BY543" s="28"/>
      <c r="BZ543" s="15"/>
      <c r="CA543" s="5" t="str">
        <f t="shared" si="130"/>
        <v/>
      </c>
      <c r="CD543" s="5" t="str">
        <f t="shared" si="127"/>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x14ac:dyDescent="0.25">
      <c r="A544" s="4" t="str">
        <f t="shared" si="120"/>
        <v/>
      </c>
      <c r="B544" s="6"/>
      <c r="C544" s="6"/>
      <c r="D544" s="1" t="str">
        <f>IFERROR(INDEX('padron cfe'!B:B,MATCH(DATOS!C544,'padron cfe'!A:A,0),1),"")</f>
        <v/>
      </c>
      <c r="E544" s="4"/>
      <c r="F544" s="4"/>
      <c r="G544" s="4"/>
      <c r="H544" s="5" t="str">
        <f>IF(F544="","",IFERROR(CONCATENATE("PEUA",VLOOKUP(ESTADO,REPORTE!AV544:AW575,2,0),CLAVE_DISTRITO,CLAVE_CADER,IFERROR(VLOOKUP(DAY(F544),$BN$3:$BO$11,2,0),DAY(F544)),IFERROR(VLOOKUP(MONTH(F544),$BN$3:$BO$11,2,0),MONTH(F544)),YEAR(F544),G544),""))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9"/>
        <v/>
      </c>
      <c r="T544" s="2" t="str">
        <f>IFERROR(INDEX('padron cfe'!D:D,MATCH(DATOS!C544,'padron cfe'!A:A,0),1),"")</f>
        <v/>
      </c>
      <c r="U544" s="4"/>
      <c r="V544" s="4"/>
      <c r="W544" s="4"/>
      <c r="X544" s="6"/>
      <c r="Y544" s="4"/>
      <c r="Z544" s="4" t="str">
        <f t="shared" si="121"/>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4"/>
      <c r="BF544" s="4"/>
      <c r="BG544" s="4"/>
      <c r="BH544" s="7" t="str">
        <f t="shared" ca="1" si="122"/>
        <v/>
      </c>
      <c r="BI544" s="4" t="str">
        <f t="shared" si="129"/>
        <v/>
      </c>
      <c r="BJ544" s="123" t="str">
        <f t="shared" si="123"/>
        <v/>
      </c>
      <c r="BK544" s="140" t="str">
        <f t="shared" si="128"/>
        <v/>
      </c>
      <c r="BQ544" s="4" t="str">
        <f>IF(IFERROR(VLOOKUP(C544,C545:C$1993,1,0),"")="","",COUNTIF(C:C,C544))</f>
        <v/>
      </c>
      <c r="BU544" s="5" t="str">
        <f>IF(B544="","",IF(BQ544="",1+(MAX(BU$2:BU543)),""))</f>
        <v/>
      </c>
      <c r="BV544" s="5" t="str">
        <f t="shared" si="124"/>
        <v/>
      </c>
      <c r="BW544" s="5" t="str">
        <f t="shared" si="125"/>
        <v/>
      </c>
      <c r="BX544" s="14" t="str">
        <f t="shared" si="126"/>
        <v/>
      </c>
      <c r="BY544" s="28"/>
      <c r="BZ544" s="15"/>
      <c r="CA544" s="5" t="str">
        <f t="shared" si="130"/>
        <v/>
      </c>
      <c r="CD544" s="5" t="str">
        <f t="shared" si="127"/>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x14ac:dyDescent="0.25">
      <c r="A545" s="4" t="str">
        <f t="shared" si="120"/>
        <v/>
      </c>
      <c r="B545" s="6"/>
      <c r="C545" s="6"/>
      <c r="D545" s="1" t="str">
        <f>IFERROR(INDEX('padron cfe'!B:B,MATCH(DATOS!C545,'padron cfe'!A:A,0),1),"")</f>
        <v/>
      </c>
      <c r="E545" s="4"/>
      <c r="F545" s="4"/>
      <c r="G545" s="4"/>
      <c r="H545" s="5" t="str">
        <f>IF(F545="","",IFERROR(CONCATENATE("PEUA",VLOOKUP(ESTADO,REPORTE!AV545:AW576,2,0),CLAVE_DISTRITO,CLAVE_CADER,IFERROR(VLOOKUP(DAY(F545),$BN$3:$BO$11,2,0),DAY(F545)),IFERROR(VLOOKUP(MONTH(F545),$BN$3:$BO$11,2,0),MONTH(F545)),YEAR(F545),G545),""))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9"/>
        <v/>
      </c>
      <c r="T545" s="2" t="str">
        <f>IFERROR(INDEX('padron cfe'!D:D,MATCH(DATOS!C545,'padron cfe'!A:A,0),1),"")</f>
        <v/>
      </c>
      <c r="U545" s="4"/>
      <c r="V545" s="4"/>
      <c r="W545" s="4"/>
      <c r="X545" s="6"/>
      <c r="Y545" s="4"/>
      <c r="Z545" s="4" t="str">
        <f t="shared" si="121"/>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4"/>
      <c r="BF545" s="4"/>
      <c r="BG545" s="4"/>
      <c r="BH545" s="7" t="str">
        <f t="shared" ca="1" si="122"/>
        <v/>
      </c>
      <c r="BI545" s="4" t="str">
        <f t="shared" si="129"/>
        <v/>
      </c>
      <c r="BJ545" s="123" t="str">
        <f t="shared" si="123"/>
        <v/>
      </c>
      <c r="BK545" s="140" t="str">
        <f t="shared" si="128"/>
        <v/>
      </c>
      <c r="BQ545" s="4" t="str">
        <f>IF(IFERROR(VLOOKUP(C545,C546:C$1993,1,0),"")="","",COUNTIF(C:C,C545))</f>
        <v/>
      </c>
      <c r="BU545" s="5" t="str">
        <f>IF(B545="","",IF(BQ545="",1+(MAX(BU$2:BU544)),""))</f>
        <v/>
      </c>
      <c r="BV545" s="5" t="str">
        <f t="shared" si="124"/>
        <v/>
      </c>
      <c r="BW545" s="5" t="str">
        <f t="shared" si="125"/>
        <v/>
      </c>
      <c r="BX545" s="14" t="str">
        <f t="shared" si="126"/>
        <v/>
      </c>
      <c r="BY545" s="28"/>
      <c r="BZ545" s="15"/>
      <c r="CA545" s="5" t="str">
        <f t="shared" si="130"/>
        <v/>
      </c>
      <c r="CD545" s="5" t="str">
        <f t="shared" si="127"/>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x14ac:dyDescent="0.25">
      <c r="A546" s="4" t="str">
        <f t="shared" si="120"/>
        <v/>
      </c>
      <c r="B546" s="6"/>
      <c r="C546" s="6"/>
      <c r="D546" s="1" t="str">
        <f>IFERROR(INDEX('padron cfe'!B:B,MATCH(DATOS!C546,'padron cfe'!A:A,0),1),"")</f>
        <v/>
      </c>
      <c r="E546" s="4"/>
      <c r="F546" s="4"/>
      <c r="G546" s="4"/>
      <c r="H546" s="5" t="str">
        <f>IF(F546="","",IFERROR(CONCATENATE("PEUA",VLOOKUP(ESTADO,REPORTE!AV546:AW577,2,0),CLAVE_DISTRITO,CLAVE_CADER,IFERROR(VLOOKUP(DAY(F546),$BN$3:$BO$11,2,0),DAY(F546)),IFERROR(VLOOKUP(MONTH(F546),$BN$3:$BO$11,2,0),MONTH(F546)),YEAR(F546),G546),""))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9"/>
        <v/>
      </c>
      <c r="T546" s="2" t="str">
        <f>IFERROR(INDEX('padron cfe'!D:D,MATCH(DATOS!C546,'padron cfe'!A:A,0),1),"")</f>
        <v/>
      </c>
      <c r="U546" s="4"/>
      <c r="V546" s="4"/>
      <c r="W546" s="4"/>
      <c r="X546" s="6"/>
      <c r="Y546" s="4"/>
      <c r="Z546" s="4" t="str">
        <f t="shared" si="121"/>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4"/>
      <c r="BF546" s="4"/>
      <c r="BG546" s="4"/>
      <c r="BH546" s="7" t="str">
        <f t="shared" ca="1" si="122"/>
        <v/>
      </c>
      <c r="BI546" s="4" t="str">
        <f t="shared" si="129"/>
        <v/>
      </c>
      <c r="BJ546" s="123" t="str">
        <f t="shared" si="123"/>
        <v/>
      </c>
      <c r="BK546" s="140" t="str">
        <f t="shared" si="128"/>
        <v/>
      </c>
      <c r="BQ546" s="4" t="str">
        <f>IF(IFERROR(VLOOKUP(C546,C547:C$1993,1,0),"")="","",COUNTIF(C:C,C546))</f>
        <v/>
      </c>
      <c r="BU546" s="5" t="str">
        <f>IF(B546="","",IF(BQ546="",1+(MAX(BU$2:BU545)),""))</f>
        <v/>
      </c>
      <c r="BV546" s="5" t="str">
        <f t="shared" si="124"/>
        <v/>
      </c>
      <c r="BW546" s="5" t="str">
        <f t="shared" si="125"/>
        <v/>
      </c>
      <c r="BX546" s="14" t="str">
        <f t="shared" si="126"/>
        <v/>
      </c>
      <c r="BY546" s="28"/>
      <c r="BZ546" s="15"/>
      <c r="CA546" s="5" t="str">
        <f t="shared" si="130"/>
        <v/>
      </c>
      <c r="CD546" s="5" t="str">
        <f t="shared" si="127"/>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x14ac:dyDescent="0.25">
      <c r="A547" s="4" t="str">
        <f t="shared" si="120"/>
        <v/>
      </c>
      <c r="B547" s="6"/>
      <c r="C547" s="6"/>
      <c r="D547" s="1" t="str">
        <f>IFERROR(INDEX('padron cfe'!B:B,MATCH(DATOS!C547,'padron cfe'!A:A,0),1),"")</f>
        <v/>
      </c>
      <c r="E547" s="4"/>
      <c r="F547" s="4"/>
      <c r="G547" s="4"/>
      <c r="H547" s="5" t="str">
        <f>IF(F547="","",IFERROR(CONCATENATE("PEUA",VLOOKUP(ESTADO,REPORTE!AV547:AW578,2,0),CLAVE_DISTRITO,CLAVE_CADER,IFERROR(VLOOKUP(DAY(F547),$BN$3:$BO$11,2,0),DAY(F547)),IFERROR(VLOOKUP(MONTH(F547),$BN$3:$BO$11,2,0),MONTH(F547)),YEAR(F547),G547),""))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9"/>
        <v/>
      </c>
      <c r="T547" s="2" t="str">
        <f>IFERROR(INDEX('padron cfe'!D:D,MATCH(DATOS!C547,'padron cfe'!A:A,0),1),"")</f>
        <v/>
      </c>
      <c r="U547" s="4"/>
      <c r="V547" s="4"/>
      <c r="W547" s="4"/>
      <c r="X547" s="6"/>
      <c r="Y547" s="4"/>
      <c r="Z547" s="4" t="str">
        <f t="shared" si="121"/>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4"/>
      <c r="BF547" s="4"/>
      <c r="BG547" s="4"/>
      <c r="BH547" s="7" t="str">
        <f t="shared" ca="1" si="122"/>
        <v/>
      </c>
      <c r="BI547" s="4" t="str">
        <f t="shared" si="129"/>
        <v/>
      </c>
      <c r="BJ547" s="123" t="str">
        <f t="shared" si="123"/>
        <v/>
      </c>
      <c r="BK547" s="140" t="str">
        <f t="shared" si="128"/>
        <v/>
      </c>
      <c r="BQ547" s="4" t="str">
        <f>IF(IFERROR(VLOOKUP(C547,C548:C$1993,1,0),"")="","",COUNTIF(C:C,C547))</f>
        <v/>
      </c>
      <c r="BU547" s="5" t="str">
        <f>IF(B547="","",IF(BQ547="",1+(MAX(BU$2:BU546)),""))</f>
        <v/>
      </c>
      <c r="BV547" s="5" t="str">
        <f t="shared" si="124"/>
        <v/>
      </c>
      <c r="BW547" s="5" t="str">
        <f t="shared" si="125"/>
        <v/>
      </c>
      <c r="BX547" s="14" t="str">
        <f t="shared" si="126"/>
        <v/>
      </c>
      <c r="BY547" s="28"/>
      <c r="BZ547" s="15"/>
      <c r="CA547" s="5" t="str">
        <f t="shared" si="130"/>
        <v/>
      </c>
      <c r="CD547" s="5" t="str">
        <f t="shared" si="127"/>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x14ac:dyDescent="0.25">
      <c r="A548" s="4" t="str">
        <f t="shared" si="120"/>
        <v/>
      </c>
      <c r="B548" s="6"/>
      <c r="C548" s="6"/>
      <c r="D548" s="1" t="str">
        <f>IFERROR(INDEX('padron cfe'!B:B,MATCH(DATOS!C548,'padron cfe'!A:A,0),1),"")</f>
        <v/>
      </c>
      <c r="E548" s="4"/>
      <c r="F548" s="4"/>
      <c r="G548" s="4"/>
      <c r="H548" s="5" t="str">
        <f>IF(F548="","",IFERROR(CONCATENATE("PEUA",VLOOKUP(ESTADO,REPORTE!AV548:AW579,2,0),CLAVE_DISTRITO,CLAVE_CADER,IFERROR(VLOOKUP(DAY(F548),$BN$3:$BO$11,2,0),DAY(F548)),IFERROR(VLOOKUP(MONTH(F548),$BN$3:$BO$11,2,0),MONTH(F548)),YEAR(F548),G548),""))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9"/>
        <v/>
      </c>
      <c r="T548" s="2" t="str">
        <f>IFERROR(INDEX('padron cfe'!D:D,MATCH(DATOS!C548,'padron cfe'!A:A,0),1),"")</f>
        <v/>
      </c>
      <c r="U548" s="4"/>
      <c r="V548" s="4"/>
      <c r="W548" s="4"/>
      <c r="X548" s="6"/>
      <c r="Y548" s="4"/>
      <c r="Z548" s="4" t="str">
        <f t="shared" si="121"/>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4"/>
      <c r="BF548" s="4"/>
      <c r="BG548" s="4"/>
      <c r="BH548" s="7" t="str">
        <f t="shared" ca="1" si="122"/>
        <v/>
      </c>
      <c r="BI548" s="4" t="str">
        <f t="shared" si="129"/>
        <v/>
      </c>
      <c r="BJ548" s="123" t="str">
        <f t="shared" si="123"/>
        <v/>
      </c>
      <c r="BK548" s="140" t="str">
        <f t="shared" si="128"/>
        <v/>
      </c>
      <c r="BQ548" s="4" t="str">
        <f>IF(IFERROR(VLOOKUP(C548,C549:C$1993,1,0),"")="","",COUNTIF(C:C,C548))</f>
        <v/>
      </c>
      <c r="BU548" s="5" t="str">
        <f>IF(B548="","",IF(BQ548="",1+(MAX(BU$2:BU547)),""))</f>
        <v/>
      </c>
      <c r="BV548" s="5" t="str">
        <f t="shared" si="124"/>
        <v/>
      </c>
      <c r="BW548" s="5" t="str">
        <f t="shared" si="125"/>
        <v/>
      </c>
      <c r="BX548" s="14" t="str">
        <f t="shared" si="126"/>
        <v/>
      </c>
      <c r="BY548" s="28"/>
      <c r="BZ548" s="15"/>
      <c r="CA548" s="5" t="str">
        <f t="shared" si="130"/>
        <v/>
      </c>
      <c r="CD548" s="5" t="str">
        <f t="shared" si="127"/>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x14ac:dyDescent="0.25">
      <c r="A549" s="4" t="str">
        <f t="shared" si="120"/>
        <v/>
      </c>
      <c r="B549" s="6"/>
      <c r="C549" s="6"/>
      <c r="D549" s="1" t="str">
        <f>IFERROR(INDEX('padron cfe'!B:B,MATCH(DATOS!C549,'padron cfe'!A:A,0),1),"")</f>
        <v/>
      </c>
      <c r="E549" s="4"/>
      <c r="F549" s="4"/>
      <c r="G549" s="4"/>
      <c r="H549" s="5" t="str">
        <f>IF(F549="","",IFERROR(CONCATENATE("PEUA",VLOOKUP(ESTADO,REPORTE!AV549:AW580,2,0),CLAVE_DISTRITO,CLAVE_CADER,IFERROR(VLOOKUP(DAY(F549),$BN$3:$BO$11,2,0),DAY(F549)),IFERROR(VLOOKUP(MONTH(F549),$BN$3:$BO$11,2,0),MONTH(F549)),YEAR(F549),G549),""))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9"/>
        <v/>
      </c>
      <c r="T549" s="2" t="str">
        <f>IFERROR(INDEX('padron cfe'!D:D,MATCH(DATOS!C549,'padron cfe'!A:A,0),1),"")</f>
        <v/>
      </c>
      <c r="U549" s="4"/>
      <c r="V549" s="4"/>
      <c r="W549" s="4"/>
      <c r="X549" s="6"/>
      <c r="Y549" s="4"/>
      <c r="Z549" s="4" t="str">
        <f t="shared" si="121"/>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4"/>
      <c r="BF549" s="4"/>
      <c r="BG549" s="4"/>
      <c r="BH549" s="7" t="str">
        <f t="shared" ca="1" si="122"/>
        <v/>
      </c>
      <c r="BI549" s="4" t="str">
        <f t="shared" si="129"/>
        <v/>
      </c>
      <c r="BJ549" s="123" t="str">
        <f t="shared" si="123"/>
        <v/>
      </c>
      <c r="BK549" s="140" t="str">
        <f t="shared" si="128"/>
        <v/>
      </c>
      <c r="BQ549" s="4" t="str">
        <f>IF(IFERROR(VLOOKUP(C549,C550:C$1993,1,0),"")="","",COUNTIF(C:C,C549))</f>
        <v/>
      </c>
      <c r="BU549" s="5" t="str">
        <f>IF(B549="","",IF(BQ549="",1+(MAX(BU$2:BU548)),""))</f>
        <v/>
      </c>
      <c r="BV549" s="5" t="str">
        <f t="shared" si="124"/>
        <v/>
      </c>
      <c r="BW549" s="5" t="str">
        <f t="shared" si="125"/>
        <v/>
      </c>
      <c r="BX549" s="14" t="str">
        <f t="shared" si="126"/>
        <v/>
      </c>
      <c r="BY549" s="28"/>
      <c r="BZ549" s="15"/>
      <c r="CA549" s="5" t="str">
        <f t="shared" si="130"/>
        <v/>
      </c>
      <c r="CD549" s="5" t="str">
        <f t="shared" si="127"/>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x14ac:dyDescent="0.25">
      <c r="A550" s="4" t="str">
        <f t="shared" si="120"/>
        <v/>
      </c>
      <c r="B550" s="6"/>
      <c r="C550" s="6"/>
      <c r="D550" s="1" t="str">
        <f>IFERROR(INDEX('padron cfe'!B:B,MATCH(DATOS!C550,'padron cfe'!A:A,0),1),"")</f>
        <v/>
      </c>
      <c r="E550" s="4"/>
      <c r="F550" s="4"/>
      <c r="G550" s="4"/>
      <c r="H550" s="5" t="str">
        <f>IF(F550="","",IFERROR(CONCATENATE("PEUA",VLOOKUP(ESTADO,REPORTE!AV550:AW581,2,0),CLAVE_DISTRITO,CLAVE_CADER,IFERROR(VLOOKUP(DAY(F550),$BN$3:$BO$11,2,0),DAY(F550)),IFERROR(VLOOKUP(MONTH(F550),$BN$3:$BO$11,2,0),MONTH(F550)),YEAR(F550),G550),""))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9"/>
        <v/>
      </c>
      <c r="T550" s="2" t="str">
        <f>IFERROR(INDEX('padron cfe'!D:D,MATCH(DATOS!C550,'padron cfe'!A:A,0),1),"")</f>
        <v/>
      </c>
      <c r="U550" s="4"/>
      <c r="V550" s="4"/>
      <c r="W550" s="4"/>
      <c r="X550" s="6"/>
      <c r="Y550" s="4"/>
      <c r="Z550" s="4" t="str">
        <f t="shared" si="121"/>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4"/>
      <c r="BF550" s="4"/>
      <c r="BG550" s="4"/>
      <c r="BH550" s="7" t="str">
        <f t="shared" ca="1" si="122"/>
        <v/>
      </c>
      <c r="BI550" s="4" t="str">
        <f t="shared" si="129"/>
        <v/>
      </c>
      <c r="BJ550" s="123" t="str">
        <f t="shared" si="123"/>
        <v/>
      </c>
      <c r="BK550" s="140" t="str">
        <f t="shared" si="128"/>
        <v/>
      </c>
      <c r="BQ550" s="4" t="str">
        <f>IF(IFERROR(VLOOKUP(C550,C551:C$1993,1,0),"")="","",COUNTIF(C:C,C550))</f>
        <v/>
      </c>
      <c r="BU550" s="5" t="str">
        <f>IF(B550="","",IF(BQ550="",1+(MAX(BU$2:BU549)),""))</f>
        <v/>
      </c>
      <c r="BV550" s="5" t="str">
        <f t="shared" si="124"/>
        <v/>
      </c>
      <c r="BW550" s="5" t="str">
        <f t="shared" si="125"/>
        <v/>
      </c>
      <c r="BX550" s="14" t="str">
        <f t="shared" si="126"/>
        <v/>
      </c>
      <c r="BY550" s="28"/>
      <c r="BZ550" s="15"/>
      <c r="CA550" s="5" t="str">
        <f t="shared" si="130"/>
        <v/>
      </c>
      <c r="CD550" s="5" t="str">
        <f t="shared" si="127"/>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x14ac:dyDescent="0.25">
      <c r="A551" s="4" t="str">
        <f t="shared" si="120"/>
        <v/>
      </c>
      <c r="B551" s="6"/>
      <c r="C551" s="6"/>
      <c r="D551" s="1" t="str">
        <f>IFERROR(INDEX('padron cfe'!B:B,MATCH(DATOS!C551,'padron cfe'!A:A,0),1),"")</f>
        <v/>
      </c>
      <c r="E551" s="4"/>
      <c r="F551" s="4"/>
      <c r="G551" s="4"/>
      <c r="H551" s="5" t="str">
        <f>IF(F551="","",IFERROR(CONCATENATE("PEUA",VLOOKUP(ESTADO,REPORTE!AV551:AW582,2,0),CLAVE_DISTRITO,CLAVE_CADER,IFERROR(VLOOKUP(DAY(F551),$BN$3:$BO$11,2,0),DAY(F551)),IFERROR(VLOOKUP(MONTH(F551),$BN$3:$BO$11,2,0),MONTH(F551)),YEAR(F551),G551),""))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9"/>
        <v/>
      </c>
      <c r="T551" s="2" t="str">
        <f>IFERROR(INDEX('padron cfe'!D:D,MATCH(DATOS!C551,'padron cfe'!A:A,0),1),"")</f>
        <v/>
      </c>
      <c r="U551" s="4"/>
      <c r="V551" s="4"/>
      <c r="W551" s="4"/>
      <c r="X551" s="6"/>
      <c r="Y551" s="4"/>
      <c r="Z551" s="4" t="str">
        <f t="shared" si="121"/>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4"/>
      <c r="BF551" s="4"/>
      <c r="BG551" s="4"/>
      <c r="BH551" s="7" t="str">
        <f t="shared" ca="1" si="122"/>
        <v/>
      </c>
      <c r="BI551" s="4" t="str">
        <f t="shared" si="129"/>
        <v/>
      </c>
      <c r="BJ551" s="123" t="str">
        <f t="shared" si="123"/>
        <v/>
      </c>
      <c r="BK551" s="140" t="str">
        <f t="shared" si="128"/>
        <v/>
      </c>
      <c r="BQ551" s="4" t="str">
        <f>IF(IFERROR(VLOOKUP(C551,C552:C$1993,1,0),"")="","",COUNTIF(C:C,C551))</f>
        <v/>
      </c>
      <c r="BU551" s="5" t="str">
        <f>IF(B551="","",IF(BQ551="",1+(MAX(BU$2:BU550)),""))</f>
        <v/>
      </c>
      <c r="BV551" s="5" t="str">
        <f t="shared" si="124"/>
        <v/>
      </c>
      <c r="BW551" s="5" t="str">
        <f t="shared" si="125"/>
        <v/>
      </c>
      <c r="BX551" s="14" t="str">
        <f t="shared" si="126"/>
        <v/>
      </c>
      <c r="BY551" s="28"/>
      <c r="BZ551" s="15"/>
      <c r="CA551" s="5" t="str">
        <f t="shared" si="130"/>
        <v/>
      </c>
      <c r="CD551" s="5" t="str">
        <f t="shared" si="127"/>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x14ac:dyDescent="0.25">
      <c r="A552" s="4" t="str">
        <f t="shared" si="120"/>
        <v/>
      </c>
      <c r="B552" s="6"/>
      <c r="C552" s="6"/>
      <c r="D552" s="1" t="str">
        <f>IFERROR(INDEX('padron cfe'!B:B,MATCH(DATOS!C552,'padron cfe'!A:A,0),1),"")</f>
        <v/>
      </c>
      <c r="E552" s="4"/>
      <c r="F552" s="4"/>
      <c r="G552" s="4"/>
      <c r="H552" s="5" t="str">
        <f>IF(F552="","",IFERROR(CONCATENATE("PEUA",VLOOKUP(ESTADO,REPORTE!AV552:AW583,2,0),CLAVE_DISTRITO,CLAVE_CADER,IFERROR(VLOOKUP(DAY(F552),$BN$3:$BO$11,2,0),DAY(F552)),IFERROR(VLOOKUP(MONTH(F552),$BN$3:$BO$11,2,0),MONTH(F552)),YEAR(F552),G552),""))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9"/>
        <v/>
      </c>
      <c r="T552" s="2" t="str">
        <f>IFERROR(INDEX('padron cfe'!D:D,MATCH(DATOS!C552,'padron cfe'!A:A,0),1),"")</f>
        <v/>
      </c>
      <c r="U552" s="4"/>
      <c r="V552" s="4"/>
      <c r="W552" s="4"/>
      <c r="X552" s="6"/>
      <c r="Y552" s="4"/>
      <c r="Z552" s="4" t="str">
        <f t="shared" si="121"/>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4"/>
      <c r="BF552" s="4"/>
      <c r="BG552" s="4"/>
      <c r="BH552" s="7" t="str">
        <f t="shared" ca="1" si="122"/>
        <v/>
      </c>
      <c r="BI552" s="4" t="str">
        <f t="shared" si="129"/>
        <v/>
      </c>
      <c r="BJ552" s="123" t="str">
        <f t="shared" si="123"/>
        <v/>
      </c>
      <c r="BK552" s="140" t="str">
        <f t="shared" si="128"/>
        <v/>
      </c>
      <c r="BQ552" s="4" t="str">
        <f>IF(IFERROR(VLOOKUP(C552,C553:C$1993,1,0),"")="","",COUNTIF(C:C,C552))</f>
        <v/>
      </c>
      <c r="BU552" s="5" t="str">
        <f>IF(B552="","",IF(BQ552="",1+(MAX(BU$2:BU551)),""))</f>
        <v/>
      </c>
      <c r="BV552" s="5" t="str">
        <f t="shared" si="124"/>
        <v/>
      </c>
      <c r="BW552" s="5" t="str">
        <f t="shared" si="125"/>
        <v/>
      </c>
      <c r="BX552" s="14" t="str">
        <f t="shared" si="126"/>
        <v/>
      </c>
      <c r="BY552" s="28"/>
      <c r="BZ552" s="15"/>
      <c r="CA552" s="5" t="str">
        <f t="shared" si="130"/>
        <v/>
      </c>
      <c r="CD552" s="5" t="str">
        <f t="shared" si="127"/>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x14ac:dyDescent="0.25">
      <c r="A553" s="4" t="str">
        <f t="shared" si="120"/>
        <v/>
      </c>
      <c r="B553" s="6"/>
      <c r="C553" s="6"/>
      <c r="D553" s="1" t="str">
        <f>IFERROR(INDEX('padron cfe'!B:B,MATCH(DATOS!C553,'padron cfe'!A:A,0),1),"")</f>
        <v/>
      </c>
      <c r="E553" s="4"/>
      <c r="F553" s="4"/>
      <c r="G553" s="4"/>
      <c r="H553" s="5" t="str">
        <f>IF(F553="","",IFERROR(CONCATENATE("PEUA",VLOOKUP(ESTADO,REPORTE!AV553:AW584,2,0),CLAVE_DISTRITO,CLAVE_CADER,IFERROR(VLOOKUP(DAY(F553),$BN$3:$BO$11,2,0),DAY(F553)),IFERROR(VLOOKUP(MONTH(F553),$BN$3:$BO$11,2,0),MONTH(F553)),YEAR(F553),G553),""))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9"/>
        <v/>
      </c>
      <c r="T553" s="2" t="str">
        <f>IFERROR(INDEX('padron cfe'!D:D,MATCH(DATOS!C553,'padron cfe'!A:A,0),1),"")</f>
        <v/>
      </c>
      <c r="U553" s="4"/>
      <c r="V553" s="4"/>
      <c r="W553" s="4"/>
      <c r="X553" s="6"/>
      <c r="Y553" s="4"/>
      <c r="Z553" s="4" t="str">
        <f t="shared" si="121"/>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4"/>
      <c r="BF553" s="4"/>
      <c r="BG553" s="4"/>
      <c r="BH553" s="7" t="str">
        <f t="shared" ca="1" si="122"/>
        <v/>
      </c>
      <c r="BI553" s="4" t="str">
        <f t="shared" si="129"/>
        <v/>
      </c>
      <c r="BJ553" s="123" t="str">
        <f t="shared" si="123"/>
        <v/>
      </c>
      <c r="BK553" s="140" t="str">
        <f t="shared" si="128"/>
        <v/>
      </c>
      <c r="BQ553" s="4" t="str">
        <f>IF(IFERROR(VLOOKUP(C553,C554:C$1993,1,0),"")="","",COUNTIF(C:C,C553))</f>
        <v/>
      </c>
      <c r="BU553" s="5" t="str">
        <f>IF(B553="","",IF(BQ553="",1+(MAX(BU$2:BU552)),""))</f>
        <v/>
      </c>
      <c r="BV553" s="5" t="str">
        <f t="shared" si="124"/>
        <v/>
      </c>
      <c r="BW553" s="5" t="str">
        <f t="shared" si="125"/>
        <v/>
      </c>
      <c r="BX553" s="14" t="str">
        <f t="shared" si="126"/>
        <v/>
      </c>
      <c r="BY553" s="28"/>
      <c r="BZ553" s="15"/>
      <c r="CA553" s="5" t="str">
        <f t="shared" si="130"/>
        <v/>
      </c>
      <c r="CD553" s="5" t="str">
        <f t="shared" si="127"/>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x14ac:dyDescent="0.25">
      <c r="A554" s="4" t="str">
        <f t="shared" si="120"/>
        <v/>
      </c>
      <c r="B554" s="6"/>
      <c r="C554" s="6"/>
      <c r="D554" s="1" t="str">
        <f>IFERROR(INDEX('padron cfe'!B:B,MATCH(DATOS!C554,'padron cfe'!A:A,0),1),"")</f>
        <v/>
      </c>
      <c r="E554" s="4"/>
      <c r="F554" s="4"/>
      <c r="G554" s="4"/>
      <c r="H554" s="5" t="str">
        <f>IF(F554="","",IFERROR(CONCATENATE("PEUA",VLOOKUP(ESTADO,REPORTE!AV554:AW585,2,0),CLAVE_DISTRITO,CLAVE_CADER,IFERROR(VLOOKUP(DAY(F554),$BN$3:$BO$11,2,0),DAY(F554)),IFERROR(VLOOKUP(MONTH(F554),$BN$3:$BO$11,2,0),MONTH(F554)),YEAR(F554),G554),""))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9"/>
        <v/>
      </c>
      <c r="T554" s="2" t="str">
        <f>IFERROR(INDEX('padron cfe'!D:D,MATCH(DATOS!C554,'padron cfe'!A:A,0),1),"")</f>
        <v/>
      </c>
      <c r="U554" s="4"/>
      <c r="V554" s="4"/>
      <c r="W554" s="4"/>
      <c r="X554" s="6"/>
      <c r="Y554" s="4"/>
      <c r="Z554" s="4" t="str">
        <f t="shared" si="121"/>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4"/>
      <c r="BF554" s="4"/>
      <c r="BG554" s="4"/>
      <c r="BH554" s="7" t="str">
        <f t="shared" ca="1" si="122"/>
        <v/>
      </c>
      <c r="BI554" s="4" t="str">
        <f t="shared" si="129"/>
        <v/>
      </c>
      <c r="BJ554" s="123" t="str">
        <f t="shared" si="123"/>
        <v/>
      </c>
      <c r="BK554" s="140" t="str">
        <f t="shared" si="128"/>
        <v/>
      </c>
      <c r="BQ554" s="4" t="str">
        <f>IF(IFERROR(VLOOKUP(C554,C555:C$1993,1,0),"")="","",COUNTIF(C:C,C554))</f>
        <v/>
      </c>
      <c r="BU554" s="5" t="str">
        <f>IF(B554="","",IF(BQ554="",1+(MAX(BU$2:BU553)),""))</f>
        <v/>
      </c>
      <c r="BV554" s="5" t="str">
        <f t="shared" si="124"/>
        <v/>
      </c>
      <c r="BW554" s="5" t="str">
        <f t="shared" si="125"/>
        <v/>
      </c>
      <c r="BX554" s="14" t="str">
        <f t="shared" si="126"/>
        <v/>
      </c>
      <c r="BY554" s="28"/>
      <c r="BZ554" s="15"/>
      <c r="CA554" s="5" t="str">
        <f t="shared" si="130"/>
        <v/>
      </c>
      <c r="CD554" s="5" t="str">
        <f t="shared" si="127"/>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x14ac:dyDescent="0.25">
      <c r="A555" s="4" t="str">
        <f t="shared" si="120"/>
        <v/>
      </c>
      <c r="B555" s="6"/>
      <c r="C555" s="6"/>
      <c r="D555" s="1" t="str">
        <f>IFERROR(INDEX('padron cfe'!B:B,MATCH(DATOS!C555,'padron cfe'!A:A,0),1),"")</f>
        <v/>
      </c>
      <c r="E555" s="4"/>
      <c r="F555" s="4"/>
      <c r="G555" s="4"/>
      <c r="H555" s="5" t="str">
        <f>IF(F555="","",IFERROR(CONCATENATE("PEUA",VLOOKUP(ESTADO,REPORTE!AV555:AW586,2,0),CLAVE_DISTRITO,CLAVE_CADER,IFERROR(VLOOKUP(DAY(F555),$BN$3:$BO$11,2,0),DAY(F555)),IFERROR(VLOOKUP(MONTH(F555),$BN$3:$BO$11,2,0),MONTH(F555)),YEAR(F555),G555),""))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9"/>
        <v/>
      </c>
      <c r="T555" s="2" t="str">
        <f>IFERROR(INDEX('padron cfe'!D:D,MATCH(DATOS!C555,'padron cfe'!A:A,0),1),"")</f>
        <v/>
      </c>
      <c r="U555" s="4"/>
      <c r="V555" s="4"/>
      <c r="W555" s="4"/>
      <c r="X555" s="6"/>
      <c r="Y555" s="4"/>
      <c r="Z555" s="4" t="str">
        <f t="shared" si="121"/>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4"/>
      <c r="BF555" s="4"/>
      <c r="BG555" s="4"/>
      <c r="BH555" s="7" t="str">
        <f t="shared" ca="1" si="122"/>
        <v/>
      </c>
      <c r="BI555" s="4" t="str">
        <f t="shared" si="129"/>
        <v/>
      </c>
      <c r="BJ555" s="123" t="str">
        <f t="shared" si="123"/>
        <v/>
      </c>
      <c r="BK555" s="140" t="str">
        <f t="shared" si="128"/>
        <v/>
      </c>
      <c r="BQ555" s="4" t="str">
        <f>IF(IFERROR(VLOOKUP(C555,C556:C$1993,1,0),"")="","",COUNTIF(C:C,C555))</f>
        <v/>
      </c>
      <c r="BU555" s="5" t="str">
        <f>IF(B555="","",IF(BQ555="",1+(MAX(BU$2:BU554)),""))</f>
        <v/>
      </c>
      <c r="BV555" s="5" t="str">
        <f t="shared" si="124"/>
        <v/>
      </c>
      <c r="BW555" s="5" t="str">
        <f t="shared" si="125"/>
        <v/>
      </c>
      <c r="BX555" s="14" t="str">
        <f t="shared" si="126"/>
        <v/>
      </c>
      <c r="BY555" s="28"/>
      <c r="BZ555" s="15"/>
      <c r="CA555" s="5" t="str">
        <f t="shared" si="130"/>
        <v/>
      </c>
      <c r="CD555" s="5" t="str">
        <f t="shared" si="127"/>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x14ac:dyDescent="0.25">
      <c r="A556" s="4" t="str">
        <f t="shared" si="120"/>
        <v/>
      </c>
      <c r="B556" s="6"/>
      <c r="C556" s="6"/>
      <c r="D556" s="1" t="str">
        <f>IFERROR(INDEX('padron cfe'!B:B,MATCH(DATOS!C556,'padron cfe'!A:A,0),1),"")</f>
        <v/>
      </c>
      <c r="E556" s="4"/>
      <c r="F556" s="4"/>
      <c r="G556" s="4"/>
      <c r="H556" s="5" t="str">
        <f>IF(F556="","",IFERROR(CONCATENATE("PEUA",VLOOKUP(ESTADO,REPORTE!AV556:AW587,2,0),CLAVE_DISTRITO,CLAVE_CADER,IFERROR(VLOOKUP(DAY(F556),$BN$3:$BO$11,2,0),DAY(F556)),IFERROR(VLOOKUP(MONTH(F556),$BN$3:$BO$11,2,0),MONTH(F556)),YEAR(F556),G556),""))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9"/>
        <v/>
      </c>
      <c r="T556" s="2" t="str">
        <f>IFERROR(INDEX('padron cfe'!D:D,MATCH(DATOS!C556,'padron cfe'!A:A,0),1),"")</f>
        <v/>
      </c>
      <c r="U556" s="4"/>
      <c r="V556" s="4"/>
      <c r="W556" s="4"/>
      <c r="X556" s="6"/>
      <c r="Y556" s="4"/>
      <c r="Z556" s="4" t="str">
        <f t="shared" si="121"/>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4"/>
      <c r="BF556" s="4"/>
      <c r="BG556" s="4"/>
      <c r="BH556" s="7" t="str">
        <f t="shared" ca="1" si="122"/>
        <v/>
      </c>
      <c r="BI556" s="4" t="str">
        <f t="shared" si="129"/>
        <v/>
      </c>
      <c r="BJ556" s="123" t="str">
        <f t="shared" si="123"/>
        <v/>
      </c>
      <c r="BK556" s="140" t="str">
        <f t="shared" si="128"/>
        <v/>
      </c>
      <c r="BQ556" s="4" t="str">
        <f>IF(IFERROR(VLOOKUP(C556,C557:C$1993,1,0),"")="","",COUNTIF(C:C,C556))</f>
        <v/>
      </c>
      <c r="BU556" s="5" t="str">
        <f>IF(B556="","",IF(BQ556="",1+(MAX(BU$2:BU555)),""))</f>
        <v/>
      </c>
      <c r="BV556" s="5" t="str">
        <f t="shared" si="124"/>
        <v/>
      </c>
      <c r="BW556" s="5" t="str">
        <f t="shared" si="125"/>
        <v/>
      </c>
      <c r="BX556" s="14" t="str">
        <f t="shared" si="126"/>
        <v/>
      </c>
      <c r="BY556" s="28"/>
      <c r="BZ556" s="15"/>
      <c r="CA556" s="5" t="str">
        <f t="shared" si="130"/>
        <v/>
      </c>
      <c r="CD556" s="5" t="str">
        <f t="shared" si="127"/>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x14ac:dyDescent="0.25">
      <c r="A557" s="4" t="str">
        <f t="shared" si="120"/>
        <v/>
      </c>
      <c r="B557" s="6"/>
      <c r="C557" s="6"/>
      <c r="D557" s="1" t="str">
        <f>IFERROR(INDEX('padron cfe'!B:B,MATCH(DATOS!C557,'padron cfe'!A:A,0),1),"")</f>
        <v/>
      </c>
      <c r="E557" s="4"/>
      <c r="F557" s="4"/>
      <c r="G557" s="4"/>
      <c r="H557" s="5" t="str">
        <f>IF(F557="","",IFERROR(CONCATENATE("PEUA",VLOOKUP(ESTADO,REPORTE!AV557:AW588,2,0),CLAVE_DISTRITO,CLAVE_CADER,IFERROR(VLOOKUP(DAY(F557),$BN$3:$BO$11,2,0),DAY(F557)),IFERROR(VLOOKUP(MONTH(F557),$BN$3:$BO$11,2,0),MONTH(F557)),YEAR(F557),G557),""))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9"/>
        <v/>
      </c>
      <c r="T557" s="2" t="str">
        <f>IFERROR(INDEX('padron cfe'!D:D,MATCH(DATOS!C557,'padron cfe'!A:A,0),1),"")</f>
        <v/>
      </c>
      <c r="U557" s="4"/>
      <c r="V557" s="4"/>
      <c r="W557" s="4"/>
      <c r="X557" s="6"/>
      <c r="Y557" s="4"/>
      <c r="Z557" s="4" t="str">
        <f t="shared" si="121"/>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4"/>
      <c r="BF557" s="4"/>
      <c r="BG557" s="4"/>
      <c r="BH557" s="7" t="str">
        <f t="shared" ca="1" si="122"/>
        <v/>
      </c>
      <c r="BI557" s="4" t="str">
        <f t="shared" si="129"/>
        <v/>
      </c>
      <c r="BJ557" s="123" t="str">
        <f t="shared" si="123"/>
        <v/>
      </c>
      <c r="BK557" s="140" t="str">
        <f t="shared" si="128"/>
        <v/>
      </c>
      <c r="BQ557" s="4" t="str">
        <f>IF(IFERROR(VLOOKUP(C557,C558:C$1993,1,0),"")="","",COUNTIF(C:C,C557))</f>
        <v/>
      </c>
      <c r="BU557" s="5" t="str">
        <f>IF(B557="","",IF(BQ557="",1+(MAX(BU$2:BU556)),""))</f>
        <v/>
      </c>
      <c r="BV557" s="5" t="str">
        <f t="shared" si="124"/>
        <v/>
      </c>
      <c r="BW557" s="5" t="str">
        <f t="shared" si="125"/>
        <v/>
      </c>
      <c r="BX557" s="14" t="str">
        <f t="shared" si="126"/>
        <v/>
      </c>
      <c r="BY557" s="28"/>
      <c r="BZ557" s="15"/>
      <c r="CA557" s="5" t="str">
        <f t="shared" si="130"/>
        <v/>
      </c>
      <c r="CD557" s="5" t="str">
        <f t="shared" si="127"/>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x14ac:dyDescent="0.25">
      <c r="A558" s="4" t="str">
        <f t="shared" si="120"/>
        <v/>
      </c>
      <c r="B558" s="6"/>
      <c r="C558" s="6"/>
      <c r="D558" s="1" t="str">
        <f>IFERROR(INDEX('padron cfe'!B:B,MATCH(DATOS!C558,'padron cfe'!A:A,0),1),"")</f>
        <v/>
      </c>
      <c r="E558" s="4"/>
      <c r="F558" s="4"/>
      <c r="G558" s="4"/>
      <c r="H558" s="5" t="str">
        <f>IF(F558="","",IFERROR(CONCATENATE("PEUA",VLOOKUP(ESTADO,REPORTE!AV558:AW589,2,0),CLAVE_DISTRITO,CLAVE_CADER,IFERROR(VLOOKUP(DAY(F558),$BN$3:$BO$11,2,0),DAY(F558)),IFERROR(VLOOKUP(MONTH(F558),$BN$3:$BO$11,2,0),MONTH(F558)),YEAR(F558),G558),""))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9"/>
        <v/>
      </c>
      <c r="T558" s="2" t="str">
        <f>IFERROR(INDEX('padron cfe'!D:D,MATCH(DATOS!C558,'padron cfe'!A:A,0),1),"")</f>
        <v/>
      </c>
      <c r="U558" s="4"/>
      <c r="V558" s="4"/>
      <c r="W558" s="4"/>
      <c r="X558" s="6"/>
      <c r="Y558" s="4"/>
      <c r="Z558" s="4" t="str">
        <f t="shared" si="121"/>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4"/>
      <c r="BF558" s="4"/>
      <c r="BG558" s="4"/>
      <c r="BH558" s="7" t="str">
        <f t="shared" ca="1" si="122"/>
        <v/>
      </c>
      <c r="BI558" s="4" t="str">
        <f t="shared" si="129"/>
        <v/>
      </c>
      <c r="BJ558" s="123" t="str">
        <f t="shared" si="123"/>
        <v/>
      </c>
      <c r="BK558" s="140" t="str">
        <f t="shared" si="128"/>
        <v/>
      </c>
      <c r="BQ558" s="4" t="str">
        <f>IF(IFERROR(VLOOKUP(C558,C559:C$1993,1,0),"")="","",COUNTIF(C:C,C558))</f>
        <v/>
      </c>
      <c r="BU558" s="5" t="str">
        <f>IF(B558="","",IF(BQ558="",1+(MAX(BU$2:BU557)),""))</f>
        <v/>
      </c>
      <c r="BV558" s="5" t="str">
        <f t="shared" si="124"/>
        <v/>
      </c>
      <c r="BW558" s="5" t="str">
        <f t="shared" si="125"/>
        <v/>
      </c>
      <c r="BX558" s="14" t="str">
        <f t="shared" si="126"/>
        <v/>
      </c>
      <c r="BY558" s="28"/>
      <c r="BZ558" s="15"/>
      <c r="CA558" s="5" t="str">
        <f t="shared" si="130"/>
        <v/>
      </c>
      <c r="CD558" s="5" t="str">
        <f t="shared" si="127"/>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x14ac:dyDescent="0.25">
      <c r="A559" s="4" t="str">
        <f t="shared" si="120"/>
        <v/>
      </c>
      <c r="B559" s="6"/>
      <c r="C559" s="6"/>
      <c r="D559" s="1" t="str">
        <f>IFERROR(INDEX('padron cfe'!B:B,MATCH(DATOS!C559,'padron cfe'!A:A,0),1),"")</f>
        <v/>
      </c>
      <c r="E559" s="4"/>
      <c r="F559" s="4"/>
      <c r="G559" s="4"/>
      <c r="H559" s="5" t="str">
        <f>IF(F559="","",IFERROR(CONCATENATE("PEUA",VLOOKUP(ESTADO,REPORTE!AV559:AW590,2,0),CLAVE_DISTRITO,CLAVE_CADER,IFERROR(VLOOKUP(DAY(F559),$BN$3:$BO$11,2,0),DAY(F559)),IFERROR(VLOOKUP(MONTH(F559),$BN$3:$BO$11,2,0),MONTH(F559)),YEAR(F559),G559),""))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9"/>
        <v/>
      </c>
      <c r="T559" s="2" t="str">
        <f>IFERROR(INDEX('padron cfe'!D:D,MATCH(DATOS!C559,'padron cfe'!A:A,0),1),"")</f>
        <v/>
      </c>
      <c r="U559" s="4"/>
      <c r="V559" s="4"/>
      <c r="W559" s="4"/>
      <c r="X559" s="6"/>
      <c r="Y559" s="4"/>
      <c r="Z559" s="4" t="str">
        <f t="shared" si="121"/>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4"/>
      <c r="BF559" s="4"/>
      <c r="BG559" s="4"/>
      <c r="BH559" s="7" t="str">
        <f t="shared" ca="1" si="122"/>
        <v/>
      </c>
      <c r="BI559" s="4" t="str">
        <f t="shared" si="129"/>
        <v/>
      </c>
      <c r="BJ559" s="123" t="str">
        <f t="shared" si="123"/>
        <v/>
      </c>
      <c r="BK559" s="140" t="str">
        <f t="shared" si="128"/>
        <v/>
      </c>
      <c r="BQ559" s="4" t="str">
        <f>IF(IFERROR(VLOOKUP(C559,C560:C$1993,1,0),"")="","",COUNTIF(C:C,C559))</f>
        <v/>
      </c>
      <c r="BU559" s="5" t="str">
        <f>IF(B559="","",IF(BQ559="",1+(MAX(BU$2:BU558)),""))</f>
        <v/>
      </c>
      <c r="BV559" s="5" t="str">
        <f t="shared" si="124"/>
        <v/>
      </c>
      <c r="BW559" s="5" t="str">
        <f t="shared" si="125"/>
        <v/>
      </c>
      <c r="BX559" s="14" t="str">
        <f t="shared" si="126"/>
        <v/>
      </c>
      <c r="BY559" s="28"/>
      <c r="BZ559" s="15"/>
      <c r="CA559" s="5" t="str">
        <f t="shared" si="130"/>
        <v/>
      </c>
      <c r="CD559" s="5" t="str">
        <f t="shared" si="127"/>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x14ac:dyDescent="0.25">
      <c r="A560" s="4" t="str">
        <f t="shared" si="120"/>
        <v/>
      </c>
      <c r="B560" s="6"/>
      <c r="C560" s="6"/>
      <c r="D560" s="1" t="str">
        <f>IFERROR(INDEX('padron cfe'!B:B,MATCH(DATOS!C560,'padron cfe'!A:A,0),1),"")</f>
        <v/>
      </c>
      <c r="E560" s="4"/>
      <c r="F560" s="4"/>
      <c r="G560" s="4"/>
      <c r="H560" s="5" t="str">
        <f>IF(F560="","",IFERROR(CONCATENATE("PEUA",VLOOKUP(ESTADO,REPORTE!AV560:AW591,2,0),CLAVE_DISTRITO,CLAVE_CADER,IFERROR(VLOOKUP(DAY(F560),$BN$3:$BO$11,2,0),DAY(F560)),IFERROR(VLOOKUP(MONTH(F560),$BN$3:$BO$11,2,0),MONTH(F560)),YEAR(F560),G560),""))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9"/>
        <v/>
      </c>
      <c r="T560" s="2" t="str">
        <f>IFERROR(INDEX('padron cfe'!D:D,MATCH(DATOS!C560,'padron cfe'!A:A,0),1),"")</f>
        <v/>
      </c>
      <c r="U560" s="4"/>
      <c r="V560" s="4"/>
      <c r="W560" s="4"/>
      <c r="X560" s="6"/>
      <c r="Y560" s="4"/>
      <c r="Z560" s="4" t="str">
        <f t="shared" si="121"/>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4"/>
      <c r="BF560" s="4"/>
      <c r="BG560" s="4"/>
      <c r="BH560" s="7" t="str">
        <f t="shared" ca="1" si="122"/>
        <v/>
      </c>
      <c r="BI560" s="4" t="str">
        <f t="shared" si="129"/>
        <v/>
      </c>
      <c r="BJ560" s="123" t="str">
        <f t="shared" si="123"/>
        <v/>
      </c>
      <c r="BK560" s="140" t="str">
        <f t="shared" si="128"/>
        <v/>
      </c>
      <c r="BQ560" s="4" t="str">
        <f>IF(IFERROR(VLOOKUP(C560,C561:C$1993,1,0),"")="","",COUNTIF(C:C,C560))</f>
        <v/>
      </c>
      <c r="BU560" s="5" t="str">
        <f>IF(B560="","",IF(BQ560="",1+(MAX(BU$2:BU559)),""))</f>
        <v/>
      </c>
      <c r="BV560" s="5" t="str">
        <f t="shared" si="124"/>
        <v/>
      </c>
      <c r="BW560" s="5" t="str">
        <f t="shared" si="125"/>
        <v/>
      </c>
      <c r="BX560" s="14" t="str">
        <f t="shared" si="126"/>
        <v/>
      </c>
      <c r="BY560" s="28"/>
      <c r="BZ560" s="15"/>
      <c r="CA560" s="5" t="str">
        <f t="shared" si="130"/>
        <v/>
      </c>
      <c r="CD560" s="5" t="str">
        <f t="shared" si="127"/>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x14ac:dyDescent="0.25">
      <c r="A561" s="4" t="str">
        <f t="shared" si="120"/>
        <v/>
      </c>
      <c r="B561" s="6"/>
      <c r="C561" s="6"/>
      <c r="D561" s="1" t="str">
        <f>IFERROR(INDEX('padron cfe'!B:B,MATCH(DATOS!C561,'padron cfe'!A:A,0),1),"")</f>
        <v/>
      </c>
      <c r="E561" s="4"/>
      <c r="F561" s="4"/>
      <c r="G561" s="4"/>
      <c r="H561" s="5" t="str">
        <f>IF(F561="","",IFERROR(CONCATENATE("PEUA",VLOOKUP(ESTADO,REPORTE!AV561:AW592,2,0),CLAVE_DISTRITO,CLAVE_CADER,IFERROR(VLOOKUP(DAY(F561),$BN$3:$BO$11,2,0),DAY(F561)),IFERROR(VLOOKUP(MONTH(F561),$BN$3:$BO$11,2,0),MONTH(F561)),YEAR(F561),G561),""))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9"/>
        <v/>
      </c>
      <c r="T561" s="2" t="str">
        <f>IFERROR(INDEX('padron cfe'!D:D,MATCH(DATOS!C561,'padron cfe'!A:A,0),1),"")</f>
        <v/>
      </c>
      <c r="U561" s="4"/>
      <c r="V561" s="4"/>
      <c r="W561" s="4"/>
      <c r="X561" s="6"/>
      <c r="Y561" s="4"/>
      <c r="Z561" s="4" t="str">
        <f t="shared" si="121"/>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4"/>
      <c r="BF561" s="4"/>
      <c r="BG561" s="4"/>
      <c r="BH561" s="7" t="str">
        <f t="shared" ca="1" si="122"/>
        <v/>
      </c>
      <c r="BI561" s="4" t="str">
        <f t="shared" si="129"/>
        <v/>
      </c>
      <c r="BJ561" s="123" t="str">
        <f t="shared" si="123"/>
        <v/>
      </c>
      <c r="BK561" s="140" t="str">
        <f t="shared" si="128"/>
        <v/>
      </c>
      <c r="BQ561" s="4" t="str">
        <f>IF(IFERROR(VLOOKUP(C561,C562:C$1993,1,0),"")="","",COUNTIF(C:C,C561))</f>
        <v/>
      </c>
      <c r="BU561" s="5" t="str">
        <f>IF(B561="","",IF(BQ561="",1+(MAX(BU$2:BU560)),""))</f>
        <v/>
      </c>
      <c r="BV561" s="5" t="str">
        <f t="shared" si="124"/>
        <v/>
      </c>
      <c r="BW561" s="5" t="str">
        <f t="shared" si="125"/>
        <v/>
      </c>
      <c r="BX561" s="14" t="str">
        <f t="shared" si="126"/>
        <v/>
      </c>
      <c r="BY561" s="28"/>
      <c r="BZ561" s="15"/>
      <c r="CA561" s="5" t="str">
        <f t="shared" si="130"/>
        <v/>
      </c>
      <c r="CD561" s="5" t="str">
        <f t="shared" si="127"/>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x14ac:dyDescent="0.25">
      <c r="A562" s="4" t="str">
        <f t="shared" si="120"/>
        <v/>
      </c>
      <c r="B562" s="6"/>
      <c r="C562" s="6"/>
      <c r="D562" s="1" t="str">
        <f>IFERROR(INDEX('padron cfe'!B:B,MATCH(DATOS!C562,'padron cfe'!A:A,0),1),"")</f>
        <v/>
      </c>
      <c r="E562" s="4"/>
      <c r="F562" s="4"/>
      <c r="G562" s="4"/>
      <c r="H562" s="5" t="str">
        <f>IF(F562="","",IFERROR(CONCATENATE("PEUA",VLOOKUP(ESTADO,REPORTE!AV562:AW593,2,0),CLAVE_DISTRITO,CLAVE_CADER,IFERROR(VLOOKUP(DAY(F562),$BN$3:$BO$11,2,0),DAY(F562)),IFERROR(VLOOKUP(MONTH(F562),$BN$3:$BO$11,2,0),MONTH(F562)),YEAR(F562),G562),""))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9"/>
        <v/>
      </c>
      <c r="T562" s="2" t="str">
        <f>IFERROR(INDEX('padron cfe'!D:D,MATCH(DATOS!C562,'padron cfe'!A:A,0),1),"")</f>
        <v/>
      </c>
      <c r="U562" s="4"/>
      <c r="V562" s="4"/>
      <c r="W562" s="4"/>
      <c r="X562" s="6"/>
      <c r="Y562" s="4"/>
      <c r="Z562" s="4" t="str">
        <f t="shared" si="121"/>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4"/>
      <c r="BF562" s="4"/>
      <c r="BG562" s="4"/>
      <c r="BH562" s="7" t="str">
        <f t="shared" ca="1" si="122"/>
        <v/>
      </c>
      <c r="BI562" s="4" t="str">
        <f t="shared" si="129"/>
        <v/>
      </c>
      <c r="BJ562" s="123" t="str">
        <f t="shared" si="123"/>
        <v/>
      </c>
      <c r="BK562" s="140" t="str">
        <f t="shared" si="128"/>
        <v/>
      </c>
      <c r="BQ562" s="4" t="str">
        <f>IF(IFERROR(VLOOKUP(C562,C563:C$1993,1,0),"")="","",COUNTIF(C:C,C562))</f>
        <v/>
      </c>
      <c r="BU562" s="5" t="str">
        <f>IF(B562="","",IF(BQ562="",1+(MAX(BU$2:BU561)),""))</f>
        <v/>
      </c>
      <c r="BV562" s="5" t="str">
        <f t="shared" si="124"/>
        <v/>
      </c>
      <c r="BW562" s="5" t="str">
        <f t="shared" si="125"/>
        <v/>
      </c>
      <c r="BX562" s="14" t="str">
        <f t="shared" si="126"/>
        <v/>
      </c>
      <c r="BY562" s="28"/>
      <c r="BZ562" s="15"/>
      <c r="CA562" s="5" t="str">
        <f t="shared" si="130"/>
        <v/>
      </c>
      <c r="CD562" s="5" t="str">
        <f t="shared" si="127"/>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x14ac:dyDescent="0.25">
      <c r="A563" s="4" t="str">
        <f t="shared" si="120"/>
        <v/>
      </c>
      <c r="B563" s="6"/>
      <c r="C563" s="6"/>
      <c r="D563" s="1" t="str">
        <f>IFERROR(INDEX('padron cfe'!B:B,MATCH(DATOS!C563,'padron cfe'!A:A,0),1),"")</f>
        <v/>
      </c>
      <c r="E563" s="4"/>
      <c r="F563" s="4"/>
      <c r="G563" s="4"/>
      <c r="H563" s="5" t="str">
        <f>IF(F563="","",IFERROR(CONCATENATE("PEUA",VLOOKUP(ESTADO,REPORTE!AV563:AW594,2,0),CLAVE_DISTRITO,CLAVE_CADER,IFERROR(VLOOKUP(DAY(F563),$BN$3:$BO$11,2,0),DAY(F563)),IFERROR(VLOOKUP(MONTH(F563),$BN$3:$BO$11,2,0),MONTH(F563)),YEAR(F563),G563),""))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9"/>
        <v/>
      </c>
      <c r="T563" s="2" t="str">
        <f>IFERROR(INDEX('padron cfe'!D:D,MATCH(DATOS!C563,'padron cfe'!A:A,0),1),"")</f>
        <v/>
      </c>
      <c r="U563" s="4"/>
      <c r="V563" s="4"/>
      <c r="W563" s="4"/>
      <c r="X563" s="6"/>
      <c r="Y563" s="4"/>
      <c r="Z563" s="4" t="str">
        <f t="shared" si="121"/>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4"/>
      <c r="BF563" s="4"/>
      <c r="BG563" s="4"/>
      <c r="BH563" s="7" t="str">
        <f t="shared" ca="1" si="122"/>
        <v/>
      </c>
      <c r="BI563" s="4" t="str">
        <f t="shared" si="129"/>
        <v/>
      </c>
      <c r="BJ563" s="123" t="str">
        <f t="shared" si="123"/>
        <v/>
      </c>
      <c r="BK563" s="140" t="str">
        <f t="shared" si="128"/>
        <v/>
      </c>
      <c r="BQ563" s="4" t="str">
        <f>IF(IFERROR(VLOOKUP(C563,C564:C$1993,1,0),"")="","",COUNTIF(C:C,C563))</f>
        <v/>
      </c>
      <c r="BU563" s="5" t="str">
        <f>IF(B563="","",IF(BQ563="",1+(MAX(BU$2:BU562)),""))</f>
        <v/>
      </c>
      <c r="BV563" s="5" t="str">
        <f t="shared" si="124"/>
        <v/>
      </c>
      <c r="BW563" s="5" t="str">
        <f t="shared" si="125"/>
        <v/>
      </c>
      <c r="BX563" s="14" t="str">
        <f t="shared" si="126"/>
        <v/>
      </c>
      <c r="BY563" s="28"/>
      <c r="BZ563" s="15"/>
      <c r="CA563" s="5" t="str">
        <f t="shared" si="130"/>
        <v/>
      </c>
      <c r="CD563" s="5" t="str">
        <f t="shared" si="127"/>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x14ac:dyDescent="0.25">
      <c r="A564" s="4" t="str">
        <f t="shared" si="120"/>
        <v/>
      </c>
      <c r="B564" s="6"/>
      <c r="C564" s="6"/>
      <c r="D564" s="1" t="str">
        <f>IFERROR(INDEX('padron cfe'!B:B,MATCH(DATOS!C564,'padron cfe'!A:A,0),1),"")</f>
        <v/>
      </c>
      <c r="E564" s="4"/>
      <c r="F564" s="4"/>
      <c r="G564" s="4"/>
      <c r="H564" s="5" t="str">
        <f>IF(F564="","",IFERROR(CONCATENATE("PEUA",VLOOKUP(ESTADO,REPORTE!AV564:AW595,2,0),CLAVE_DISTRITO,CLAVE_CADER,IFERROR(VLOOKUP(DAY(F564),$BN$3:$BO$11,2,0),DAY(F564)),IFERROR(VLOOKUP(MONTH(F564),$BN$3:$BO$11,2,0),MONTH(F564)),YEAR(F564),G564),""))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9"/>
        <v/>
      </c>
      <c r="T564" s="2" t="str">
        <f>IFERROR(INDEX('padron cfe'!D:D,MATCH(DATOS!C564,'padron cfe'!A:A,0),1),"")</f>
        <v/>
      </c>
      <c r="U564" s="4"/>
      <c r="V564" s="4"/>
      <c r="W564" s="4"/>
      <c r="X564" s="6"/>
      <c r="Y564" s="4"/>
      <c r="Z564" s="4" t="str">
        <f t="shared" si="121"/>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4"/>
      <c r="BF564" s="4"/>
      <c r="BG564" s="4"/>
      <c r="BH564" s="7" t="str">
        <f t="shared" ca="1" si="122"/>
        <v/>
      </c>
      <c r="BI564" s="4" t="str">
        <f t="shared" si="129"/>
        <v/>
      </c>
      <c r="BJ564" s="123" t="str">
        <f t="shared" si="123"/>
        <v/>
      </c>
      <c r="BK564" s="140" t="str">
        <f t="shared" si="128"/>
        <v/>
      </c>
      <c r="BQ564" s="4" t="str">
        <f>IF(IFERROR(VLOOKUP(C564,C565:C$1993,1,0),"")="","",COUNTIF(C:C,C564))</f>
        <v/>
      </c>
      <c r="BU564" s="5" t="str">
        <f>IF(B564="","",IF(BQ564="",1+(MAX(BU$2:BU563)),""))</f>
        <v/>
      </c>
      <c r="BV564" s="5" t="str">
        <f t="shared" si="124"/>
        <v/>
      </c>
      <c r="BW564" s="5" t="str">
        <f t="shared" si="125"/>
        <v/>
      </c>
      <c r="BX564" s="14" t="str">
        <f t="shared" si="126"/>
        <v/>
      </c>
      <c r="BY564" s="28"/>
      <c r="BZ564" s="15"/>
      <c r="CA564" s="5" t="str">
        <f t="shared" si="130"/>
        <v/>
      </c>
      <c r="CD564" s="5" t="str">
        <f t="shared" si="127"/>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x14ac:dyDescent="0.25">
      <c r="A565" s="4" t="str">
        <f t="shared" si="120"/>
        <v/>
      </c>
      <c r="B565" s="6"/>
      <c r="C565" s="6"/>
      <c r="D565" s="1" t="str">
        <f>IFERROR(INDEX('padron cfe'!B:B,MATCH(DATOS!C565,'padron cfe'!A:A,0),1),"")</f>
        <v/>
      </c>
      <c r="E565" s="4"/>
      <c r="F565" s="4"/>
      <c r="G565" s="4"/>
      <c r="H565" s="5" t="str">
        <f>IF(F565="","",IFERROR(CONCATENATE("PEUA",VLOOKUP(ESTADO,REPORTE!AV565:AW596,2,0),CLAVE_DISTRITO,CLAVE_CADER,IFERROR(VLOOKUP(DAY(F565),$BN$3:$BO$11,2,0),DAY(F565)),IFERROR(VLOOKUP(MONTH(F565),$BN$3:$BO$11,2,0),MONTH(F565)),YEAR(F565),G565),""))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9"/>
        <v/>
      </c>
      <c r="T565" s="2" t="str">
        <f>IFERROR(INDEX('padron cfe'!D:D,MATCH(DATOS!C565,'padron cfe'!A:A,0),1),"")</f>
        <v/>
      </c>
      <c r="U565" s="4"/>
      <c r="V565" s="4"/>
      <c r="W565" s="4"/>
      <c r="X565" s="6"/>
      <c r="Y565" s="4"/>
      <c r="Z565" s="4" t="str">
        <f t="shared" si="121"/>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4"/>
      <c r="BF565" s="4"/>
      <c r="BG565" s="4"/>
      <c r="BH565" s="7" t="str">
        <f t="shared" ca="1" si="122"/>
        <v/>
      </c>
      <c r="BI565" s="4" t="str">
        <f t="shared" si="129"/>
        <v/>
      </c>
      <c r="BJ565" s="123" t="str">
        <f t="shared" si="123"/>
        <v/>
      </c>
      <c r="BK565" s="140" t="str">
        <f t="shared" si="128"/>
        <v/>
      </c>
      <c r="BQ565" s="4" t="str">
        <f>IF(IFERROR(VLOOKUP(C565,C566:C$1993,1,0),"")="","",COUNTIF(C:C,C565))</f>
        <v/>
      </c>
      <c r="BU565" s="5" t="str">
        <f>IF(B565="","",IF(BQ565="",1+(MAX(BU$2:BU564)),""))</f>
        <v/>
      </c>
      <c r="BV565" s="5" t="str">
        <f t="shared" si="124"/>
        <v/>
      </c>
      <c r="BW565" s="5" t="str">
        <f t="shared" si="125"/>
        <v/>
      </c>
      <c r="BX565" s="14" t="str">
        <f t="shared" si="126"/>
        <v/>
      </c>
      <c r="BY565" s="28"/>
      <c r="BZ565" s="15"/>
      <c r="CA565" s="5" t="str">
        <f t="shared" si="130"/>
        <v/>
      </c>
      <c r="CD565" s="5" t="str">
        <f t="shared" si="127"/>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x14ac:dyDescent="0.25">
      <c r="A566" s="4" t="str">
        <f t="shared" si="120"/>
        <v/>
      </c>
      <c r="B566" s="6"/>
      <c r="C566" s="6"/>
      <c r="D566" s="1" t="str">
        <f>IFERROR(INDEX('padron cfe'!B:B,MATCH(DATOS!C566,'padron cfe'!A:A,0),1),"")</f>
        <v/>
      </c>
      <c r="E566" s="4"/>
      <c r="F566" s="4"/>
      <c r="G566" s="4"/>
      <c r="H566" s="5" t="str">
        <f>IF(F566="","",IFERROR(CONCATENATE("PEUA",VLOOKUP(ESTADO,REPORTE!AV566:AW597,2,0),CLAVE_DISTRITO,CLAVE_CADER,IFERROR(VLOOKUP(DAY(F566),$BN$3:$BO$11,2,0),DAY(F566)),IFERROR(VLOOKUP(MONTH(F566),$BN$3:$BO$11,2,0),MONTH(F566)),YEAR(F566),G566),""))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1">IF(J566="","",Q565)</f>
        <v/>
      </c>
      <c r="T566" s="2" t="str">
        <f>IFERROR(INDEX('padron cfe'!D:D,MATCH(DATOS!C566,'padron cfe'!A:A,0),1),"")</f>
        <v/>
      </c>
      <c r="U566" s="4"/>
      <c r="V566" s="4"/>
      <c r="W566" s="4"/>
      <c r="X566" s="6"/>
      <c r="Y566" s="4"/>
      <c r="Z566" s="4" t="str">
        <f t="shared" si="121"/>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4"/>
      <c r="BF566" s="4"/>
      <c r="BG566" s="4"/>
      <c r="BH566" s="7" t="str">
        <f t="shared" ca="1" si="122"/>
        <v/>
      </c>
      <c r="BI566" s="4" t="str">
        <f t="shared" si="129"/>
        <v/>
      </c>
      <c r="BJ566" s="123" t="str">
        <f t="shared" si="123"/>
        <v/>
      </c>
      <c r="BK566" s="140" t="str">
        <f t="shared" si="128"/>
        <v/>
      </c>
      <c r="BQ566" s="4" t="str">
        <f>IF(IFERROR(VLOOKUP(C566,C567:C$1993,1,0),"")="","",COUNTIF(C:C,C566))</f>
        <v/>
      </c>
      <c r="BU566" s="5" t="str">
        <f>IF(B566="","",IF(BQ566="",1+(MAX(BU$2:BU565)),""))</f>
        <v/>
      </c>
      <c r="BV566" s="5" t="str">
        <f t="shared" si="124"/>
        <v/>
      </c>
      <c r="BW566" s="5" t="str">
        <f t="shared" si="125"/>
        <v/>
      </c>
      <c r="BX566" s="14" t="str">
        <f t="shared" si="126"/>
        <v/>
      </c>
      <c r="BY566" s="28"/>
      <c r="BZ566" s="15"/>
      <c r="CA566" s="5" t="str">
        <f t="shared" si="130"/>
        <v/>
      </c>
      <c r="CD566" s="5" t="str">
        <f t="shared" si="127"/>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x14ac:dyDescent="0.25">
      <c r="A567" s="4" t="str">
        <f t="shared" si="120"/>
        <v/>
      </c>
      <c r="B567" s="6"/>
      <c r="C567" s="6"/>
      <c r="D567" s="1" t="str">
        <f>IFERROR(INDEX('padron cfe'!B:B,MATCH(DATOS!C567,'padron cfe'!A:A,0),1),"")</f>
        <v/>
      </c>
      <c r="E567" s="4"/>
      <c r="F567" s="4"/>
      <c r="G567" s="4"/>
      <c r="H567" s="5" t="str">
        <f>IF(F567="","",IFERROR(CONCATENATE("PEUA",VLOOKUP(ESTADO,REPORTE!AV567:AW598,2,0),CLAVE_DISTRITO,CLAVE_CADER,IFERROR(VLOOKUP(DAY(F567),$BN$3:$BO$11,2,0),DAY(F567)),IFERROR(VLOOKUP(MONTH(F567),$BN$3:$BO$11,2,0),MONTH(F567)),YEAR(F567),G567),""))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1"/>
        <v/>
      </c>
      <c r="T567" s="2" t="str">
        <f>IFERROR(INDEX('padron cfe'!D:D,MATCH(DATOS!C567,'padron cfe'!A:A,0),1),"")</f>
        <v/>
      </c>
      <c r="U567" s="4"/>
      <c r="V567" s="4"/>
      <c r="W567" s="4"/>
      <c r="X567" s="6"/>
      <c r="Y567" s="4"/>
      <c r="Z567" s="4" t="str">
        <f t="shared" si="121"/>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4"/>
      <c r="BF567" s="4"/>
      <c r="BG567" s="4"/>
      <c r="BH567" s="7" t="str">
        <f t="shared" ca="1" si="122"/>
        <v/>
      </c>
      <c r="BI567" s="4" t="str">
        <f t="shared" si="129"/>
        <v/>
      </c>
      <c r="BJ567" s="123" t="str">
        <f t="shared" si="123"/>
        <v/>
      </c>
      <c r="BK567" s="140" t="str">
        <f t="shared" si="128"/>
        <v/>
      </c>
      <c r="BQ567" s="4" t="str">
        <f>IF(IFERROR(VLOOKUP(C567,C568:C$1993,1,0),"")="","",COUNTIF(C:C,C567))</f>
        <v/>
      </c>
      <c r="BU567" s="5" t="str">
        <f>IF(B567="","",IF(BQ567="",1+(MAX(BU$2:BU566)),""))</f>
        <v/>
      </c>
      <c r="BV567" s="5" t="str">
        <f t="shared" si="124"/>
        <v/>
      </c>
      <c r="BW567" s="5" t="str">
        <f t="shared" si="125"/>
        <v/>
      </c>
      <c r="BX567" s="14" t="str">
        <f t="shared" si="126"/>
        <v/>
      </c>
      <c r="BY567" s="28"/>
      <c r="BZ567" s="15"/>
      <c r="CA567" s="5" t="str">
        <f t="shared" si="130"/>
        <v/>
      </c>
      <c r="CD567" s="5" t="str">
        <f t="shared" si="127"/>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x14ac:dyDescent="0.25">
      <c r="A568" s="4" t="str">
        <f t="shared" si="120"/>
        <v/>
      </c>
      <c r="B568" s="6"/>
      <c r="C568" s="6"/>
      <c r="D568" s="1" t="str">
        <f>IFERROR(INDEX('padron cfe'!B:B,MATCH(DATOS!C568,'padron cfe'!A:A,0),1),"")</f>
        <v/>
      </c>
      <c r="E568" s="4"/>
      <c r="F568" s="4"/>
      <c r="G568" s="4"/>
      <c r="H568" s="5" t="str">
        <f>IF(F568="","",IFERROR(CONCATENATE("PEUA",VLOOKUP(ESTADO,REPORTE!AV568:AW599,2,0),CLAVE_DISTRITO,CLAVE_CADER,IFERROR(VLOOKUP(DAY(F568),$BN$3:$BO$11,2,0),DAY(F568)),IFERROR(VLOOKUP(MONTH(F568),$BN$3:$BO$11,2,0),MONTH(F568)),YEAR(F568),G568),""))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1"/>
        <v/>
      </c>
      <c r="T568" s="2" t="str">
        <f>IFERROR(INDEX('padron cfe'!D:D,MATCH(DATOS!C568,'padron cfe'!A:A,0),1),"")</f>
        <v/>
      </c>
      <c r="U568" s="4"/>
      <c r="V568" s="4"/>
      <c r="W568" s="4"/>
      <c r="X568" s="6"/>
      <c r="Y568" s="4"/>
      <c r="Z568" s="4" t="str">
        <f t="shared" si="121"/>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4"/>
      <c r="BF568" s="4"/>
      <c r="BG568" s="4"/>
      <c r="BH568" s="7" t="str">
        <f t="shared" ca="1" si="122"/>
        <v/>
      </c>
      <c r="BI568" s="4" t="str">
        <f t="shared" si="129"/>
        <v/>
      </c>
      <c r="BJ568" s="123" t="str">
        <f t="shared" si="123"/>
        <v/>
      </c>
      <c r="BK568" s="140" t="str">
        <f t="shared" si="128"/>
        <v/>
      </c>
      <c r="BQ568" s="4" t="str">
        <f>IF(IFERROR(VLOOKUP(C568,C569:C$1993,1,0),"")="","",COUNTIF(C:C,C568))</f>
        <v/>
      </c>
      <c r="BU568" s="5" t="str">
        <f>IF(B568="","",IF(BQ568="",1+(MAX(BU$2:BU567)),""))</f>
        <v/>
      </c>
      <c r="BV568" s="5" t="str">
        <f t="shared" si="124"/>
        <v/>
      </c>
      <c r="BW568" s="5" t="str">
        <f t="shared" si="125"/>
        <v/>
      </c>
      <c r="BX568" s="14" t="str">
        <f t="shared" si="126"/>
        <v/>
      </c>
      <c r="BY568" s="28"/>
      <c r="BZ568" s="15"/>
      <c r="CA568" s="5" t="str">
        <f t="shared" si="130"/>
        <v/>
      </c>
      <c r="CD568" s="5" t="str">
        <f t="shared" si="127"/>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x14ac:dyDescent="0.25">
      <c r="A569" s="4" t="str">
        <f t="shared" si="120"/>
        <v/>
      </c>
      <c r="B569" s="6"/>
      <c r="C569" s="6"/>
      <c r="D569" s="1" t="str">
        <f>IFERROR(INDEX('padron cfe'!B:B,MATCH(DATOS!C569,'padron cfe'!A:A,0),1),"")</f>
        <v/>
      </c>
      <c r="E569" s="4"/>
      <c r="F569" s="4"/>
      <c r="G569" s="4"/>
      <c r="H569" s="5" t="str">
        <f>IF(F569="","",IFERROR(CONCATENATE("PEUA",VLOOKUP(ESTADO,REPORTE!AV569:AW600,2,0),CLAVE_DISTRITO,CLAVE_CADER,IFERROR(VLOOKUP(DAY(F569),$BN$3:$BO$11,2,0),DAY(F569)),IFERROR(VLOOKUP(MONTH(F569),$BN$3:$BO$11,2,0),MONTH(F569)),YEAR(F569),G569),""))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1"/>
        <v/>
      </c>
      <c r="T569" s="2" t="str">
        <f>IFERROR(INDEX('padron cfe'!D:D,MATCH(DATOS!C569,'padron cfe'!A:A,0),1),"")</f>
        <v/>
      </c>
      <c r="U569" s="4"/>
      <c r="V569" s="4"/>
      <c r="W569" s="4"/>
      <c r="X569" s="6"/>
      <c r="Y569" s="4"/>
      <c r="Z569" s="4" t="str">
        <f t="shared" si="121"/>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4"/>
      <c r="BF569" s="4"/>
      <c r="BG569" s="4"/>
      <c r="BH569" s="7" t="str">
        <f t="shared" ca="1" si="122"/>
        <v/>
      </c>
      <c r="BI569" s="4" t="str">
        <f t="shared" si="129"/>
        <v/>
      </c>
      <c r="BJ569" s="123" t="str">
        <f t="shared" si="123"/>
        <v/>
      </c>
      <c r="BK569" s="140" t="str">
        <f t="shared" si="128"/>
        <v/>
      </c>
      <c r="BQ569" s="4" t="str">
        <f>IF(IFERROR(VLOOKUP(C569,C570:C$1993,1,0),"")="","",COUNTIF(C:C,C569))</f>
        <v/>
      </c>
      <c r="BU569" s="5" t="str">
        <f>IF(B569="","",IF(BQ569="",1+(MAX(BU$2:BU568)),""))</f>
        <v/>
      </c>
      <c r="BV569" s="5" t="str">
        <f t="shared" si="124"/>
        <v/>
      </c>
      <c r="BW569" s="5" t="str">
        <f t="shared" si="125"/>
        <v/>
      </c>
      <c r="BX569" s="14" t="str">
        <f t="shared" si="126"/>
        <v/>
      </c>
      <c r="BY569" s="28"/>
      <c r="BZ569" s="15"/>
      <c r="CA569" s="5" t="str">
        <f t="shared" si="130"/>
        <v/>
      </c>
      <c r="CD569" s="5" t="str">
        <f t="shared" si="127"/>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x14ac:dyDescent="0.25">
      <c r="A570" s="4" t="str">
        <f t="shared" si="120"/>
        <v/>
      </c>
      <c r="B570" s="6"/>
      <c r="C570" s="6"/>
      <c r="D570" s="1" t="str">
        <f>IFERROR(INDEX('padron cfe'!B:B,MATCH(DATOS!C570,'padron cfe'!A:A,0),1),"")</f>
        <v/>
      </c>
      <c r="E570" s="4"/>
      <c r="F570" s="4"/>
      <c r="G570" s="4"/>
      <c r="H570" s="5" t="str">
        <f>IF(F570="","",IFERROR(CONCATENATE("PEUA",VLOOKUP(ESTADO,REPORTE!AV570:AW601,2,0),CLAVE_DISTRITO,CLAVE_CADER,IFERROR(VLOOKUP(DAY(F570),$BN$3:$BO$11,2,0),DAY(F570)),IFERROR(VLOOKUP(MONTH(F570),$BN$3:$BO$11,2,0),MONTH(F570)),YEAR(F570),G570),""))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1"/>
        <v/>
      </c>
      <c r="T570" s="2" t="str">
        <f>IFERROR(INDEX('padron cfe'!D:D,MATCH(DATOS!C570,'padron cfe'!A:A,0),1),"")</f>
        <v/>
      </c>
      <c r="U570" s="4"/>
      <c r="V570" s="4"/>
      <c r="W570" s="4"/>
      <c r="X570" s="6"/>
      <c r="Y570" s="4"/>
      <c r="Z570" s="4" t="str">
        <f t="shared" si="121"/>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4"/>
      <c r="BF570" s="4"/>
      <c r="BG570" s="4"/>
      <c r="BH570" s="7" t="str">
        <f t="shared" ca="1" si="122"/>
        <v/>
      </c>
      <c r="BI570" s="4" t="str">
        <f t="shared" si="129"/>
        <v/>
      </c>
      <c r="BJ570" s="123" t="str">
        <f t="shared" si="123"/>
        <v/>
      </c>
      <c r="BK570" s="140" t="str">
        <f t="shared" si="128"/>
        <v/>
      </c>
      <c r="BQ570" s="4" t="str">
        <f>IF(IFERROR(VLOOKUP(C570,C571:C$1993,1,0),"")="","",COUNTIF(C:C,C570))</f>
        <v/>
      </c>
      <c r="BU570" s="5" t="str">
        <f>IF(B570="","",IF(BQ570="",1+(MAX(BU$2:BU569)),""))</f>
        <v/>
      </c>
      <c r="BV570" s="5" t="str">
        <f t="shared" si="124"/>
        <v/>
      </c>
      <c r="BW570" s="5" t="str">
        <f t="shared" si="125"/>
        <v/>
      </c>
      <c r="BX570" s="14" t="str">
        <f t="shared" si="126"/>
        <v/>
      </c>
      <c r="BY570" s="28"/>
      <c r="BZ570" s="15"/>
      <c r="CA570" s="5" t="str">
        <f t="shared" si="130"/>
        <v/>
      </c>
      <c r="CD570" s="5" t="str">
        <f t="shared" si="127"/>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x14ac:dyDescent="0.25">
      <c r="A571" s="4" t="str">
        <f t="shared" si="120"/>
        <v/>
      </c>
      <c r="B571" s="6"/>
      <c r="C571" s="6"/>
      <c r="D571" s="1" t="str">
        <f>IFERROR(INDEX('padron cfe'!B:B,MATCH(DATOS!C571,'padron cfe'!A:A,0),1),"")</f>
        <v/>
      </c>
      <c r="E571" s="4"/>
      <c r="F571" s="4"/>
      <c r="G571" s="4"/>
      <c r="H571" s="5" t="str">
        <f>IF(F571="","",IFERROR(CONCATENATE("PEUA",VLOOKUP(ESTADO,REPORTE!AV571:AW602,2,0),CLAVE_DISTRITO,CLAVE_CADER,IFERROR(VLOOKUP(DAY(F571),$BN$3:$BO$11,2,0),DAY(F571)),IFERROR(VLOOKUP(MONTH(F571),$BN$3:$BO$11,2,0),MONTH(F571)),YEAR(F571),G571),""))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1"/>
        <v/>
      </c>
      <c r="T571" s="2" t="str">
        <f>IFERROR(INDEX('padron cfe'!D:D,MATCH(DATOS!C571,'padron cfe'!A:A,0),1),"")</f>
        <v/>
      </c>
      <c r="U571" s="4"/>
      <c r="V571" s="4"/>
      <c r="W571" s="4"/>
      <c r="X571" s="6"/>
      <c r="Y571" s="4"/>
      <c r="Z571" s="4" t="str">
        <f t="shared" si="121"/>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4"/>
      <c r="BF571" s="4"/>
      <c r="BG571" s="4"/>
      <c r="BH571" s="7" t="str">
        <f t="shared" ca="1" si="122"/>
        <v/>
      </c>
      <c r="BI571" s="4" t="str">
        <f t="shared" si="129"/>
        <v/>
      </c>
      <c r="BJ571" s="123" t="str">
        <f t="shared" si="123"/>
        <v/>
      </c>
      <c r="BK571" s="140" t="str">
        <f t="shared" si="128"/>
        <v/>
      </c>
      <c r="BQ571" s="4" t="str">
        <f>IF(IFERROR(VLOOKUP(C571,C572:C$1993,1,0),"")="","",COUNTIF(C:C,C571))</f>
        <v/>
      </c>
      <c r="BU571" s="5" t="str">
        <f>IF(B571="","",IF(BQ571="",1+(MAX(BU$2:BU570)),""))</f>
        <v/>
      </c>
      <c r="BV571" s="5" t="str">
        <f t="shared" si="124"/>
        <v/>
      </c>
      <c r="BW571" s="5" t="str">
        <f t="shared" si="125"/>
        <v/>
      </c>
      <c r="BX571" s="14" t="str">
        <f t="shared" si="126"/>
        <v/>
      </c>
      <c r="BY571" s="28"/>
      <c r="BZ571" s="15"/>
      <c r="CA571" s="5" t="str">
        <f t="shared" si="130"/>
        <v/>
      </c>
      <c r="CD571" s="5" t="str">
        <f t="shared" si="127"/>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x14ac:dyDescent="0.25">
      <c r="A572" s="4" t="str">
        <f t="shared" si="120"/>
        <v/>
      </c>
      <c r="B572" s="6"/>
      <c r="C572" s="6"/>
      <c r="D572" s="1" t="str">
        <f>IFERROR(INDEX('padron cfe'!B:B,MATCH(DATOS!C572,'padron cfe'!A:A,0),1),"")</f>
        <v/>
      </c>
      <c r="E572" s="4"/>
      <c r="F572" s="4"/>
      <c r="G572" s="4"/>
      <c r="H572" s="5" t="str">
        <f>IF(F572="","",IFERROR(CONCATENATE("PEUA",VLOOKUP(ESTADO,REPORTE!AV572:AW603,2,0),CLAVE_DISTRITO,CLAVE_CADER,IFERROR(VLOOKUP(DAY(F572),$BN$3:$BO$11,2,0),DAY(F572)),IFERROR(VLOOKUP(MONTH(F572),$BN$3:$BO$11,2,0),MONTH(F572)),YEAR(F572),G572),""))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1"/>
        <v/>
      </c>
      <c r="T572" s="2" t="str">
        <f>IFERROR(INDEX('padron cfe'!D:D,MATCH(DATOS!C572,'padron cfe'!A:A,0),1),"")</f>
        <v/>
      </c>
      <c r="U572" s="4"/>
      <c r="V572" s="4"/>
      <c r="W572" s="4"/>
      <c r="X572" s="6"/>
      <c r="Y572" s="4"/>
      <c r="Z572" s="4" t="str">
        <f t="shared" si="121"/>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4"/>
      <c r="BF572" s="4"/>
      <c r="BG572" s="4"/>
      <c r="BH572" s="7" t="str">
        <f t="shared" ca="1" si="122"/>
        <v/>
      </c>
      <c r="BI572" s="4" t="str">
        <f t="shared" si="129"/>
        <v/>
      </c>
      <c r="BJ572" s="123" t="str">
        <f t="shared" si="123"/>
        <v/>
      </c>
      <c r="BK572" s="140" t="str">
        <f t="shared" si="128"/>
        <v/>
      </c>
      <c r="BQ572" s="4" t="str">
        <f>IF(IFERROR(VLOOKUP(C572,C573:C$1993,1,0),"")="","",COUNTIF(C:C,C572))</f>
        <v/>
      </c>
      <c r="BU572" s="5" t="str">
        <f>IF(B572="","",IF(BQ572="",1+(MAX(BU$2:BU571)),""))</f>
        <v/>
      </c>
      <c r="BV572" s="5" t="str">
        <f t="shared" si="124"/>
        <v/>
      </c>
      <c r="BW572" s="5" t="str">
        <f t="shared" si="125"/>
        <v/>
      </c>
      <c r="BX572" s="14" t="str">
        <f t="shared" si="126"/>
        <v/>
      </c>
      <c r="BY572" s="28"/>
      <c r="BZ572" s="15"/>
      <c r="CA572" s="5" t="str">
        <f t="shared" si="130"/>
        <v/>
      </c>
      <c r="CD572" s="5" t="str">
        <f t="shared" si="127"/>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x14ac:dyDescent="0.25">
      <c r="A573" s="4" t="str">
        <f t="shared" si="120"/>
        <v/>
      </c>
      <c r="B573" s="6"/>
      <c r="C573" s="6"/>
      <c r="D573" s="1" t="str">
        <f>IFERROR(INDEX('padron cfe'!B:B,MATCH(DATOS!C573,'padron cfe'!A:A,0),1),"")</f>
        <v/>
      </c>
      <c r="E573" s="4"/>
      <c r="F573" s="4"/>
      <c r="G573" s="4"/>
      <c r="H573" s="5" t="str">
        <f>IF(F573="","",IFERROR(CONCATENATE("PEUA",VLOOKUP(ESTADO,REPORTE!AV573:AW604,2,0),CLAVE_DISTRITO,CLAVE_CADER,IFERROR(VLOOKUP(DAY(F573),$BN$3:$BO$11,2,0),DAY(F573)),IFERROR(VLOOKUP(MONTH(F573),$BN$3:$BO$11,2,0),MONTH(F573)),YEAR(F573),G573),""))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1"/>
        <v/>
      </c>
      <c r="T573" s="2" t="str">
        <f>IFERROR(INDEX('padron cfe'!D:D,MATCH(DATOS!C573,'padron cfe'!A:A,0),1),"")</f>
        <v/>
      </c>
      <c r="U573" s="4"/>
      <c r="V573" s="4"/>
      <c r="W573" s="4"/>
      <c r="X573" s="6"/>
      <c r="Y573" s="4"/>
      <c r="Z573" s="4" t="str">
        <f t="shared" si="121"/>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4"/>
      <c r="BF573" s="4"/>
      <c r="BG573" s="4"/>
      <c r="BH573" s="7" t="str">
        <f t="shared" ca="1" si="122"/>
        <v/>
      </c>
      <c r="BI573" s="4" t="str">
        <f t="shared" si="129"/>
        <v/>
      </c>
      <c r="BJ573" s="123" t="str">
        <f t="shared" si="123"/>
        <v/>
      </c>
      <c r="BK573" s="140" t="str">
        <f t="shared" si="128"/>
        <v/>
      </c>
      <c r="BQ573" s="4" t="str">
        <f>IF(IFERROR(VLOOKUP(C573,C574:C$1993,1,0),"")="","",COUNTIF(C:C,C573))</f>
        <v/>
      </c>
      <c r="BU573" s="5" t="str">
        <f>IF(B573="","",IF(BQ573="",1+(MAX(BU$2:BU572)),""))</f>
        <v/>
      </c>
      <c r="BV573" s="5" t="str">
        <f t="shared" si="124"/>
        <v/>
      </c>
      <c r="BW573" s="5" t="str">
        <f t="shared" si="125"/>
        <v/>
      </c>
      <c r="BX573" s="14" t="str">
        <f t="shared" si="126"/>
        <v/>
      </c>
      <c r="BY573" s="28"/>
      <c r="BZ573" s="15"/>
      <c r="CA573" s="5" t="str">
        <f t="shared" si="130"/>
        <v/>
      </c>
      <c r="CD573" s="5" t="str">
        <f t="shared" si="127"/>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x14ac:dyDescent="0.25">
      <c r="A574" s="4" t="str">
        <f t="shared" si="120"/>
        <v/>
      </c>
      <c r="B574" s="6"/>
      <c r="C574" s="6"/>
      <c r="D574" s="1" t="str">
        <f>IFERROR(INDEX('padron cfe'!B:B,MATCH(DATOS!C574,'padron cfe'!A:A,0),1),"")</f>
        <v/>
      </c>
      <c r="E574" s="4"/>
      <c r="F574" s="4"/>
      <c r="G574" s="4"/>
      <c r="H574" s="5" t="str">
        <f>IF(F574="","",IFERROR(CONCATENATE("PEUA",VLOOKUP(ESTADO,REPORTE!AV574:AW605,2,0),CLAVE_DISTRITO,CLAVE_CADER,IFERROR(VLOOKUP(DAY(F574),$BN$3:$BO$11,2,0),DAY(F574)),IFERROR(VLOOKUP(MONTH(F574),$BN$3:$BO$11,2,0),MONTH(F574)),YEAR(F574),G574),""))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1"/>
        <v/>
      </c>
      <c r="T574" s="2" t="str">
        <f>IFERROR(INDEX('padron cfe'!D:D,MATCH(DATOS!C574,'padron cfe'!A:A,0),1),"")</f>
        <v/>
      </c>
      <c r="U574" s="4"/>
      <c r="V574" s="4"/>
      <c r="W574" s="4"/>
      <c r="X574" s="6"/>
      <c r="Y574" s="4"/>
      <c r="Z574" s="4" t="str">
        <f t="shared" si="121"/>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4"/>
      <c r="BF574" s="4"/>
      <c r="BG574" s="4"/>
      <c r="BH574" s="7" t="str">
        <f t="shared" ca="1" si="122"/>
        <v/>
      </c>
      <c r="BI574" s="4" t="str">
        <f t="shared" si="129"/>
        <v/>
      </c>
      <c r="BJ574" s="123" t="str">
        <f t="shared" si="123"/>
        <v/>
      </c>
      <c r="BK574" s="140" t="str">
        <f t="shared" si="128"/>
        <v/>
      </c>
      <c r="BQ574" s="4" t="str">
        <f>IF(IFERROR(VLOOKUP(C574,C575:C$1993,1,0),"")="","",COUNTIF(C:C,C574))</f>
        <v/>
      </c>
      <c r="BU574" s="5" t="str">
        <f>IF(B574="","",IF(BQ574="",1+(MAX(BU$2:BU573)),""))</f>
        <v/>
      </c>
      <c r="BV574" s="5" t="str">
        <f t="shared" si="124"/>
        <v/>
      </c>
      <c r="BW574" s="5" t="str">
        <f t="shared" si="125"/>
        <v/>
      </c>
      <c r="BX574" s="14" t="str">
        <f t="shared" si="126"/>
        <v/>
      </c>
      <c r="BY574" s="28"/>
      <c r="BZ574" s="15"/>
      <c r="CA574" s="5" t="str">
        <f t="shared" si="130"/>
        <v/>
      </c>
      <c r="CD574" s="5" t="str">
        <f t="shared" si="127"/>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x14ac:dyDescent="0.25">
      <c r="A575" s="4" t="str">
        <f t="shared" si="120"/>
        <v/>
      </c>
      <c r="B575" s="6"/>
      <c r="C575" s="6"/>
      <c r="D575" s="1" t="str">
        <f>IFERROR(INDEX('padron cfe'!B:B,MATCH(DATOS!C575,'padron cfe'!A:A,0),1),"")</f>
        <v/>
      </c>
      <c r="E575" s="4"/>
      <c r="F575" s="4"/>
      <c r="G575" s="4"/>
      <c r="H575" s="5" t="str">
        <f>IF(F575="","",IFERROR(CONCATENATE("PEUA",VLOOKUP(ESTADO,REPORTE!AV575:AW606,2,0),CLAVE_DISTRITO,CLAVE_CADER,IFERROR(VLOOKUP(DAY(F575),$BN$3:$BO$11,2,0),DAY(F575)),IFERROR(VLOOKUP(MONTH(F575),$BN$3:$BO$11,2,0),MONTH(F575)),YEAR(F575),G575),""))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1"/>
        <v/>
      </c>
      <c r="T575" s="2" t="str">
        <f>IFERROR(INDEX('padron cfe'!D:D,MATCH(DATOS!C575,'padron cfe'!A:A,0),1),"")</f>
        <v/>
      </c>
      <c r="U575" s="4"/>
      <c r="V575" s="4"/>
      <c r="W575" s="4"/>
      <c r="X575" s="6"/>
      <c r="Y575" s="4"/>
      <c r="Z575" s="4" t="str">
        <f t="shared" si="121"/>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4"/>
      <c r="BF575" s="4"/>
      <c r="BG575" s="4"/>
      <c r="BH575" s="7" t="str">
        <f t="shared" ca="1" si="122"/>
        <v/>
      </c>
      <c r="BI575" s="4" t="str">
        <f t="shared" si="129"/>
        <v/>
      </c>
      <c r="BJ575" s="123" t="str">
        <f t="shared" si="123"/>
        <v/>
      </c>
      <c r="BK575" s="140" t="str">
        <f t="shared" si="128"/>
        <v/>
      </c>
      <c r="BQ575" s="4" t="str">
        <f>IF(IFERROR(VLOOKUP(C575,C576:C$1993,1,0),"")="","",COUNTIF(C:C,C575))</f>
        <v/>
      </c>
      <c r="BU575" s="5" t="str">
        <f>IF(B575="","",IF(BQ575="",1+(MAX(BU$2:BU574)),""))</f>
        <v/>
      </c>
      <c r="BV575" s="5" t="str">
        <f t="shared" si="124"/>
        <v/>
      </c>
      <c r="BW575" s="5" t="str">
        <f t="shared" si="125"/>
        <v/>
      </c>
      <c r="BX575" s="14" t="str">
        <f t="shared" si="126"/>
        <v/>
      </c>
      <c r="BY575" s="28"/>
      <c r="BZ575" s="15"/>
      <c r="CA575" s="5" t="str">
        <f t="shared" si="130"/>
        <v/>
      </c>
      <c r="CD575" s="5" t="str">
        <f t="shared" si="127"/>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x14ac:dyDescent="0.25">
      <c r="A576" s="4" t="str">
        <f t="shared" si="120"/>
        <v/>
      </c>
      <c r="B576" s="6"/>
      <c r="C576" s="6"/>
      <c r="D576" s="1" t="str">
        <f>IFERROR(INDEX('padron cfe'!B:B,MATCH(DATOS!C576,'padron cfe'!A:A,0),1),"")</f>
        <v/>
      </c>
      <c r="E576" s="4"/>
      <c r="F576" s="4"/>
      <c r="G576" s="4"/>
      <c r="H576" s="5" t="str">
        <f>IF(F576="","",IFERROR(CONCATENATE("PEUA",VLOOKUP(ESTADO,REPORTE!AV576:AW607,2,0),CLAVE_DISTRITO,CLAVE_CADER,IFERROR(VLOOKUP(DAY(F576),$BN$3:$BO$11,2,0),DAY(F576)),IFERROR(VLOOKUP(MONTH(F576),$BN$3:$BO$11,2,0),MONTH(F576)),YEAR(F576),G576),""))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1"/>
        <v/>
      </c>
      <c r="T576" s="2" t="str">
        <f>IFERROR(INDEX('padron cfe'!D:D,MATCH(DATOS!C576,'padron cfe'!A:A,0),1),"")</f>
        <v/>
      </c>
      <c r="U576" s="4"/>
      <c r="V576" s="4"/>
      <c r="W576" s="4"/>
      <c r="X576" s="6"/>
      <c r="Y576" s="4"/>
      <c r="Z576" s="4" t="str">
        <f t="shared" si="121"/>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4"/>
      <c r="BF576" s="4"/>
      <c r="BG576" s="4"/>
      <c r="BH576" s="7" t="str">
        <f t="shared" ca="1" si="122"/>
        <v/>
      </c>
      <c r="BI576" s="4" t="str">
        <f t="shared" si="129"/>
        <v/>
      </c>
      <c r="BJ576" s="123" t="str">
        <f t="shared" si="123"/>
        <v/>
      </c>
      <c r="BK576" s="140" t="str">
        <f t="shared" si="128"/>
        <v/>
      </c>
      <c r="BQ576" s="4" t="str">
        <f>IF(IFERROR(VLOOKUP(C576,C577:C$1993,1,0),"")="","",COUNTIF(C:C,C576))</f>
        <v/>
      </c>
      <c r="BU576" s="5" t="str">
        <f>IF(B576="","",IF(BQ576="",1+(MAX(BU$2:BU575)),""))</f>
        <v/>
      </c>
      <c r="BV576" s="5" t="str">
        <f t="shared" si="124"/>
        <v/>
      </c>
      <c r="BW576" s="5" t="str">
        <f t="shared" si="125"/>
        <v/>
      </c>
      <c r="BX576" s="14" t="str">
        <f t="shared" si="126"/>
        <v/>
      </c>
      <c r="BY576" s="28"/>
      <c r="BZ576" s="15"/>
      <c r="CA576" s="5" t="str">
        <f t="shared" si="130"/>
        <v/>
      </c>
      <c r="CD576" s="5" t="str">
        <f t="shared" si="127"/>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x14ac:dyDescent="0.25">
      <c r="A577" s="4" t="str">
        <f t="shared" si="120"/>
        <v/>
      </c>
      <c r="B577" s="6"/>
      <c r="C577" s="6"/>
      <c r="D577" s="1" t="str">
        <f>IFERROR(INDEX('padron cfe'!B:B,MATCH(DATOS!C577,'padron cfe'!A:A,0),1),"")</f>
        <v/>
      </c>
      <c r="E577" s="4"/>
      <c r="F577" s="4"/>
      <c r="G577" s="4"/>
      <c r="H577" s="5" t="str">
        <f>IF(F577="","",IFERROR(CONCATENATE("PEUA",VLOOKUP(ESTADO,REPORTE!AV577:AW608,2,0),CLAVE_DISTRITO,CLAVE_CADER,IFERROR(VLOOKUP(DAY(F577),$BN$3:$BO$11,2,0),DAY(F577)),IFERROR(VLOOKUP(MONTH(F577),$BN$3:$BO$11,2,0),MONTH(F577)),YEAR(F577),G577),""))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1"/>
        <v/>
      </c>
      <c r="T577" s="2" t="str">
        <f>IFERROR(INDEX('padron cfe'!D:D,MATCH(DATOS!C577,'padron cfe'!A:A,0),1),"")</f>
        <v/>
      </c>
      <c r="U577" s="4"/>
      <c r="V577" s="4"/>
      <c r="W577" s="4"/>
      <c r="X577" s="6"/>
      <c r="Y577" s="4"/>
      <c r="Z577" s="4" t="str">
        <f t="shared" si="121"/>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4"/>
      <c r="BF577" s="4"/>
      <c r="BG577" s="4"/>
      <c r="BH577" s="7" t="str">
        <f t="shared" ca="1" si="122"/>
        <v/>
      </c>
      <c r="BI577" s="4" t="str">
        <f t="shared" si="129"/>
        <v/>
      </c>
      <c r="BJ577" s="123" t="str">
        <f t="shared" si="123"/>
        <v/>
      </c>
      <c r="BK577" s="140" t="str">
        <f t="shared" si="128"/>
        <v/>
      </c>
      <c r="BQ577" s="4" t="str">
        <f>IF(IFERROR(VLOOKUP(C577,C578:C$1993,1,0),"")="","",COUNTIF(C:C,C577))</f>
        <v/>
      </c>
      <c r="BU577" s="5" t="str">
        <f>IF(B577="","",IF(BQ577="",1+(MAX(BU$2:BU576)),""))</f>
        <v/>
      </c>
      <c r="BV577" s="5" t="str">
        <f t="shared" si="124"/>
        <v/>
      </c>
      <c r="BW577" s="5" t="str">
        <f t="shared" si="125"/>
        <v/>
      </c>
      <c r="BX577" s="14" t="str">
        <f t="shared" si="126"/>
        <v/>
      </c>
      <c r="BY577" s="28"/>
      <c r="BZ577" s="15"/>
      <c r="CA577" s="5" t="str">
        <f t="shared" si="130"/>
        <v/>
      </c>
      <c r="CD577" s="5" t="str">
        <f t="shared" si="127"/>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x14ac:dyDescent="0.25">
      <c r="A578" s="4" t="str">
        <f t="shared" ref="A578:A641" si="13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IF(F578="","",IFERROR(CONCATENATE("PEUA",VLOOKUP(ESTADO,REPORTE!AV578:AW609,2,0),CLAVE_DISTRITO,CLAVE_CADER,IFERROR(VLOOKUP(DAY(F578),$BN$3:$BO$11,2,0),DAY(F578)),IFERROR(VLOOKUP(MONTH(F578),$BN$3:$BO$11,2,0),MONTH(F578)),YEAR(F578),G578),""))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1"/>
        <v/>
      </c>
      <c r="T578" s="2" t="str">
        <f>IFERROR(INDEX('padron cfe'!D:D,MATCH(DATOS!C578,'padron cfe'!A:A,0),1),"")</f>
        <v/>
      </c>
      <c r="U578" s="4"/>
      <c r="V578" s="4"/>
      <c r="W578" s="4"/>
      <c r="X578" s="6"/>
      <c r="Y578" s="4"/>
      <c r="Z578" s="4" t="str">
        <f t="shared" ref="Z578:Z641" si="13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4"/>
      <c r="BF578" s="4"/>
      <c r="BG578" s="4"/>
      <c r="BH578" s="7" t="str">
        <f t="shared" ref="BH578:BH641" ca="1" si="134">IFERROR(IF(BE578="","",IF(BA578=5,"",IF(BE578-TODAY()&gt;0,"VIGENTE","VENCIDO"))),"")</f>
        <v/>
      </c>
      <c r="BI578" s="4" t="str">
        <f t="shared" si="129"/>
        <v/>
      </c>
      <c r="BJ578" s="123" t="str">
        <f t="shared" ref="BJ578:BJ641" si="135">IFERROR(IF(AA578="","",AA578/V578),"")</f>
        <v/>
      </c>
      <c r="BK578" s="140" t="str">
        <f t="shared" si="128"/>
        <v/>
      </c>
      <c r="BQ578" s="4" t="str">
        <f>IF(IFERROR(VLOOKUP(C578,C579:C$1993,1,0),"")="","",COUNTIF(C:C,C578))</f>
        <v/>
      </c>
      <c r="BU578" s="5" t="str">
        <f>IF(B578="","",IF(BQ578="",1+(MAX(BU$2:BU577)),""))</f>
        <v/>
      </c>
      <c r="BV578" s="5" t="str">
        <f t="shared" ref="BV578:BV641" si="136">IF(BU578="","",Z578)</f>
        <v/>
      </c>
      <c r="BW578" s="5" t="str">
        <f t="shared" ref="BW578:BW641" si="137">IF(BU578="","",H578)</f>
        <v/>
      </c>
      <c r="BX578" s="14" t="str">
        <f t="shared" ref="BX578:BX641" si="138">IF(BU578="","",C578)</f>
        <v/>
      </c>
      <c r="BY578" s="28"/>
      <c r="BZ578" s="15"/>
      <c r="CA578" s="5" t="str">
        <f t="shared" si="130"/>
        <v/>
      </c>
      <c r="CD578" s="5" t="str">
        <f t="shared" ref="CD578:CD641" si="139">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x14ac:dyDescent="0.25">
      <c r="A579" s="4" t="str">
        <f t="shared" si="132"/>
        <v/>
      </c>
      <c r="B579" s="6"/>
      <c r="C579" s="6"/>
      <c r="D579" s="1" t="str">
        <f>IFERROR(INDEX('padron cfe'!B:B,MATCH(DATOS!C579,'padron cfe'!A:A,0),1),"")</f>
        <v/>
      </c>
      <c r="E579" s="4"/>
      <c r="F579" s="4"/>
      <c r="G579" s="4"/>
      <c r="H579" s="5" t="str">
        <f>IF(F579="","",IFERROR(CONCATENATE("PEUA",VLOOKUP(ESTADO,REPORTE!AV579:AW610,2,0),CLAVE_DISTRITO,CLAVE_CADER,IFERROR(VLOOKUP(DAY(F579),$BN$3:$BO$11,2,0),DAY(F579)),IFERROR(VLOOKUP(MONTH(F579),$BN$3:$BO$11,2,0),MONTH(F579)),YEAR(F579),G579),""))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1"/>
        <v/>
      </c>
      <c r="T579" s="2" t="str">
        <f>IFERROR(INDEX('padron cfe'!D:D,MATCH(DATOS!C579,'padron cfe'!A:A,0),1),"")</f>
        <v/>
      </c>
      <c r="U579" s="4"/>
      <c r="V579" s="4"/>
      <c r="W579" s="4"/>
      <c r="X579" s="6"/>
      <c r="Y579" s="4"/>
      <c r="Z579" s="4" t="str">
        <f t="shared" si="13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4"/>
      <c r="BF579" s="4"/>
      <c r="BG579" s="4"/>
      <c r="BH579" s="7" t="str">
        <f t="shared" ca="1" si="134"/>
        <v/>
      </c>
      <c r="BI579" s="4" t="str">
        <f t="shared" si="129"/>
        <v/>
      </c>
      <c r="BJ579" s="123" t="str">
        <f t="shared" si="135"/>
        <v/>
      </c>
      <c r="BK579" s="140" t="str">
        <f t="shared" ref="BK579:BK642" si="140">IFERROR(IF(AA579/Z579=0,"",AA579/Z579),"")</f>
        <v/>
      </c>
      <c r="BQ579" s="4" t="str">
        <f>IF(IFERROR(VLOOKUP(C579,C580:C$1993,1,0),"")="","",COUNTIF(C:C,C579))</f>
        <v/>
      </c>
      <c r="BU579" s="5" t="str">
        <f>IF(B579="","",IF(BQ579="",1+(MAX(BU$2:BU578)),""))</f>
        <v/>
      </c>
      <c r="BV579" s="5" t="str">
        <f t="shared" si="136"/>
        <v/>
      </c>
      <c r="BW579" s="5" t="str">
        <f t="shared" si="137"/>
        <v/>
      </c>
      <c r="BX579" s="14" t="str">
        <f t="shared" si="138"/>
        <v/>
      </c>
      <c r="BY579" s="28"/>
      <c r="BZ579" s="15"/>
      <c r="CA579" s="5" t="str">
        <f t="shared" si="130"/>
        <v/>
      </c>
      <c r="CD579" s="5" t="str">
        <f t="shared" si="139"/>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x14ac:dyDescent="0.25">
      <c r="A580" s="4" t="str">
        <f t="shared" si="132"/>
        <v/>
      </c>
      <c r="B580" s="6"/>
      <c r="C580" s="6"/>
      <c r="D580" s="1" t="str">
        <f>IFERROR(INDEX('padron cfe'!B:B,MATCH(DATOS!C580,'padron cfe'!A:A,0),1),"")</f>
        <v/>
      </c>
      <c r="E580" s="4"/>
      <c r="F580" s="4"/>
      <c r="G580" s="4"/>
      <c r="H580" s="5" t="str">
        <f>IF(F580="","",IFERROR(CONCATENATE("PEUA",VLOOKUP(ESTADO,REPORTE!AV580:AW611,2,0),CLAVE_DISTRITO,CLAVE_CADER,IFERROR(VLOOKUP(DAY(F580),$BN$3:$BO$11,2,0),DAY(F580)),IFERROR(VLOOKUP(MONTH(F580),$BN$3:$BO$11,2,0),MONTH(F580)),YEAR(F580),G580),""))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1"/>
        <v/>
      </c>
      <c r="T580" s="2" t="str">
        <f>IFERROR(INDEX('padron cfe'!D:D,MATCH(DATOS!C580,'padron cfe'!A:A,0),1),"")</f>
        <v/>
      </c>
      <c r="U580" s="4"/>
      <c r="V580" s="4"/>
      <c r="W580" s="4"/>
      <c r="X580" s="6"/>
      <c r="Y580" s="4"/>
      <c r="Z580" s="4" t="str">
        <f t="shared" si="13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4"/>
      <c r="BF580" s="4"/>
      <c r="BG580" s="4"/>
      <c r="BH580" s="7" t="str">
        <f t="shared" ca="1" si="134"/>
        <v/>
      </c>
      <c r="BI580" s="4" t="str">
        <f t="shared" si="129"/>
        <v/>
      </c>
      <c r="BJ580" s="123" t="str">
        <f t="shared" si="135"/>
        <v/>
      </c>
      <c r="BK580" s="140" t="str">
        <f t="shared" si="140"/>
        <v/>
      </c>
      <c r="BQ580" s="4" t="str">
        <f>IF(IFERROR(VLOOKUP(C580,C581:C$1993,1,0),"")="","",COUNTIF(C:C,C580))</f>
        <v/>
      </c>
      <c r="BU580" s="5" t="str">
        <f>IF(B580="","",IF(BQ580="",1+(MAX(BU$2:BU579)),""))</f>
        <v/>
      </c>
      <c r="BV580" s="5" t="str">
        <f t="shared" si="136"/>
        <v/>
      </c>
      <c r="BW580" s="5" t="str">
        <f t="shared" si="137"/>
        <v/>
      </c>
      <c r="BX580" s="14" t="str">
        <f t="shared" si="138"/>
        <v/>
      </c>
      <c r="BY580" s="28"/>
      <c r="BZ580" s="15"/>
      <c r="CA580" s="5" t="str">
        <f t="shared" si="130"/>
        <v/>
      </c>
      <c r="CD580" s="5" t="str">
        <f t="shared" si="139"/>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x14ac:dyDescent="0.25">
      <c r="A581" s="4" t="str">
        <f t="shared" si="132"/>
        <v/>
      </c>
      <c r="B581" s="6"/>
      <c r="C581" s="6"/>
      <c r="D581" s="1" t="str">
        <f>IFERROR(INDEX('padron cfe'!B:B,MATCH(DATOS!C581,'padron cfe'!A:A,0),1),"")</f>
        <v/>
      </c>
      <c r="E581" s="4"/>
      <c r="F581" s="4"/>
      <c r="G581" s="4"/>
      <c r="H581" s="5" t="str">
        <f>IF(F581="","",IFERROR(CONCATENATE("PEUA",VLOOKUP(ESTADO,REPORTE!AV581:AW612,2,0),CLAVE_DISTRITO,CLAVE_CADER,IFERROR(VLOOKUP(DAY(F581),$BN$3:$BO$11,2,0),DAY(F581)),IFERROR(VLOOKUP(MONTH(F581),$BN$3:$BO$11,2,0),MONTH(F581)),YEAR(F581),G581),""))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1"/>
        <v/>
      </c>
      <c r="T581" s="2" t="str">
        <f>IFERROR(INDEX('padron cfe'!D:D,MATCH(DATOS!C581,'padron cfe'!A:A,0),1),"")</f>
        <v/>
      </c>
      <c r="U581" s="4"/>
      <c r="V581" s="4"/>
      <c r="W581" s="4"/>
      <c r="X581" s="6"/>
      <c r="Y581" s="4"/>
      <c r="Z581" s="4" t="str">
        <f t="shared" si="13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4"/>
      <c r="BF581" s="4"/>
      <c r="BG581" s="4"/>
      <c r="BH581" s="7" t="str">
        <f t="shared" ca="1" si="134"/>
        <v/>
      </c>
      <c r="BI581" s="4" t="str">
        <f t="shared" si="129"/>
        <v/>
      </c>
      <c r="BJ581" s="123" t="str">
        <f t="shared" si="135"/>
        <v/>
      </c>
      <c r="BK581" s="140" t="str">
        <f t="shared" si="140"/>
        <v/>
      </c>
      <c r="BQ581" s="4" t="str">
        <f>IF(IFERROR(VLOOKUP(C581,C582:C$1993,1,0),"")="","",COUNTIF(C:C,C581))</f>
        <v/>
      </c>
      <c r="BU581" s="5" t="str">
        <f>IF(B581="","",IF(BQ581="",1+(MAX(BU$2:BU580)),""))</f>
        <v/>
      </c>
      <c r="BV581" s="5" t="str">
        <f t="shared" si="136"/>
        <v/>
      </c>
      <c r="BW581" s="5" t="str">
        <f t="shared" si="137"/>
        <v/>
      </c>
      <c r="BX581" s="14" t="str">
        <f t="shared" si="138"/>
        <v/>
      </c>
      <c r="BY581" s="28"/>
      <c r="BZ581" s="15"/>
      <c r="CA581" s="5" t="str">
        <f t="shared" si="130"/>
        <v/>
      </c>
      <c r="CD581" s="5" t="str">
        <f t="shared" si="139"/>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x14ac:dyDescent="0.25">
      <c r="A582" s="4" t="str">
        <f t="shared" si="132"/>
        <v/>
      </c>
      <c r="B582" s="6"/>
      <c r="C582" s="6"/>
      <c r="D582" s="1" t="str">
        <f>IFERROR(INDEX('padron cfe'!B:B,MATCH(DATOS!C582,'padron cfe'!A:A,0),1),"")</f>
        <v/>
      </c>
      <c r="E582" s="4"/>
      <c r="F582" s="4"/>
      <c r="G582" s="4"/>
      <c r="H582" s="5" t="str">
        <f>IF(F582="","",IFERROR(CONCATENATE("PEUA",VLOOKUP(ESTADO,REPORTE!AV582:AW613,2,0),CLAVE_DISTRITO,CLAVE_CADER,IFERROR(VLOOKUP(DAY(F582),$BN$3:$BO$11,2,0),DAY(F582)),IFERROR(VLOOKUP(MONTH(F582),$BN$3:$BO$11,2,0),MONTH(F582)),YEAR(F582),G582),""))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1"/>
        <v/>
      </c>
      <c r="T582" s="2" t="str">
        <f>IFERROR(INDEX('padron cfe'!D:D,MATCH(DATOS!C582,'padron cfe'!A:A,0),1),"")</f>
        <v/>
      </c>
      <c r="U582" s="4"/>
      <c r="V582" s="4"/>
      <c r="W582" s="4"/>
      <c r="X582" s="6"/>
      <c r="Y582" s="4"/>
      <c r="Z582" s="4" t="str">
        <f t="shared" si="13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4"/>
      <c r="BF582" s="4"/>
      <c r="BG582" s="4"/>
      <c r="BH582" s="7" t="str">
        <f t="shared" ca="1" si="134"/>
        <v/>
      </c>
      <c r="BI582" s="4" t="str">
        <f t="shared" si="129"/>
        <v/>
      </c>
      <c r="BJ582" s="123" t="str">
        <f t="shared" si="135"/>
        <v/>
      </c>
      <c r="BK582" s="140" t="str">
        <f t="shared" si="140"/>
        <v/>
      </c>
      <c r="BQ582" s="4" t="str">
        <f>IF(IFERROR(VLOOKUP(C582,C583:C$1993,1,0),"")="","",COUNTIF(C:C,C582))</f>
        <v/>
      </c>
      <c r="BU582" s="5" t="str">
        <f>IF(B582="","",IF(BQ582="",1+(MAX(BU$2:BU581)),""))</f>
        <v/>
      </c>
      <c r="BV582" s="5" t="str">
        <f t="shared" si="136"/>
        <v/>
      </c>
      <c r="BW582" s="5" t="str">
        <f t="shared" si="137"/>
        <v/>
      </c>
      <c r="BX582" s="14" t="str">
        <f t="shared" si="138"/>
        <v/>
      </c>
      <c r="BY582" s="28"/>
      <c r="BZ582" s="15"/>
      <c r="CA582" s="5" t="str">
        <f t="shared" si="130"/>
        <v/>
      </c>
      <c r="CD582" s="5" t="str">
        <f t="shared" si="139"/>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x14ac:dyDescent="0.25">
      <c r="A583" s="4" t="str">
        <f t="shared" si="132"/>
        <v/>
      </c>
      <c r="B583" s="6"/>
      <c r="C583" s="6"/>
      <c r="D583" s="1" t="str">
        <f>IFERROR(INDEX('padron cfe'!B:B,MATCH(DATOS!C583,'padron cfe'!A:A,0),1),"")</f>
        <v/>
      </c>
      <c r="E583" s="4"/>
      <c r="F583" s="4"/>
      <c r="G583" s="4"/>
      <c r="H583" s="5" t="str">
        <f>IF(F583="","",IFERROR(CONCATENATE("PEUA",VLOOKUP(ESTADO,REPORTE!AV583:AW614,2,0),CLAVE_DISTRITO,CLAVE_CADER,IFERROR(VLOOKUP(DAY(F583),$BN$3:$BO$11,2,0),DAY(F583)),IFERROR(VLOOKUP(MONTH(F583),$BN$3:$BO$11,2,0),MONTH(F583)),YEAR(F583),G583),""))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1"/>
        <v/>
      </c>
      <c r="T583" s="2" t="str">
        <f>IFERROR(INDEX('padron cfe'!D:D,MATCH(DATOS!C583,'padron cfe'!A:A,0),1),"")</f>
        <v/>
      </c>
      <c r="U583" s="4"/>
      <c r="V583" s="4"/>
      <c r="W583" s="4"/>
      <c r="X583" s="6"/>
      <c r="Y583" s="4"/>
      <c r="Z583" s="4" t="str">
        <f t="shared" si="13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4"/>
      <c r="BF583" s="4"/>
      <c r="BG583" s="4"/>
      <c r="BH583" s="7" t="str">
        <f t="shared" ca="1" si="134"/>
        <v/>
      </c>
      <c r="BI583" s="4" t="str">
        <f t="shared" si="129"/>
        <v/>
      </c>
      <c r="BJ583" s="123" t="str">
        <f t="shared" si="135"/>
        <v/>
      </c>
      <c r="BK583" s="140" t="str">
        <f t="shared" si="140"/>
        <v/>
      </c>
      <c r="BQ583" s="4" t="str">
        <f>IF(IFERROR(VLOOKUP(C583,C584:C$1993,1,0),"")="","",COUNTIF(C:C,C583))</f>
        <v/>
      </c>
      <c r="BU583" s="5" t="str">
        <f>IF(B583="","",IF(BQ583="",1+(MAX(BU$2:BU582)),""))</f>
        <v/>
      </c>
      <c r="BV583" s="5" t="str">
        <f t="shared" si="136"/>
        <v/>
      </c>
      <c r="BW583" s="5" t="str">
        <f t="shared" si="137"/>
        <v/>
      </c>
      <c r="BX583" s="14" t="str">
        <f t="shared" si="138"/>
        <v/>
      </c>
      <c r="BY583" s="28"/>
      <c r="BZ583" s="15"/>
      <c r="CA583" s="5" t="str">
        <f t="shared" si="130"/>
        <v/>
      </c>
      <c r="CD583" s="5" t="str">
        <f t="shared" si="139"/>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x14ac:dyDescent="0.25">
      <c r="A584" s="4" t="str">
        <f t="shared" si="132"/>
        <v/>
      </c>
      <c r="B584" s="6"/>
      <c r="C584" s="6"/>
      <c r="D584" s="1" t="str">
        <f>IFERROR(INDEX('padron cfe'!B:B,MATCH(DATOS!C584,'padron cfe'!A:A,0),1),"")</f>
        <v/>
      </c>
      <c r="E584" s="4"/>
      <c r="F584" s="4"/>
      <c r="G584" s="4"/>
      <c r="H584" s="5" t="str">
        <f>IF(F584="","",IFERROR(CONCATENATE("PEUA",VLOOKUP(ESTADO,REPORTE!AV584:AW615,2,0),CLAVE_DISTRITO,CLAVE_CADER,IFERROR(VLOOKUP(DAY(F584),$BN$3:$BO$11,2,0),DAY(F584)),IFERROR(VLOOKUP(MONTH(F584),$BN$3:$BO$11,2,0),MONTH(F584)),YEAR(F584),G584),""))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1"/>
        <v/>
      </c>
      <c r="T584" s="2" t="str">
        <f>IFERROR(INDEX('padron cfe'!D:D,MATCH(DATOS!C584,'padron cfe'!A:A,0),1),"")</f>
        <v/>
      </c>
      <c r="U584" s="4"/>
      <c r="V584" s="4"/>
      <c r="W584" s="4"/>
      <c r="X584" s="6"/>
      <c r="Y584" s="4"/>
      <c r="Z584" s="4" t="str">
        <f t="shared" si="13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4"/>
      <c r="BF584" s="4"/>
      <c r="BG584" s="4"/>
      <c r="BH584" s="7" t="str">
        <f t="shared" ca="1" si="134"/>
        <v/>
      </c>
      <c r="BI584" s="4" t="str">
        <f t="shared" si="129"/>
        <v/>
      </c>
      <c r="BJ584" s="123" t="str">
        <f t="shared" si="135"/>
        <v/>
      </c>
      <c r="BK584" s="140" t="str">
        <f t="shared" si="140"/>
        <v/>
      </c>
      <c r="BQ584" s="4" t="str">
        <f>IF(IFERROR(VLOOKUP(C584,C585:C$1993,1,0),"")="","",COUNTIF(C:C,C584))</f>
        <v/>
      </c>
      <c r="BU584" s="5" t="str">
        <f>IF(B584="","",IF(BQ584="",1+(MAX(BU$2:BU583)),""))</f>
        <v/>
      </c>
      <c r="BV584" s="5" t="str">
        <f t="shared" si="136"/>
        <v/>
      </c>
      <c r="BW584" s="5" t="str">
        <f t="shared" si="137"/>
        <v/>
      </c>
      <c r="BX584" s="14" t="str">
        <f t="shared" si="138"/>
        <v/>
      </c>
      <c r="BY584" s="28"/>
      <c r="BZ584" s="15"/>
      <c r="CA584" s="5" t="str">
        <f t="shared" si="130"/>
        <v/>
      </c>
      <c r="CD584" s="5" t="str">
        <f t="shared" si="139"/>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x14ac:dyDescent="0.25">
      <c r="A585" s="4" t="str">
        <f t="shared" si="132"/>
        <v/>
      </c>
      <c r="B585" s="6"/>
      <c r="C585" s="6"/>
      <c r="D585" s="1" t="str">
        <f>IFERROR(INDEX('padron cfe'!B:B,MATCH(DATOS!C585,'padron cfe'!A:A,0),1),"")</f>
        <v/>
      </c>
      <c r="E585" s="4"/>
      <c r="F585" s="4"/>
      <c r="G585" s="4"/>
      <c r="H585" s="5" t="str">
        <f>IF(F585="","",IFERROR(CONCATENATE("PEUA",VLOOKUP(ESTADO,REPORTE!AV585:AW616,2,0),CLAVE_DISTRITO,CLAVE_CADER,IFERROR(VLOOKUP(DAY(F585),$BN$3:$BO$11,2,0),DAY(F585)),IFERROR(VLOOKUP(MONTH(F585),$BN$3:$BO$11,2,0),MONTH(F585)),YEAR(F585),G585),""))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1"/>
        <v/>
      </c>
      <c r="T585" s="2" t="str">
        <f>IFERROR(INDEX('padron cfe'!D:D,MATCH(DATOS!C585,'padron cfe'!A:A,0),1),"")</f>
        <v/>
      </c>
      <c r="U585" s="4"/>
      <c r="V585" s="4"/>
      <c r="W585" s="4"/>
      <c r="X585" s="6"/>
      <c r="Y585" s="4"/>
      <c r="Z585" s="4" t="str">
        <f t="shared" si="13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4"/>
      <c r="BF585" s="4"/>
      <c r="BG585" s="4"/>
      <c r="BH585" s="7" t="str">
        <f t="shared" ca="1" si="134"/>
        <v/>
      </c>
      <c r="BI585" s="4" t="str">
        <f t="shared" si="129"/>
        <v/>
      </c>
      <c r="BJ585" s="123" t="str">
        <f t="shared" si="135"/>
        <v/>
      </c>
      <c r="BK585" s="140" t="str">
        <f t="shared" si="140"/>
        <v/>
      </c>
      <c r="BQ585" s="4" t="str">
        <f>IF(IFERROR(VLOOKUP(C585,C586:C$1993,1,0),"")="","",COUNTIF(C:C,C585))</f>
        <v/>
      </c>
      <c r="BU585" s="5" t="str">
        <f>IF(B585="","",IF(BQ585="",1+(MAX(BU$2:BU584)),""))</f>
        <v/>
      </c>
      <c r="BV585" s="5" t="str">
        <f t="shared" si="136"/>
        <v/>
      </c>
      <c r="BW585" s="5" t="str">
        <f t="shared" si="137"/>
        <v/>
      </c>
      <c r="BX585" s="14" t="str">
        <f t="shared" si="138"/>
        <v/>
      </c>
      <c r="BY585" s="28"/>
      <c r="BZ585" s="15"/>
      <c r="CA585" s="5" t="str">
        <f t="shared" si="130"/>
        <v/>
      </c>
      <c r="CD585" s="5" t="str">
        <f t="shared" si="139"/>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x14ac:dyDescent="0.25">
      <c r="A586" s="4" t="str">
        <f t="shared" si="132"/>
        <v/>
      </c>
      <c r="B586" s="6"/>
      <c r="C586" s="6"/>
      <c r="D586" s="1" t="str">
        <f>IFERROR(INDEX('padron cfe'!B:B,MATCH(DATOS!C586,'padron cfe'!A:A,0),1),"")</f>
        <v/>
      </c>
      <c r="E586" s="4"/>
      <c r="F586" s="4"/>
      <c r="G586" s="4"/>
      <c r="H586" s="5" t="str">
        <f>IF(F586="","",IFERROR(CONCATENATE("PEUA",VLOOKUP(ESTADO,REPORTE!AV586:AW617,2,0),CLAVE_DISTRITO,CLAVE_CADER,IFERROR(VLOOKUP(DAY(F586),$BN$3:$BO$11,2,0),DAY(F586)),IFERROR(VLOOKUP(MONTH(F586),$BN$3:$BO$11,2,0),MONTH(F586)),YEAR(F586),G586),""))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1"/>
        <v/>
      </c>
      <c r="T586" s="2" t="str">
        <f>IFERROR(INDEX('padron cfe'!D:D,MATCH(DATOS!C586,'padron cfe'!A:A,0),1),"")</f>
        <v/>
      </c>
      <c r="U586" s="4"/>
      <c r="V586" s="4"/>
      <c r="W586" s="4"/>
      <c r="X586" s="6"/>
      <c r="Y586" s="4"/>
      <c r="Z586" s="4" t="str">
        <f t="shared" si="13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4"/>
      <c r="BF586" s="4"/>
      <c r="BG586" s="4"/>
      <c r="BH586" s="7" t="str">
        <f t="shared" ca="1" si="134"/>
        <v/>
      </c>
      <c r="BI586" s="4" t="str">
        <f t="shared" si="129"/>
        <v/>
      </c>
      <c r="BJ586" s="123" t="str">
        <f t="shared" si="135"/>
        <v/>
      </c>
      <c r="BK586" s="140" t="str">
        <f t="shared" si="140"/>
        <v/>
      </c>
      <c r="BQ586" s="4" t="str">
        <f>IF(IFERROR(VLOOKUP(C586,C587:C$1993,1,0),"")="","",COUNTIF(C:C,C586))</f>
        <v/>
      </c>
      <c r="BU586" s="5" t="str">
        <f>IF(B586="","",IF(BQ586="",1+(MAX(BU$2:BU585)),""))</f>
        <v/>
      </c>
      <c r="BV586" s="5" t="str">
        <f t="shared" si="136"/>
        <v/>
      </c>
      <c r="BW586" s="5" t="str">
        <f t="shared" si="137"/>
        <v/>
      </c>
      <c r="BX586" s="14" t="str">
        <f t="shared" si="138"/>
        <v/>
      </c>
      <c r="BY586" s="28"/>
      <c r="BZ586" s="15"/>
      <c r="CA586" s="5" t="str">
        <f t="shared" si="130"/>
        <v/>
      </c>
      <c r="CD586" s="5" t="str">
        <f t="shared" si="139"/>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x14ac:dyDescent="0.25">
      <c r="A587" s="4" t="str">
        <f t="shared" si="132"/>
        <v/>
      </c>
      <c r="B587" s="6"/>
      <c r="C587" s="6"/>
      <c r="D587" s="1" t="str">
        <f>IFERROR(INDEX('padron cfe'!B:B,MATCH(DATOS!C587,'padron cfe'!A:A,0),1),"")</f>
        <v/>
      </c>
      <c r="E587" s="4"/>
      <c r="F587" s="4"/>
      <c r="G587" s="4"/>
      <c r="H587" s="5" t="str">
        <f>IF(F587="","",IFERROR(CONCATENATE("PEUA",VLOOKUP(ESTADO,REPORTE!AV587:AW618,2,0),CLAVE_DISTRITO,CLAVE_CADER,IFERROR(VLOOKUP(DAY(F587),$BN$3:$BO$11,2,0),DAY(F587)),IFERROR(VLOOKUP(MONTH(F587),$BN$3:$BO$11,2,0),MONTH(F587)),YEAR(F587),G587),""))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1"/>
        <v/>
      </c>
      <c r="T587" s="2" t="str">
        <f>IFERROR(INDEX('padron cfe'!D:D,MATCH(DATOS!C587,'padron cfe'!A:A,0),1),"")</f>
        <v/>
      </c>
      <c r="U587" s="4"/>
      <c r="V587" s="4"/>
      <c r="W587" s="4"/>
      <c r="X587" s="6"/>
      <c r="Y587" s="4"/>
      <c r="Z587" s="4" t="str">
        <f t="shared" si="13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4"/>
      <c r="BF587" s="4"/>
      <c r="BG587" s="4"/>
      <c r="BH587" s="7" t="str">
        <f t="shared" ca="1" si="134"/>
        <v/>
      </c>
      <c r="BI587" s="4" t="str">
        <f t="shared" si="129"/>
        <v/>
      </c>
      <c r="BJ587" s="123" t="str">
        <f t="shared" si="135"/>
        <v/>
      </c>
      <c r="BK587" s="140" t="str">
        <f t="shared" si="140"/>
        <v/>
      </c>
      <c r="BQ587" s="4" t="str">
        <f>IF(IFERROR(VLOOKUP(C587,C588:C$1993,1,0),"")="","",COUNTIF(C:C,C587))</f>
        <v/>
      </c>
      <c r="BU587" s="5" t="str">
        <f>IF(B587="","",IF(BQ587="",1+(MAX(BU$2:BU586)),""))</f>
        <v/>
      </c>
      <c r="BV587" s="5" t="str">
        <f t="shared" si="136"/>
        <v/>
      </c>
      <c r="BW587" s="5" t="str">
        <f t="shared" si="137"/>
        <v/>
      </c>
      <c r="BX587" s="14" t="str">
        <f t="shared" si="138"/>
        <v/>
      </c>
      <c r="BY587" s="28"/>
      <c r="BZ587" s="15"/>
      <c r="CA587" s="5" t="str">
        <f t="shared" si="130"/>
        <v/>
      </c>
      <c r="CD587" s="5" t="str">
        <f t="shared" si="139"/>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x14ac:dyDescent="0.25">
      <c r="A588" s="4" t="str">
        <f t="shared" si="132"/>
        <v/>
      </c>
      <c r="B588" s="6"/>
      <c r="C588" s="6"/>
      <c r="D588" s="1" t="str">
        <f>IFERROR(INDEX('padron cfe'!B:B,MATCH(DATOS!C588,'padron cfe'!A:A,0),1),"")</f>
        <v/>
      </c>
      <c r="E588" s="4"/>
      <c r="F588" s="4"/>
      <c r="G588" s="4"/>
      <c r="H588" s="5" t="str">
        <f>IF(F588="","",IFERROR(CONCATENATE("PEUA",VLOOKUP(ESTADO,REPORTE!AV588:AW619,2,0),CLAVE_DISTRITO,CLAVE_CADER,IFERROR(VLOOKUP(DAY(F588),$BN$3:$BO$11,2,0),DAY(F588)),IFERROR(VLOOKUP(MONTH(F588),$BN$3:$BO$11,2,0),MONTH(F588)),YEAR(F588),G588),""))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1"/>
        <v/>
      </c>
      <c r="T588" s="2" t="str">
        <f>IFERROR(INDEX('padron cfe'!D:D,MATCH(DATOS!C588,'padron cfe'!A:A,0),1),"")</f>
        <v/>
      </c>
      <c r="U588" s="4"/>
      <c r="V588" s="4"/>
      <c r="W588" s="4"/>
      <c r="X588" s="6"/>
      <c r="Y588" s="4"/>
      <c r="Z588" s="4" t="str">
        <f t="shared" si="13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4"/>
      <c r="BF588" s="4"/>
      <c r="BG588" s="4"/>
      <c r="BH588" s="7" t="str">
        <f t="shared" ca="1" si="134"/>
        <v/>
      </c>
      <c r="BI588" s="4" t="str">
        <f t="shared" si="129"/>
        <v/>
      </c>
      <c r="BJ588" s="123" t="str">
        <f t="shared" si="135"/>
        <v/>
      </c>
      <c r="BK588" s="140" t="str">
        <f t="shared" si="140"/>
        <v/>
      </c>
      <c r="BQ588" s="4" t="str">
        <f>IF(IFERROR(VLOOKUP(C588,C589:C$1993,1,0),"")="","",COUNTIF(C:C,C588))</f>
        <v/>
      </c>
      <c r="BU588" s="5" t="str">
        <f>IF(B588="","",IF(BQ588="",1+(MAX(BU$2:BU587)),""))</f>
        <v/>
      </c>
      <c r="BV588" s="5" t="str">
        <f t="shared" si="136"/>
        <v/>
      </c>
      <c r="BW588" s="5" t="str">
        <f t="shared" si="137"/>
        <v/>
      </c>
      <c r="BX588" s="14" t="str">
        <f t="shared" si="138"/>
        <v/>
      </c>
      <c r="BY588" s="28"/>
      <c r="BZ588" s="15"/>
      <c r="CA588" s="5" t="str">
        <f t="shared" si="130"/>
        <v/>
      </c>
      <c r="CD588" s="5" t="str">
        <f t="shared" si="139"/>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x14ac:dyDescent="0.25">
      <c r="A589" s="4" t="str">
        <f t="shared" si="132"/>
        <v/>
      </c>
      <c r="B589" s="6"/>
      <c r="C589" s="6"/>
      <c r="D589" s="1" t="str">
        <f>IFERROR(INDEX('padron cfe'!B:B,MATCH(DATOS!C589,'padron cfe'!A:A,0),1),"")</f>
        <v/>
      </c>
      <c r="E589" s="4"/>
      <c r="F589" s="4"/>
      <c r="G589" s="4"/>
      <c r="H589" s="5" t="str">
        <f>IF(F589="","",IFERROR(CONCATENATE("PEUA",VLOOKUP(ESTADO,REPORTE!AV589:AW620,2,0),CLAVE_DISTRITO,CLAVE_CADER,IFERROR(VLOOKUP(DAY(F589),$BN$3:$BO$11,2,0),DAY(F589)),IFERROR(VLOOKUP(MONTH(F589),$BN$3:$BO$11,2,0),MONTH(F589)),YEAR(F589),G589),""))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1"/>
        <v/>
      </c>
      <c r="T589" s="2" t="str">
        <f>IFERROR(INDEX('padron cfe'!D:D,MATCH(DATOS!C589,'padron cfe'!A:A,0),1),"")</f>
        <v/>
      </c>
      <c r="U589" s="4"/>
      <c r="V589" s="4"/>
      <c r="W589" s="4"/>
      <c r="X589" s="6"/>
      <c r="Y589" s="4"/>
      <c r="Z589" s="4" t="str">
        <f t="shared" si="13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4"/>
      <c r="BF589" s="4"/>
      <c r="BG589" s="4"/>
      <c r="BH589" s="7" t="str">
        <f t="shared" ca="1" si="134"/>
        <v/>
      </c>
      <c r="BI589" s="4" t="str">
        <f t="shared" si="129"/>
        <v/>
      </c>
      <c r="BJ589" s="123" t="str">
        <f t="shared" si="135"/>
        <v/>
      </c>
      <c r="BK589" s="140" t="str">
        <f t="shared" si="140"/>
        <v/>
      </c>
      <c r="BQ589" s="4" t="str">
        <f>IF(IFERROR(VLOOKUP(C589,C590:C$1993,1,0),"")="","",COUNTIF(C:C,C589))</f>
        <v/>
      </c>
      <c r="BU589" s="5" t="str">
        <f>IF(B589="","",IF(BQ589="",1+(MAX(BU$2:BU588)),""))</f>
        <v/>
      </c>
      <c r="BV589" s="5" t="str">
        <f t="shared" si="136"/>
        <v/>
      </c>
      <c r="BW589" s="5" t="str">
        <f t="shared" si="137"/>
        <v/>
      </c>
      <c r="BX589" s="14" t="str">
        <f t="shared" si="138"/>
        <v/>
      </c>
      <c r="BY589" s="28"/>
      <c r="BZ589" s="15"/>
      <c r="CA589" s="5" t="str">
        <f t="shared" si="130"/>
        <v/>
      </c>
      <c r="CD589" s="5" t="str">
        <f t="shared" si="139"/>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x14ac:dyDescent="0.25">
      <c r="A590" s="4" t="str">
        <f t="shared" si="132"/>
        <v/>
      </c>
      <c r="B590" s="6"/>
      <c r="C590" s="6"/>
      <c r="D590" s="1" t="str">
        <f>IFERROR(INDEX('padron cfe'!B:B,MATCH(DATOS!C590,'padron cfe'!A:A,0),1),"")</f>
        <v/>
      </c>
      <c r="E590" s="4"/>
      <c r="F590" s="4"/>
      <c r="G590" s="4"/>
      <c r="H590" s="5" t="str">
        <f>IF(F590="","",IFERROR(CONCATENATE("PEUA",VLOOKUP(ESTADO,REPORTE!AV590:AW621,2,0),CLAVE_DISTRITO,CLAVE_CADER,IFERROR(VLOOKUP(DAY(F590),$BN$3:$BO$11,2,0),DAY(F590)),IFERROR(VLOOKUP(MONTH(F590),$BN$3:$BO$11,2,0),MONTH(F590)),YEAR(F590),G590),""))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1"/>
        <v/>
      </c>
      <c r="T590" s="2" t="str">
        <f>IFERROR(INDEX('padron cfe'!D:D,MATCH(DATOS!C590,'padron cfe'!A:A,0),1),"")</f>
        <v/>
      </c>
      <c r="U590" s="4"/>
      <c r="V590" s="4"/>
      <c r="W590" s="4"/>
      <c r="X590" s="6"/>
      <c r="Y590" s="4"/>
      <c r="Z590" s="4" t="str">
        <f t="shared" si="13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4"/>
      <c r="BF590" s="4"/>
      <c r="BG590" s="4"/>
      <c r="BH590" s="7" t="str">
        <f t="shared" ca="1" si="134"/>
        <v/>
      </c>
      <c r="BI590" s="4" t="str">
        <f t="shared" si="129"/>
        <v/>
      </c>
      <c r="BJ590" s="123" t="str">
        <f t="shared" si="135"/>
        <v/>
      </c>
      <c r="BK590" s="140" t="str">
        <f t="shared" si="140"/>
        <v/>
      </c>
      <c r="BQ590" s="4" t="str">
        <f>IF(IFERROR(VLOOKUP(C590,C591:C$1993,1,0),"")="","",COUNTIF(C:C,C590))</f>
        <v/>
      </c>
      <c r="BU590" s="5" t="str">
        <f>IF(B590="","",IF(BQ590="",1+(MAX(BU$2:BU589)),""))</f>
        <v/>
      </c>
      <c r="BV590" s="5" t="str">
        <f t="shared" si="136"/>
        <v/>
      </c>
      <c r="BW590" s="5" t="str">
        <f t="shared" si="137"/>
        <v/>
      </c>
      <c r="BX590" s="14" t="str">
        <f t="shared" si="138"/>
        <v/>
      </c>
      <c r="BY590" s="28"/>
      <c r="BZ590" s="15"/>
      <c r="CA590" s="5" t="str">
        <f t="shared" si="130"/>
        <v/>
      </c>
      <c r="CD590" s="5" t="str">
        <f t="shared" si="139"/>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x14ac:dyDescent="0.25">
      <c r="A591" s="4" t="str">
        <f t="shared" si="132"/>
        <v/>
      </c>
      <c r="B591" s="6"/>
      <c r="C591" s="6"/>
      <c r="D591" s="1" t="str">
        <f>IFERROR(INDEX('padron cfe'!B:B,MATCH(DATOS!C591,'padron cfe'!A:A,0),1),"")</f>
        <v/>
      </c>
      <c r="E591" s="4"/>
      <c r="F591" s="4"/>
      <c r="G591" s="4"/>
      <c r="H591" s="5" t="str">
        <f>IF(F591="","",IFERROR(CONCATENATE("PEUA",VLOOKUP(ESTADO,REPORTE!AV591:AW622,2,0),CLAVE_DISTRITO,CLAVE_CADER,IFERROR(VLOOKUP(DAY(F591),$BN$3:$BO$11,2,0),DAY(F591)),IFERROR(VLOOKUP(MONTH(F591),$BN$3:$BO$11,2,0),MONTH(F591)),YEAR(F591),G591),""))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1"/>
        <v/>
      </c>
      <c r="T591" s="2" t="str">
        <f>IFERROR(INDEX('padron cfe'!D:D,MATCH(DATOS!C591,'padron cfe'!A:A,0),1),"")</f>
        <v/>
      </c>
      <c r="U591" s="4"/>
      <c r="V591" s="4"/>
      <c r="W591" s="4"/>
      <c r="X591" s="6"/>
      <c r="Y591" s="4"/>
      <c r="Z591" s="4" t="str">
        <f t="shared" si="13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4"/>
      <c r="BF591" s="4"/>
      <c r="BG591" s="4"/>
      <c r="BH591" s="7" t="str">
        <f t="shared" ca="1" si="134"/>
        <v/>
      </c>
      <c r="BI591" s="4" t="str">
        <f t="shared" si="129"/>
        <v/>
      </c>
      <c r="BJ591" s="123" t="str">
        <f t="shared" si="135"/>
        <v/>
      </c>
      <c r="BK591" s="140" t="str">
        <f t="shared" si="140"/>
        <v/>
      </c>
      <c r="BQ591" s="4" t="str">
        <f>IF(IFERROR(VLOOKUP(C591,C592:C$1993,1,0),"")="","",COUNTIF(C:C,C591))</f>
        <v/>
      </c>
      <c r="BU591" s="5" t="str">
        <f>IF(B591="","",IF(BQ591="",1+(MAX(BU$2:BU590)),""))</f>
        <v/>
      </c>
      <c r="BV591" s="5" t="str">
        <f t="shared" si="136"/>
        <v/>
      </c>
      <c r="BW591" s="5" t="str">
        <f t="shared" si="137"/>
        <v/>
      </c>
      <c r="BX591" s="14" t="str">
        <f t="shared" si="138"/>
        <v/>
      </c>
      <c r="BY591" s="28"/>
      <c r="BZ591" s="15"/>
      <c r="CA591" s="5" t="str">
        <f t="shared" si="130"/>
        <v/>
      </c>
      <c r="CD591" s="5" t="str">
        <f t="shared" si="139"/>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x14ac:dyDescent="0.25">
      <c r="A592" s="4" t="str">
        <f t="shared" si="132"/>
        <v/>
      </c>
      <c r="B592" s="6"/>
      <c r="C592" s="6"/>
      <c r="D592" s="1" t="str">
        <f>IFERROR(INDEX('padron cfe'!B:B,MATCH(DATOS!C592,'padron cfe'!A:A,0),1),"")</f>
        <v/>
      </c>
      <c r="E592" s="4"/>
      <c r="F592" s="4"/>
      <c r="G592" s="4"/>
      <c r="H592" s="5" t="str">
        <f>IF(F592="","",IFERROR(CONCATENATE("PEUA",VLOOKUP(ESTADO,REPORTE!AV592:AW623,2,0),CLAVE_DISTRITO,CLAVE_CADER,IFERROR(VLOOKUP(DAY(F592),$BN$3:$BO$11,2,0),DAY(F592)),IFERROR(VLOOKUP(MONTH(F592),$BN$3:$BO$11,2,0),MONTH(F592)),YEAR(F592),G592),""))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1"/>
        <v/>
      </c>
      <c r="T592" s="2" t="str">
        <f>IFERROR(INDEX('padron cfe'!D:D,MATCH(DATOS!C592,'padron cfe'!A:A,0),1),"")</f>
        <v/>
      </c>
      <c r="U592" s="4"/>
      <c r="V592" s="4"/>
      <c r="W592" s="4"/>
      <c r="X592" s="6"/>
      <c r="Y592" s="4"/>
      <c r="Z592" s="4" t="str">
        <f t="shared" si="13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4"/>
      <c r="BF592" s="4"/>
      <c r="BG592" s="4"/>
      <c r="BH592" s="7" t="str">
        <f t="shared" ca="1" si="134"/>
        <v/>
      </c>
      <c r="BI592" s="4" t="str">
        <f t="shared" si="129"/>
        <v/>
      </c>
      <c r="BJ592" s="123" t="str">
        <f t="shared" si="135"/>
        <v/>
      </c>
      <c r="BK592" s="140" t="str">
        <f t="shared" si="140"/>
        <v/>
      </c>
      <c r="BQ592" s="4" t="str">
        <f>IF(IFERROR(VLOOKUP(C592,C593:C$1993,1,0),"")="","",COUNTIF(C:C,C592))</f>
        <v/>
      </c>
      <c r="BU592" s="5" t="str">
        <f>IF(B592="","",IF(BQ592="",1+(MAX(BU$2:BU591)),""))</f>
        <v/>
      </c>
      <c r="BV592" s="5" t="str">
        <f t="shared" si="136"/>
        <v/>
      </c>
      <c r="BW592" s="5" t="str">
        <f t="shared" si="137"/>
        <v/>
      </c>
      <c r="BX592" s="14" t="str">
        <f t="shared" si="138"/>
        <v/>
      </c>
      <c r="BY592" s="28"/>
      <c r="BZ592" s="15"/>
      <c r="CA592" s="5" t="str">
        <f t="shared" si="130"/>
        <v/>
      </c>
      <c r="CD592" s="5" t="str">
        <f t="shared" si="139"/>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x14ac:dyDescent="0.25">
      <c r="A593" s="4" t="str">
        <f t="shared" si="132"/>
        <v/>
      </c>
      <c r="B593" s="6"/>
      <c r="C593" s="6"/>
      <c r="D593" s="1" t="str">
        <f>IFERROR(INDEX('padron cfe'!B:B,MATCH(DATOS!C593,'padron cfe'!A:A,0),1),"")</f>
        <v/>
      </c>
      <c r="E593" s="4"/>
      <c r="F593" s="4"/>
      <c r="G593" s="4"/>
      <c r="H593" s="5" t="str">
        <f>IF(F593="","",IFERROR(CONCATENATE("PEUA",VLOOKUP(ESTADO,REPORTE!AV593:AW624,2,0),CLAVE_DISTRITO,CLAVE_CADER,IFERROR(VLOOKUP(DAY(F593),$BN$3:$BO$11,2,0),DAY(F593)),IFERROR(VLOOKUP(MONTH(F593),$BN$3:$BO$11,2,0),MONTH(F593)),YEAR(F593),G593),""))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1"/>
        <v/>
      </c>
      <c r="T593" s="2" t="str">
        <f>IFERROR(INDEX('padron cfe'!D:D,MATCH(DATOS!C593,'padron cfe'!A:A,0),1),"")</f>
        <v/>
      </c>
      <c r="U593" s="4"/>
      <c r="V593" s="4"/>
      <c r="W593" s="4"/>
      <c r="X593" s="6"/>
      <c r="Y593" s="4"/>
      <c r="Z593" s="4" t="str">
        <f t="shared" si="13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4"/>
      <c r="BF593" s="4"/>
      <c r="BG593" s="4"/>
      <c r="BH593" s="7" t="str">
        <f t="shared" ca="1" si="134"/>
        <v/>
      </c>
      <c r="BI593" s="4" t="str">
        <f t="shared" si="129"/>
        <v/>
      </c>
      <c r="BJ593" s="123" t="str">
        <f t="shared" si="135"/>
        <v/>
      </c>
      <c r="BK593" s="140" t="str">
        <f t="shared" si="140"/>
        <v/>
      </c>
      <c r="BQ593" s="4" t="str">
        <f>IF(IFERROR(VLOOKUP(C593,C594:C$1993,1,0),"")="","",COUNTIF(C:C,C593))</f>
        <v/>
      </c>
      <c r="BU593" s="5" t="str">
        <f>IF(B593="","",IF(BQ593="",1+(MAX(BU$2:BU592)),""))</f>
        <v/>
      </c>
      <c r="BV593" s="5" t="str">
        <f t="shared" si="136"/>
        <v/>
      </c>
      <c r="BW593" s="5" t="str">
        <f t="shared" si="137"/>
        <v/>
      </c>
      <c r="BX593" s="14" t="str">
        <f t="shared" si="138"/>
        <v/>
      </c>
      <c r="BY593" s="28"/>
      <c r="BZ593" s="15"/>
      <c r="CA593" s="5" t="str">
        <f t="shared" si="130"/>
        <v/>
      </c>
      <c r="CD593" s="5" t="str">
        <f t="shared" si="139"/>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x14ac:dyDescent="0.25">
      <c r="A594" s="4" t="str">
        <f t="shared" si="132"/>
        <v/>
      </c>
      <c r="B594" s="6"/>
      <c r="C594" s="6"/>
      <c r="D594" s="1" t="str">
        <f>IFERROR(INDEX('padron cfe'!B:B,MATCH(DATOS!C594,'padron cfe'!A:A,0),1),"")</f>
        <v/>
      </c>
      <c r="E594" s="4"/>
      <c r="F594" s="4"/>
      <c r="G594" s="4"/>
      <c r="H594" s="5" t="str">
        <f>IF(F594="","",IFERROR(CONCATENATE("PEUA",VLOOKUP(ESTADO,REPORTE!AV594:AW625,2,0),CLAVE_DISTRITO,CLAVE_CADER,IFERROR(VLOOKUP(DAY(F594),$BN$3:$BO$11,2,0),DAY(F594)),IFERROR(VLOOKUP(MONTH(F594),$BN$3:$BO$11,2,0),MONTH(F594)),YEAR(F594),G594),""))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1"/>
        <v/>
      </c>
      <c r="T594" s="2" t="str">
        <f>IFERROR(INDEX('padron cfe'!D:D,MATCH(DATOS!C594,'padron cfe'!A:A,0),1),"")</f>
        <v/>
      </c>
      <c r="U594" s="4"/>
      <c r="V594" s="4"/>
      <c r="W594" s="4"/>
      <c r="X594" s="6"/>
      <c r="Y594" s="4"/>
      <c r="Z594" s="4" t="str">
        <f t="shared" si="13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4"/>
      <c r="BF594" s="4"/>
      <c r="BG594" s="4"/>
      <c r="BH594" s="7" t="str">
        <f t="shared" ca="1" si="134"/>
        <v/>
      </c>
      <c r="BI594" s="4" t="str">
        <f t="shared" si="129"/>
        <v/>
      </c>
      <c r="BJ594" s="123" t="str">
        <f t="shared" si="135"/>
        <v/>
      </c>
      <c r="BK594" s="140" t="str">
        <f t="shared" si="140"/>
        <v/>
      </c>
      <c r="BQ594" s="4" t="str">
        <f>IF(IFERROR(VLOOKUP(C594,C595:C$1993,1,0),"")="","",COUNTIF(C:C,C594))</f>
        <v/>
      </c>
      <c r="BU594" s="5" t="str">
        <f>IF(B594="","",IF(BQ594="",1+(MAX(BU$2:BU593)),""))</f>
        <v/>
      </c>
      <c r="BV594" s="5" t="str">
        <f t="shared" si="136"/>
        <v/>
      </c>
      <c r="BW594" s="5" t="str">
        <f t="shared" si="137"/>
        <v/>
      </c>
      <c r="BX594" s="14" t="str">
        <f t="shared" si="138"/>
        <v/>
      </c>
      <c r="BY594" s="28"/>
      <c r="BZ594" s="15"/>
      <c r="CA594" s="5" t="str">
        <f t="shared" si="130"/>
        <v/>
      </c>
      <c r="CD594" s="5" t="str">
        <f t="shared" si="139"/>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x14ac:dyDescent="0.25">
      <c r="A595" s="4" t="str">
        <f t="shared" si="132"/>
        <v/>
      </c>
      <c r="B595" s="6"/>
      <c r="C595" s="6"/>
      <c r="D595" s="1" t="str">
        <f>IFERROR(INDEX('padron cfe'!B:B,MATCH(DATOS!C595,'padron cfe'!A:A,0),1),"")</f>
        <v/>
      </c>
      <c r="E595" s="4"/>
      <c r="F595" s="4"/>
      <c r="G595" s="4"/>
      <c r="H595" s="5" t="str">
        <f>IF(F595="","",IFERROR(CONCATENATE("PEUA",VLOOKUP(ESTADO,REPORTE!AV595:AW626,2,0),CLAVE_DISTRITO,CLAVE_CADER,IFERROR(VLOOKUP(DAY(F595),$BN$3:$BO$11,2,0),DAY(F595)),IFERROR(VLOOKUP(MONTH(F595),$BN$3:$BO$11,2,0),MONTH(F595)),YEAR(F595),G595),""))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1"/>
        <v/>
      </c>
      <c r="T595" s="2" t="str">
        <f>IFERROR(INDEX('padron cfe'!D:D,MATCH(DATOS!C595,'padron cfe'!A:A,0),1),"")</f>
        <v/>
      </c>
      <c r="U595" s="4"/>
      <c r="V595" s="4"/>
      <c r="W595" s="4"/>
      <c r="X595" s="6"/>
      <c r="Y595" s="4"/>
      <c r="Z595" s="4" t="str">
        <f t="shared" si="13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4"/>
      <c r="BF595" s="4"/>
      <c r="BG595" s="4"/>
      <c r="BH595" s="7" t="str">
        <f t="shared" ca="1" si="134"/>
        <v/>
      </c>
      <c r="BI595" s="4" t="str">
        <f t="shared" ref="BI595:BI658" si="141">IFERROR(IF(AA595=0,"",AA595/BB595),"")</f>
        <v/>
      </c>
      <c r="BJ595" s="123" t="str">
        <f t="shared" si="135"/>
        <v/>
      </c>
      <c r="BK595" s="140" t="str">
        <f t="shared" si="140"/>
        <v/>
      </c>
      <c r="BQ595" s="4" t="str">
        <f>IF(IFERROR(VLOOKUP(C595,C596:C$1993,1,0),"")="","",COUNTIF(C:C,C595))</f>
        <v/>
      </c>
      <c r="BU595" s="5" t="str">
        <f>IF(B595="","",IF(BQ595="",1+(MAX(BU$2:BU594)),""))</f>
        <v/>
      </c>
      <c r="BV595" s="5" t="str">
        <f t="shared" si="136"/>
        <v/>
      </c>
      <c r="BW595" s="5" t="str">
        <f t="shared" si="137"/>
        <v/>
      </c>
      <c r="BX595" s="14" t="str">
        <f t="shared" si="138"/>
        <v/>
      </c>
      <c r="BY595" s="28"/>
      <c r="BZ595" s="15"/>
      <c r="CA595" s="5" t="str">
        <f t="shared" si="130"/>
        <v/>
      </c>
      <c r="CD595" s="5" t="str">
        <f t="shared" si="139"/>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x14ac:dyDescent="0.25">
      <c r="A596" s="4" t="str">
        <f t="shared" si="132"/>
        <v/>
      </c>
      <c r="B596" s="6"/>
      <c r="C596" s="6"/>
      <c r="D596" s="1" t="str">
        <f>IFERROR(INDEX('padron cfe'!B:B,MATCH(DATOS!C596,'padron cfe'!A:A,0),1),"")</f>
        <v/>
      </c>
      <c r="E596" s="4"/>
      <c r="F596" s="4"/>
      <c r="G596" s="4"/>
      <c r="H596" s="5" t="str">
        <f>IF(F596="","",IFERROR(CONCATENATE("PEUA",VLOOKUP(ESTADO,REPORTE!AV596:AW627,2,0),CLAVE_DISTRITO,CLAVE_CADER,IFERROR(VLOOKUP(DAY(F596),$BN$3:$BO$11,2,0),DAY(F596)),IFERROR(VLOOKUP(MONTH(F596),$BN$3:$BO$11,2,0),MONTH(F596)),YEAR(F596),G596),""))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1"/>
        <v/>
      </c>
      <c r="T596" s="2" t="str">
        <f>IFERROR(INDEX('padron cfe'!D:D,MATCH(DATOS!C596,'padron cfe'!A:A,0),1),"")</f>
        <v/>
      </c>
      <c r="U596" s="4"/>
      <c r="V596" s="4"/>
      <c r="W596" s="4"/>
      <c r="X596" s="6"/>
      <c r="Y596" s="4"/>
      <c r="Z596" s="4" t="str">
        <f t="shared" si="13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4"/>
      <c r="BF596" s="4"/>
      <c r="BG596" s="4"/>
      <c r="BH596" s="7" t="str">
        <f t="shared" ca="1" si="134"/>
        <v/>
      </c>
      <c r="BI596" s="4" t="str">
        <f t="shared" si="141"/>
        <v/>
      </c>
      <c r="BJ596" s="123" t="str">
        <f t="shared" si="135"/>
        <v/>
      </c>
      <c r="BK596" s="140" t="str">
        <f t="shared" si="140"/>
        <v/>
      </c>
      <c r="BQ596" s="4" t="str">
        <f>IF(IFERROR(VLOOKUP(C596,C597:C$1993,1,0),"")="","",COUNTIF(C:C,C596))</f>
        <v/>
      </c>
      <c r="BU596" s="5" t="str">
        <f>IF(B596="","",IF(BQ596="",1+(MAX(BU$2:BU595)),""))</f>
        <v/>
      </c>
      <c r="BV596" s="5" t="str">
        <f t="shared" si="136"/>
        <v/>
      </c>
      <c r="BW596" s="5" t="str">
        <f t="shared" si="137"/>
        <v/>
      </c>
      <c r="BX596" s="14" t="str">
        <f t="shared" si="138"/>
        <v/>
      </c>
      <c r="BY596" s="28"/>
      <c r="BZ596" s="15"/>
      <c r="CA596" s="5" t="str">
        <f t="shared" si="130"/>
        <v/>
      </c>
      <c r="CD596" s="5" t="str">
        <f t="shared" si="139"/>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x14ac:dyDescent="0.25">
      <c r="A597" s="4" t="str">
        <f t="shared" si="132"/>
        <v/>
      </c>
      <c r="B597" s="6"/>
      <c r="C597" s="6"/>
      <c r="D597" s="1" t="str">
        <f>IFERROR(INDEX('padron cfe'!B:B,MATCH(DATOS!C597,'padron cfe'!A:A,0),1),"")</f>
        <v/>
      </c>
      <c r="E597" s="4"/>
      <c r="F597" s="4"/>
      <c r="G597" s="4"/>
      <c r="H597" s="5" t="str">
        <f>IF(F597="","",IFERROR(CONCATENATE("PEUA",VLOOKUP(ESTADO,REPORTE!AV597:AW628,2,0),CLAVE_DISTRITO,CLAVE_CADER,IFERROR(VLOOKUP(DAY(F597),$BN$3:$BO$11,2,0),DAY(F597)),IFERROR(VLOOKUP(MONTH(F597),$BN$3:$BO$11,2,0),MONTH(F597)),YEAR(F597),G597),""))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1"/>
        <v/>
      </c>
      <c r="T597" s="2" t="str">
        <f>IFERROR(INDEX('padron cfe'!D:D,MATCH(DATOS!C597,'padron cfe'!A:A,0),1),"")</f>
        <v/>
      </c>
      <c r="U597" s="4"/>
      <c r="V597" s="4"/>
      <c r="W597" s="4"/>
      <c r="X597" s="6"/>
      <c r="Y597" s="4"/>
      <c r="Z597" s="4" t="str">
        <f t="shared" si="13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4"/>
      <c r="BF597" s="4"/>
      <c r="BG597" s="4"/>
      <c r="BH597" s="7" t="str">
        <f t="shared" ca="1" si="134"/>
        <v/>
      </c>
      <c r="BI597" s="4" t="str">
        <f t="shared" si="141"/>
        <v/>
      </c>
      <c r="BJ597" s="123" t="str">
        <f t="shared" si="135"/>
        <v/>
      </c>
      <c r="BK597" s="140" t="str">
        <f t="shared" si="140"/>
        <v/>
      </c>
      <c r="BQ597" s="4" t="str">
        <f>IF(IFERROR(VLOOKUP(C597,C598:C$1993,1,0),"")="","",COUNTIF(C:C,C597))</f>
        <v/>
      </c>
      <c r="BU597" s="5" t="str">
        <f>IF(B597="","",IF(BQ597="",1+(MAX(BU$2:BU596)),""))</f>
        <v/>
      </c>
      <c r="BV597" s="5" t="str">
        <f t="shared" si="136"/>
        <v/>
      </c>
      <c r="BW597" s="5" t="str">
        <f t="shared" si="137"/>
        <v/>
      </c>
      <c r="BX597" s="14" t="str">
        <f t="shared" si="138"/>
        <v/>
      </c>
      <c r="BY597" s="28"/>
      <c r="BZ597" s="15"/>
      <c r="CA597" s="5" t="str">
        <f t="shared" si="130"/>
        <v/>
      </c>
      <c r="CD597" s="5" t="str">
        <f t="shared" si="139"/>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x14ac:dyDescent="0.25">
      <c r="A598" s="4" t="str">
        <f t="shared" si="132"/>
        <v/>
      </c>
      <c r="B598" s="6"/>
      <c r="C598" s="6"/>
      <c r="D598" s="1" t="str">
        <f>IFERROR(INDEX('padron cfe'!B:B,MATCH(DATOS!C598,'padron cfe'!A:A,0),1),"")</f>
        <v/>
      </c>
      <c r="E598" s="4"/>
      <c r="F598" s="4"/>
      <c r="G598" s="4"/>
      <c r="H598" s="5" t="str">
        <f>IF(F598="","",IFERROR(CONCATENATE("PEUA",VLOOKUP(ESTADO,REPORTE!AV598:AW629,2,0),CLAVE_DISTRITO,CLAVE_CADER,IFERROR(VLOOKUP(DAY(F598),$BN$3:$BO$11,2,0),DAY(F598)),IFERROR(VLOOKUP(MONTH(F598),$BN$3:$BO$11,2,0),MONTH(F598)),YEAR(F598),G598),""))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1"/>
        <v/>
      </c>
      <c r="T598" s="2" t="str">
        <f>IFERROR(INDEX('padron cfe'!D:D,MATCH(DATOS!C598,'padron cfe'!A:A,0),1),"")</f>
        <v/>
      </c>
      <c r="U598" s="4"/>
      <c r="V598" s="4"/>
      <c r="W598" s="4"/>
      <c r="X598" s="6"/>
      <c r="Y598" s="4"/>
      <c r="Z598" s="4" t="str">
        <f t="shared" si="13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4"/>
      <c r="BF598" s="4"/>
      <c r="BG598" s="4"/>
      <c r="BH598" s="7" t="str">
        <f t="shared" ca="1" si="134"/>
        <v/>
      </c>
      <c r="BI598" s="4" t="str">
        <f t="shared" si="141"/>
        <v/>
      </c>
      <c r="BJ598" s="123" t="str">
        <f t="shared" si="135"/>
        <v/>
      </c>
      <c r="BK598" s="140" t="str">
        <f t="shared" si="140"/>
        <v/>
      </c>
      <c r="BQ598" s="4" t="str">
        <f>IF(IFERROR(VLOOKUP(C598,C599:C$1993,1,0),"")="","",COUNTIF(C:C,C598))</f>
        <v/>
      </c>
      <c r="BU598" s="5" t="str">
        <f>IF(B598="","",IF(BQ598="",1+(MAX(BU$2:BU597)),""))</f>
        <v/>
      </c>
      <c r="BV598" s="5" t="str">
        <f t="shared" si="136"/>
        <v/>
      </c>
      <c r="BW598" s="5" t="str">
        <f t="shared" si="137"/>
        <v/>
      </c>
      <c r="BX598" s="14" t="str">
        <f t="shared" si="138"/>
        <v/>
      </c>
      <c r="BY598" s="28"/>
      <c r="BZ598" s="15"/>
      <c r="CA598" s="5" t="str">
        <f t="shared" ref="CA598:CA661" si="142">CONCATENATE(AI598,AJ598,AK598,AL598,AM598)</f>
        <v/>
      </c>
      <c r="CD598" s="5" t="str">
        <f t="shared" si="139"/>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x14ac:dyDescent="0.25">
      <c r="A599" s="4" t="str">
        <f t="shared" si="132"/>
        <v/>
      </c>
      <c r="B599" s="6"/>
      <c r="C599" s="6"/>
      <c r="D599" s="1" t="str">
        <f>IFERROR(INDEX('padron cfe'!B:B,MATCH(DATOS!C599,'padron cfe'!A:A,0),1),"")</f>
        <v/>
      </c>
      <c r="E599" s="4"/>
      <c r="F599" s="4"/>
      <c r="G599" s="4"/>
      <c r="H599" s="5" t="str">
        <f>IF(F599="","",IFERROR(CONCATENATE("PEUA",VLOOKUP(ESTADO,REPORTE!AV599:AW630,2,0),CLAVE_DISTRITO,CLAVE_CADER,IFERROR(VLOOKUP(DAY(F599),$BN$3:$BO$11,2,0),DAY(F599)),IFERROR(VLOOKUP(MONTH(F599),$BN$3:$BO$11,2,0),MONTH(F599)),YEAR(F599),G599),""))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1"/>
        <v/>
      </c>
      <c r="T599" s="2" t="str">
        <f>IFERROR(INDEX('padron cfe'!D:D,MATCH(DATOS!C599,'padron cfe'!A:A,0),1),"")</f>
        <v/>
      </c>
      <c r="U599" s="4"/>
      <c r="V599" s="4"/>
      <c r="W599" s="4"/>
      <c r="X599" s="6"/>
      <c r="Y599" s="4"/>
      <c r="Z599" s="4" t="str">
        <f t="shared" si="13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4"/>
      <c r="BF599" s="4"/>
      <c r="BG599" s="4"/>
      <c r="BH599" s="7" t="str">
        <f t="shared" ca="1" si="134"/>
        <v/>
      </c>
      <c r="BI599" s="4" t="str">
        <f t="shared" si="141"/>
        <v/>
      </c>
      <c r="BJ599" s="123" t="str">
        <f t="shared" si="135"/>
        <v/>
      </c>
      <c r="BK599" s="140" t="str">
        <f t="shared" si="140"/>
        <v/>
      </c>
      <c r="BQ599" s="4" t="str">
        <f>IF(IFERROR(VLOOKUP(C599,C600:C$1993,1,0),"")="","",COUNTIF(C:C,C599))</f>
        <v/>
      </c>
      <c r="BU599" s="5" t="str">
        <f>IF(B599="","",IF(BQ599="",1+(MAX(BU$2:BU598)),""))</f>
        <v/>
      </c>
      <c r="BV599" s="5" t="str">
        <f t="shared" si="136"/>
        <v/>
      </c>
      <c r="BW599" s="5" t="str">
        <f t="shared" si="137"/>
        <v/>
      </c>
      <c r="BX599" s="14" t="str">
        <f t="shared" si="138"/>
        <v/>
      </c>
      <c r="BY599" s="28"/>
      <c r="BZ599" s="15"/>
      <c r="CA599" s="5" t="str">
        <f t="shared" si="142"/>
        <v/>
      </c>
      <c r="CD599" s="5" t="str">
        <f t="shared" si="139"/>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x14ac:dyDescent="0.25">
      <c r="A600" s="4" t="str">
        <f t="shared" si="132"/>
        <v/>
      </c>
      <c r="B600" s="6"/>
      <c r="C600" s="6"/>
      <c r="D600" s="1" t="str">
        <f>IFERROR(INDEX('padron cfe'!B:B,MATCH(DATOS!C600,'padron cfe'!A:A,0),1),"")</f>
        <v/>
      </c>
      <c r="E600" s="4"/>
      <c r="F600" s="4"/>
      <c r="G600" s="4"/>
      <c r="H600" s="5" t="str">
        <f>IF(F600="","",IFERROR(CONCATENATE("PEUA",VLOOKUP(ESTADO,REPORTE!AV600:AW631,2,0),CLAVE_DISTRITO,CLAVE_CADER,IFERROR(VLOOKUP(DAY(F600),$BN$3:$BO$11,2,0),DAY(F600)),IFERROR(VLOOKUP(MONTH(F600),$BN$3:$BO$11,2,0),MONTH(F600)),YEAR(F600),G600),""))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1"/>
        <v/>
      </c>
      <c r="T600" s="2" t="str">
        <f>IFERROR(INDEX('padron cfe'!D:D,MATCH(DATOS!C600,'padron cfe'!A:A,0),1),"")</f>
        <v/>
      </c>
      <c r="U600" s="4"/>
      <c r="V600" s="4"/>
      <c r="W600" s="4"/>
      <c r="X600" s="6"/>
      <c r="Y600" s="4"/>
      <c r="Z600" s="4" t="str">
        <f t="shared" si="13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4"/>
      <c r="BF600" s="4"/>
      <c r="BG600" s="4"/>
      <c r="BH600" s="7" t="str">
        <f t="shared" ca="1" si="134"/>
        <v/>
      </c>
      <c r="BI600" s="4" t="str">
        <f t="shared" si="141"/>
        <v/>
      </c>
      <c r="BJ600" s="123" t="str">
        <f t="shared" si="135"/>
        <v/>
      </c>
      <c r="BK600" s="140" t="str">
        <f t="shared" si="140"/>
        <v/>
      </c>
      <c r="BQ600" s="4" t="str">
        <f>IF(IFERROR(VLOOKUP(C600,C601:C$1993,1,0),"")="","",COUNTIF(C:C,C600))</f>
        <v/>
      </c>
      <c r="BU600" s="5" t="str">
        <f>IF(B600="","",IF(BQ600="",1+(MAX(BU$2:BU599)),""))</f>
        <v/>
      </c>
      <c r="BV600" s="5" t="str">
        <f t="shared" si="136"/>
        <v/>
      </c>
      <c r="BW600" s="5" t="str">
        <f t="shared" si="137"/>
        <v/>
      </c>
      <c r="BX600" s="14" t="str">
        <f t="shared" si="138"/>
        <v/>
      </c>
      <c r="BY600" s="28"/>
      <c r="BZ600" s="15"/>
      <c r="CA600" s="5" t="str">
        <f t="shared" si="142"/>
        <v/>
      </c>
      <c r="CD600" s="5" t="str">
        <f t="shared" si="139"/>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x14ac:dyDescent="0.25">
      <c r="A601" s="4" t="str">
        <f t="shared" si="132"/>
        <v/>
      </c>
      <c r="B601" s="6"/>
      <c r="C601" s="6"/>
      <c r="D601" s="1" t="str">
        <f>IFERROR(INDEX('padron cfe'!B:B,MATCH(DATOS!C601,'padron cfe'!A:A,0),1),"")</f>
        <v/>
      </c>
      <c r="E601" s="4"/>
      <c r="F601" s="4"/>
      <c r="G601" s="4"/>
      <c r="H601" s="5" t="str">
        <f>IF(F601="","",IFERROR(CONCATENATE("PEUA",VLOOKUP(ESTADO,REPORTE!AV601:AW632,2,0),CLAVE_DISTRITO,CLAVE_CADER,IFERROR(VLOOKUP(DAY(F601),$BN$3:$BO$11,2,0),DAY(F601)),IFERROR(VLOOKUP(MONTH(F601),$BN$3:$BO$11,2,0),MONTH(F601)),YEAR(F601),G601),""))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1"/>
        <v/>
      </c>
      <c r="T601" s="2" t="str">
        <f>IFERROR(INDEX('padron cfe'!D:D,MATCH(DATOS!C601,'padron cfe'!A:A,0),1),"")</f>
        <v/>
      </c>
      <c r="U601" s="4"/>
      <c r="V601" s="4"/>
      <c r="W601" s="4"/>
      <c r="X601" s="6"/>
      <c r="Y601" s="4"/>
      <c r="Z601" s="4" t="str">
        <f t="shared" si="13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4"/>
      <c r="BF601" s="4"/>
      <c r="BG601" s="4"/>
      <c r="BH601" s="7" t="str">
        <f t="shared" ca="1" si="134"/>
        <v/>
      </c>
      <c r="BI601" s="4" t="str">
        <f t="shared" si="141"/>
        <v/>
      </c>
      <c r="BJ601" s="123" t="str">
        <f t="shared" si="135"/>
        <v/>
      </c>
      <c r="BK601" s="140" t="str">
        <f t="shared" si="140"/>
        <v/>
      </c>
      <c r="BQ601" s="4" t="str">
        <f>IF(IFERROR(VLOOKUP(C601,C602:C$1993,1,0),"")="","",COUNTIF(C:C,C601))</f>
        <v/>
      </c>
      <c r="BU601" s="5" t="str">
        <f>IF(B601="","",IF(BQ601="",1+(MAX(BU$2:BU600)),""))</f>
        <v/>
      </c>
      <c r="BV601" s="5" t="str">
        <f t="shared" si="136"/>
        <v/>
      </c>
      <c r="BW601" s="5" t="str">
        <f t="shared" si="137"/>
        <v/>
      </c>
      <c r="BX601" s="14" t="str">
        <f t="shared" si="138"/>
        <v/>
      </c>
      <c r="BY601" s="28"/>
      <c r="BZ601" s="15"/>
      <c r="CA601" s="5" t="str">
        <f t="shared" si="142"/>
        <v/>
      </c>
      <c r="CD601" s="5" t="str">
        <f t="shared" si="139"/>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x14ac:dyDescent="0.25">
      <c r="A602" s="4" t="str">
        <f t="shared" si="132"/>
        <v/>
      </c>
      <c r="B602" s="6"/>
      <c r="C602" s="6"/>
      <c r="D602" s="1" t="str">
        <f>IFERROR(INDEX('padron cfe'!B:B,MATCH(DATOS!C602,'padron cfe'!A:A,0),1),"")</f>
        <v/>
      </c>
      <c r="E602" s="4"/>
      <c r="F602" s="4"/>
      <c r="G602" s="4"/>
      <c r="H602" s="5" t="str">
        <f>IF(F602="","",IFERROR(CONCATENATE("PEUA",VLOOKUP(ESTADO,REPORTE!AV602:AW633,2,0),CLAVE_DISTRITO,CLAVE_CADER,IFERROR(VLOOKUP(DAY(F602),$BN$3:$BO$11,2,0),DAY(F602)),IFERROR(VLOOKUP(MONTH(F602),$BN$3:$BO$11,2,0),MONTH(F602)),YEAR(F602),G602),""))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1"/>
        <v/>
      </c>
      <c r="T602" s="2" t="str">
        <f>IFERROR(INDEX('padron cfe'!D:D,MATCH(DATOS!C602,'padron cfe'!A:A,0),1),"")</f>
        <v/>
      </c>
      <c r="U602" s="4"/>
      <c r="V602" s="4"/>
      <c r="W602" s="4"/>
      <c r="X602" s="6"/>
      <c r="Y602" s="4"/>
      <c r="Z602" s="4" t="str">
        <f t="shared" si="13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4"/>
      <c r="BF602" s="4"/>
      <c r="BG602" s="4"/>
      <c r="BH602" s="7" t="str">
        <f t="shared" ca="1" si="134"/>
        <v/>
      </c>
      <c r="BI602" s="4" t="str">
        <f t="shared" si="141"/>
        <v/>
      </c>
      <c r="BJ602" s="123" t="str">
        <f t="shared" si="135"/>
        <v/>
      </c>
      <c r="BK602" s="140" t="str">
        <f t="shared" si="140"/>
        <v/>
      </c>
      <c r="BQ602" s="4" t="str">
        <f>IF(IFERROR(VLOOKUP(C602,C603:C$1993,1,0),"")="","",COUNTIF(C:C,C602))</f>
        <v/>
      </c>
      <c r="BU602" s="5" t="str">
        <f>IF(B602="","",IF(BQ602="",1+(MAX(BU$2:BU601)),""))</f>
        <v/>
      </c>
      <c r="BV602" s="5" t="str">
        <f t="shared" si="136"/>
        <v/>
      </c>
      <c r="BW602" s="5" t="str">
        <f t="shared" si="137"/>
        <v/>
      </c>
      <c r="BX602" s="14" t="str">
        <f t="shared" si="138"/>
        <v/>
      </c>
      <c r="BY602" s="28"/>
      <c r="BZ602" s="15"/>
      <c r="CA602" s="5" t="str">
        <f t="shared" si="142"/>
        <v/>
      </c>
      <c r="CD602" s="5" t="str">
        <f t="shared" si="139"/>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x14ac:dyDescent="0.25">
      <c r="A603" s="4" t="str">
        <f t="shared" si="132"/>
        <v/>
      </c>
      <c r="B603" s="6"/>
      <c r="C603" s="6"/>
      <c r="D603" s="1" t="str">
        <f>IFERROR(INDEX('padron cfe'!B:B,MATCH(DATOS!C603,'padron cfe'!A:A,0),1),"")</f>
        <v/>
      </c>
      <c r="E603" s="4"/>
      <c r="F603" s="4"/>
      <c r="G603" s="4"/>
      <c r="H603" s="5" t="str">
        <f>IF(F603="","",IFERROR(CONCATENATE("PEUA",VLOOKUP(ESTADO,REPORTE!AV603:AW634,2,0),CLAVE_DISTRITO,CLAVE_CADER,IFERROR(VLOOKUP(DAY(F603),$BN$3:$BO$11,2,0),DAY(F603)),IFERROR(VLOOKUP(MONTH(F603),$BN$3:$BO$11,2,0),MONTH(F603)),YEAR(F603),G603),""))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1"/>
        <v/>
      </c>
      <c r="T603" s="2" t="str">
        <f>IFERROR(INDEX('padron cfe'!D:D,MATCH(DATOS!C603,'padron cfe'!A:A,0),1),"")</f>
        <v/>
      </c>
      <c r="U603" s="4"/>
      <c r="V603" s="4"/>
      <c r="W603" s="4"/>
      <c r="X603" s="6"/>
      <c r="Y603" s="4"/>
      <c r="Z603" s="4" t="str">
        <f t="shared" si="13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4"/>
      <c r="BF603" s="4"/>
      <c r="BG603" s="4"/>
      <c r="BH603" s="7" t="str">
        <f t="shared" ca="1" si="134"/>
        <v/>
      </c>
      <c r="BI603" s="4" t="str">
        <f t="shared" si="141"/>
        <v/>
      </c>
      <c r="BJ603" s="123" t="str">
        <f t="shared" si="135"/>
        <v/>
      </c>
      <c r="BK603" s="140" t="str">
        <f t="shared" si="140"/>
        <v/>
      </c>
      <c r="BQ603" s="4" t="str">
        <f>IF(IFERROR(VLOOKUP(C603,C604:C$1993,1,0),"")="","",COUNTIF(C:C,C603))</f>
        <v/>
      </c>
      <c r="BU603" s="5" t="str">
        <f>IF(B603="","",IF(BQ603="",1+(MAX(BU$2:BU602)),""))</f>
        <v/>
      </c>
      <c r="BV603" s="5" t="str">
        <f t="shared" si="136"/>
        <v/>
      </c>
      <c r="BW603" s="5" t="str">
        <f t="shared" si="137"/>
        <v/>
      </c>
      <c r="BX603" s="14" t="str">
        <f t="shared" si="138"/>
        <v/>
      </c>
      <c r="BY603" s="28"/>
      <c r="BZ603" s="15"/>
      <c r="CA603" s="5" t="str">
        <f t="shared" si="142"/>
        <v/>
      </c>
      <c r="CD603" s="5" t="str">
        <f t="shared" si="139"/>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x14ac:dyDescent="0.25">
      <c r="A604" s="4" t="str">
        <f t="shared" si="132"/>
        <v/>
      </c>
      <c r="B604" s="6"/>
      <c r="C604" s="6"/>
      <c r="D604" s="1" t="str">
        <f>IFERROR(INDEX('padron cfe'!B:B,MATCH(DATOS!C604,'padron cfe'!A:A,0),1),"")</f>
        <v/>
      </c>
      <c r="E604" s="4"/>
      <c r="F604" s="4"/>
      <c r="G604" s="4"/>
      <c r="H604" s="5" t="str">
        <f>IF(F604="","",IFERROR(CONCATENATE("PEUA",VLOOKUP(ESTADO,REPORTE!AV604:AW635,2,0),CLAVE_DISTRITO,CLAVE_CADER,IFERROR(VLOOKUP(DAY(F604),$BN$3:$BO$11,2,0),DAY(F604)),IFERROR(VLOOKUP(MONTH(F604),$BN$3:$BO$11,2,0),MONTH(F604)),YEAR(F604),G604),""))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1"/>
        <v/>
      </c>
      <c r="T604" s="2" t="str">
        <f>IFERROR(INDEX('padron cfe'!D:D,MATCH(DATOS!C604,'padron cfe'!A:A,0),1),"")</f>
        <v/>
      </c>
      <c r="U604" s="4"/>
      <c r="V604" s="4"/>
      <c r="W604" s="4"/>
      <c r="X604" s="6"/>
      <c r="Y604" s="4"/>
      <c r="Z604" s="4" t="str">
        <f t="shared" si="13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4"/>
      <c r="BF604" s="4"/>
      <c r="BG604" s="4"/>
      <c r="BH604" s="7" t="str">
        <f t="shared" ca="1" si="134"/>
        <v/>
      </c>
      <c r="BI604" s="4" t="str">
        <f t="shared" si="141"/>
        <v/>
      </c>
      <c r="BJ604" s="123" t="str">
        <f t="shared" si="135"/>
        <v/>
      </c>
      <c r="BK604" s="140" t="str">
        <f t="shared" si="140"/>
        <v/>
      </c>
      <c r="BQ604" s="4" t="str">
        <f>IF(IFERROR(VLOOKUP(C604,C605:C$1993,1,0),"")="","",COUNTIF(C:C,C604))</f>
        <v/>
      </c>
      <c r="BU604" s="5" t="str">
        <f>IF(B604="","",IF(BQ604="",1+(MAX(BU$2:BU603)),""))</f>
        <v/>
      </c>
      <c r="BV604" s="5" t="str">
        <f t="shared" si="136"/>
        <v/>
      </c>
      <c r="BW604" s="5" t="str">
        <f t="shared" si="137"/>
        <v/>
      </c>
      <c r="BX604" s="14" t="str">
        <f t="shared" si="138"/>
        <v/>
      </c>
      <c r="BY604" s="28"/>
      <c r="BZ604" s="15"/>
      <c r="CA604" s="5" t="str">
        <f t="shared" si="142"/>
        <v/>
      </c>
      <c r="CD604" s="5" t="str">
        <f t="shared" si="139"/>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x14ac:dyDescent="0.25">
      <c r="A605" s="4" t="str">
        <f t="shared" si="132"/>
        <v/>
      </c>
      <c r="B605" s="3"/>
      <c r="C605" s="3"/>
      <c r="D605" s="1" t="str">
        <f>IFERROR(INDEX('padron cfe'!B:B,MATCH(DATOS!C605,'padron cfe'!A:A,0),1),"")</f>
        <v/>
      </c>
      <c r="H605" s="5" t="str">
        <f>IF(F605="","",IFERROR(CONCATENATE("PEUA",VLOOKUP(ESTADO,REPORTE!AV605:AW636,2,0),CLAVE_DISTRITO,CLAVE_CADER,IFERROR(VLOOKUP(DAY(F605),$BN$3:$BO$11,2,0),DAY(F605)),IFERROR(VLOOKUP(MONTH(F605),$BN$3:$BO$11,2,0),MONTH(F605)),YEAR(F605),G605),""))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1"/>
        <v/>
      </c>
      <c r="S605"/>
      <c r="T605" s="2" t="str">
        <f>IFERROR(INDEX('padron cfe'!D:D,MATCH(DATOS!C605,'padron cfe'!A:A,0),1),"")</f>
        <v/>
      </c>
      <c r="X605" s="6"/>
      <c r="Z605" s="4" t="str">
        <f t="shared" si="13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H605" s="7" t="str">
        <f t="shared" ca="1" si="134"/>
        <v/>
      </c>
      <c r="BI605" s="4" t="str">
        <f t="shared" si="141"/>
        <v/>
      </c>
      <c r="BJ605" s="123" t="str">
        <f t="shared" si="135"/>
        <v/>
      </c>
      <c r="BK605" s="140" t="str">
        <f t="shared" si="140"/>
        <v/>
      </c>
      <c r="BL605" s="5"/>
      <c r="BP605" s="5"/>
      <c r="BQ605" s="4" t="str">
        <f>IF(IFERROR(VLOOKUP(C605,C606:C$1993,1,0),"")="","",COUNTIF(C:C,C605))</f>
        <v/>
      </c>
      <c r="BS605" s="5"/>
      <c r="BT605" s="5"/>
      <c r="BU605" s="5" t="str">
        <f>IF(B605="","",IF(BQ605="",1+(MAX(BU$2:BU604)),""))</f>
        <v/>
      </c>
      <c r="BV605" s="5" t="str">
        <f t="shared" si="136"/>
        <v/>
      </c>
      <c r="BW605" s="5" t="str">
        <f t="shared" si="137"/>
        <v/>
      </c>
      <c r="BX605" s="14" t="str">
        <f t="shared" si="138"/>
        <v/>
      </c>
      <c r="BY605" s="28"/>
      <c r="BZ605" s="15"/>
      <c r="CA605" s="5" t="str">
        <f t="shared" si="142"/>
        <v/>
      </c>
      <c r="CC605" s="5"/>
      <c r="CD605" s="5" t="str">
        <f t="shared" si="139"/>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x14ac:dyDescent="0.25">
      <c r="A606" s="4" t="str">
        <f t="shared" si="132"/>
        <v/>
      </c>
      <c r="B606" s="3"/>
      <c r="C606" s="3"/>
      <c r="D606" s="1" t="str">
        <f>IFERROR(INDEX('padron cfe'!B:B,MATCH(DATOS!C606,'padron cfe'!A:A,0),1),"")</f>
        <v/>
      </c>
      <c r="H606" s="5" t="str">
        <f>IF(F606="","",IFERROR(CONCATENATE("PEUA",VLOOKUP(ESTADO,REPORTE!AV606:AW637,2,0),CLAVE_DISTRITO,CLAVE_CADER,IFERROR(VLOOKUP(DAY(F606),$BN$3:$BO$11,2,0),DAY(F606)),IFERROR(VLOOKUP(MONTH(F606),$BN$3:$BO$11,2,0),MONTH(F606)),YEAR(F606),G606),""))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1"/>
        <v/>
      </c>
      <c r="S606"/>
      <c r="T606" s="2" t="str">
        <f>IFERROR(INDEX('padron cfe'!D:D,MATCH(DATOS!C606,'padron cfe'!A:A,0),1),"")</f>
        <v/>
      </c>
      <c r="X606" s="6"/>
      <c r="Z606" s="4" t="str">
        <f t="shared" si="13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H606" s="7" t="str">
        <f t="shared" ca="1" si="134"/>
        <v/>
      </c>
      <c r="BI606" s="4" t="str">
        <f t="shared" si="141"/>
        <v/>
      </c>
      <c r="BJ606" s="123" t="str">
        <f t="shared" si="135"/>
        <v/>
      </c>
      <c r="BK606" s="140" t="str">
        <f t="shared" si="140"/>
        <v/>
      </c>
      <c r="BL606" s="5"/>
      <c r="BP606" s="5"/>
      <c r="BQ606" s="4" t="str">
        <f>IF(IFERROR(VLOOKUP(C606,C607:C$1993,1,0),"")="","",COUNTIF(C:C,C606))</f>
        <v/>
      </c>
      <c r="BS606" s="5"/>
      <c r="BT606" s="5"/>
      <c r="BU606" s="5" t="str">
        <f>IF(B606="","",IF(BQ606="",1+(MAX(BU$2:BU605)),""))</f>
        <v/>
      </c>
      <c r="BV606" s="5" t="str">
        <f t="shared" si="136"/>
        <v/>
      </c>
      <c r="BW606" s="5" t="str">
        <f t="shared" si="137"/>
        <v/>
      </c>
      <c r="BX606" s="14" t="str">
        <f t="shared" si="138"/>
        <v/>
      </c>
      <c r="BY606" s="28"/>
      <c r="BZ606" s="15"/>
      <c r="CA606" s="5" t="str">
        <f t="shared" si="142"/>
        <v/>
      </c>
      <c r="CC606" s="5"/>
      <c r="CD606" s="5" t="str">
        <f t="shared" si="139"/>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x14ac:dyDescent="0.25">
      <c r="A607" s="4" t="str">
        <f t="shared" si="132"/>
        <v/>
      </c>
      <c r="B607" s="3"/>
      <c r="C607" s="3"/>
      <c r="D607" s="1" t="str">
        <f>IFERROR(INDEX('padron cfe'!B:B,MATCH(DATOS!C607,'padron cfe'!A:A,0),1),"")</f>
        <v/>
      </c>
      <c r="H607" s="5" t="str">
        <f>IF(F607="","",IFERROR(CONCATENATE("PEUA",VLOOKUP(ESTADO,REPORTE!AV607:AW638,2,0),CLAVE_DISTRITO,CLAVE_CADER,IFERROR(VLOOKUP(DAY(F607),$BN$3:$BO$11,2,0),DAY(F607)),IFERROR(VLOOKUP(MONTH(F607),$BN$3:$BO$11,2,0),MONTH(F607)),YEAR(F607),G607),""))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1"/>
        <v/>
      </c>
      <c r="S607"/>
      <c r="T607" s="2" t="str">
        <f>IFERROR(INDEX('padron cfe'!D:D,MATCH(DATOS!C607,'padron cfe'!A:A,0),1),"")</f>
        <v/>
      </c>
      <c r="X607" s="6"/>
      <c r="Z607" s="4" t="str">
        <f t="shared" si="13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H607" s="7" t="str">
        <f t="shared" ca="1" si="134"/>
        <v/>
      </c>
      <c r="BI607" s="4" t="str">
        <f t="shared" si="141"/>
        <v/>
      </c>
      <c r="BJ607" s="123" t="str">
        <f t="shared" si="135"/>
        <v/>
      </c>
      <c r="BK607" s="140" t="str">
        <f t="shared" si="140"/>
        <v/>
      </c>
      <c r="BL607" s="5"/>
      <c r="BP607" s="5"/>
      <c r="BQ607" s="4" t="str">
        <f>IF(IFERROR(VLOOKUP(C607,C608:C$1993,1,0),"")="","",COUNTIF(C:C,C607))</f>
        <v/>
      </c>
      <c r="BS607" s="5"/>
      <c r="BT607" s="5"/>
      <c r="BU607" s="5" t="str">
        <f>IF(B607="","",IF(BQ607="",1+(MAX(BU$2:BU606)),""))</f>
        <v/>
      </c>
      <c r="BV607" s="5" t="str">
        <f t="shared" si="136"/>
        <v/>
      </c>
      <c r="BW607" s="5" t="str">
        <f t="shared" si="137"/>
        <v/>
      </c>
      <c r="BX607" s="14" t="str">
        <f t="shared" si="138"/>
        <v/>
      </c>
      <c r="BY607" s="28"/>
      <c r="BZ607" s="15"/>
      <c r="CA607" s="5" t="str">
        <f t="shared" si="142"/>
        <v/>
      </c>
      <c r="CC607" s="5"/>
      <c r="CD607" s="5" t="str">
        <f t="shared" si="139"/>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x14ac:dyDescent="0.25">
      <c r="A608" s="4" t="str">
        <f t="shared" si="132"/>
        <v/>
      </c>
      <c r="B608" s="3"/>
      <c r="C608" s="3"/>
      <c r="D608" s="1" t="str">
        <f>IFERROR(INDEX('padron cfe'!B:B,MATCH(DATOS!C608,'padron cfe'!A:A,0),1),"")</f>
        <v/>
      </c>
      <c r="H608" s="5" t="str">
        <f>IF(F608="","",IFERROR(CONCATENATE("PEUA",VLOOKUP(ESTADO,REPORTE!AV608:AW639,2,0),CLAVE_DISTRITO,CLAVE_CADER,IFERROR(VLOOKUP(DAY(F608),$BN$3:$BO$11,2,0),DAY(F608)),IFERROR(VLOOKUP(MONTH(F608),$BN$3:$BO$11,2,0),MONTH(F608)),YEAR(F608),G608),""))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1"/>
        <v/>
      </c>
      <c r="S608"/>
      <c r="T608" s="2" t="str">
        <f>IFERROR(INDEX('padron cfe'!D:D,MATCH(DATOS!C608,'padron cfe'!A:A,0),1),"")</f>
        <v/>
      </c>
      <c r="X608" s="6"/>
      <c r="Z608" s="4" t="str">
        <f t="shared" si="13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H608" s="7" t="str">
        <f t="shared" ca="1" si="134"/>
        <v/>
      </c>
      <c r="BI608" s="4" t="str">
        <f t="shared" si="141"/>
        <v/>
      </c>
      <c r="BJ608" s="123" t="str">
        <f t="shared" si="135"/>
        <v/>
      </c>
      <c r="BK608" s="140" t="str">
        <f t="shared" si="140"/>
        <v/>
      </c>
      <c r="BL608" s="5"/>
      <c r="BP608" s="5"/>
      <c r="BQ608" s="4" t="str">
        <f>IF(IFERROR(VLOOKUP(C608,C609:C$1993,1,0),"")="","",COUNTIF(C:C,C608))</f>
        <v/>
      </c>
      <c r="BS608" s="5"/>
      <c r="BT608" s="5"/>
      <c r="BU608" s="5" t="str">
        <f>IF(B608="","",IF(BQ608="",1+(MAX(BU$2:BU607)),""))</f>
        <v/>
      </c>
      <c r="BV608" s="5" t="str">
        <f t="shared" si="136"/>
        <v/>
      </c>
      <c r="BW608" s="5" t="str">
        <f t="shared" si="137"/>
        <v/>
      </c>
      <c r="BX608" s="14" t="str">
        <f t="shared" si="138"/>
        <v/>
      </c>
      <c r="BY608" s="28"/>
      <c r="BZ608" s="15"/>
      <c r="CA608" s="5" t="str">
        <f t="shared" si="142"/>
        <v/>
      </c>
      <c r="CC608" s="5"/>
      <c r="CD608" s="5" t="str">
        <f t="shared" si="139"/>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x14ac:dyDescent="0.25">
      <c r="A609" s="4" t="str">
        <f t="shared" si="132"/>
        <v/>
      </c>
      <c r="B609" s="3"/>
      <c r="C609" s="3"/>
      <c r="D609" s="1" t="str">
        <f>IFERROR(INDEX('padron cfe'!B:B,MATCH(DATOS!C609,'padron cfe'!A:A,0),1),"")</f>
        <v/>
      </c>
      <c r="H609" s="5" t="str">
        <f>IF(F609="","",IFERROR(CONCATENATE("PEUA",VLOOKUP(ESTADO,REPORTE!AV609:AW640,2,0),CLAVE_DISTRITO,CLAVE_CADER,IFERROR(VLOOKUP(DAY(F609),$BN$3:$BO$11,2,0),DAY(F609)),IFERROR(VLOOKUP(MONTH(F609),$BN$3:$BO$11,2,0),MONTH(F609)),YEAR(F609),G609),""))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1"/>
        <v/>
      </c>
      <c r="S609"/>
      <c r="T609" s="2" t="str">
        <f>IFERROR(INDEX('padron cfe'!D:D,MATCH(DATOS!C609,'padron cfe'!A:A,0),1),"")</f>
        <v/>
      </c>
      <c r="X609" s="6"/>
      <c r="Z609" s="4" t="str">
        <f t="shared" si="13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H609" s="7" t="str">
        <f t="shared" ca="1" si="134"/>
        <v/>
      </c>
      <c r="BI609" s="4" t="str">
        <f t="shared" si="141"/>
        <v/>
      </c>
      <c r="BJ609" s="123" t="str">
        <f t="shared" si="135"/>
        <v/>
      </c>
      <c r="BK609" s="140" t="str">
        <f t="shared" si="140"/>
        <v/>
      </c>
      <c r="BL609" s="5"/>
      <c r="BP609" s="5"/>
      <c r="BQ609" s="4" t="str">
        <f>IF(IFERROR(VLOOKUP(C609,C610:C$1993,1,0),"")="","",COUNTIF(C:C,C609))</f>
        <v/>
      </c>
      <c r="BS609" s="5"/>
      <c r="BT609" s="5"/>
      <c r="BU609" s="5" t="str">
        <f>IF(B609="","",IF(BQ609="",1+(MAX(BU$2:BU608)),""))</f>
        <v/>
      </c>
      <c r="BV609" s="5" t="str">
        <f t="shared" si="136"/>
        <v/>
      </c>
      <c r="BW609" s="5" t="str">
        <f t="shared" si="137"/>
        <v/>
      </c>
      <c r="BX609" s="14" t="str">
        <f t="shared" si="138"/>
        <v/>
      </c>
      <c r="BY609" s="28"/>
      <c r="BZ609" s="15"/>
      <c r="CA609" s="5" t="str">
        <f t="shared" si="142"/>
        <v/>
      </c>
      <c r="CC609" s="5"/>
      <c r="CD609" s="5" t="str">
        <f t="shared" si="139"/>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x14ac:dyDescent="0.25">
      <c r="A610" s="4" t="str">
        <f t="shared" si="132"/>
        <v/>
      </c>
      <c r="B610" s="3"/>
      <c r="C610" s="3"/>
      <c r="D610" s="1" t="str">
        <f>IFERROR(INDEX('padron cfe'!B:B,MATCH(DATOS!C610,'padron cfe'!A:A,0),1),"")</f>
        <v/>
      </c>
      <c r="H610" s="5" t="str">
        <f>IF(F610="","",IFERROR(CONCATENATE("PEUA",VLOOKUP(ESTADO,REPORTE!AV610:AW641,2,0),CLAVE_DISTRITO,CLAVE_CADER,IFERROR(VLOOKUP(DAY(F610),$BN$3:$BO$11,2,0),DAY(F610)),IFERROR(VLOOKUP(MONTH(F610),$BN$3:$BO$11,2,0),MONTH(F610)),YEAR(F610),G610),""))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1"/>
        <v/>
      </c>
      <c r="S610"/>
      <c r="T610" s="2" t="str">
        <f>IFERROR(INDEX('padron cfe'!D:D,MATCH(DATOS!C610,'padron cfe'!A:A,0),1),"")</f>
        <v/>
      </c>
      <c r="X610" s="6"/>
      <c r="Z610" s="4" t="str">
        <f t="shared" si="13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H610" s="7" t="str">
        <f t="shared" ca="1" si="134"/>
        <v/>
      </c>
      <c r="BI610" s="4" t="str">
        <f t="shared" si="141"/>
        <v/>
      </c>
      <c r="BJ610" s="123" t="str">
        <f t="shared" si="135"/>
        <v/>
      </c>
      <c r="BK610" s="140" t="str">
        <f t="shared" si="140"/>
        <v/>
      </c>
      <c r="BL610" s="5"/>
      <c r="BP610" s="5"/>
      <c r="BQ610" s="4" t="str">
        <f>IF(IFERROR(VLOOKUP(C610,C611:C$1993,1,0),"")="","",COUNTIF(C:C,C610))</f>
        <v/>
      </c>
      <c r="BS610" s="5"/>
      <c r="BT610" s="5"/>
      <c r="BU610" s="5" t="str">
        <f>IF(B610="","",IF(BQ610="",1+(MAX(BU$2:BU609)),""))</f>
        <v/>
      </c>
      <c r="BV610" s="5" t="str">
        <f t="shared" si="136"/>
        <v/>
      </c>
      <c r="BW610" s="5" t="str">
        <f t="shared" si="137"/>
        <v/>
      </c>
      <c r="BX610" s="14" t="str">
        <f t="shared" si="138"/>
        <v/>
      </c>
      <c r="BY610" s="28"/>
      <c r="BZ610" s="15"/>
      <c r="CA610" s="5" t="str">
        <f t="shared" si="142"/>
        <v/>
      </c>
      <c r="CC610" s="5"/>
      <c r="CD610" s="5" t="str">
        <f t="shared" si="139"/>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x14ac:dyDescent="0.25">
      <c r="A611" s="4" t="str">
        <f t="shared" si="132"/>
        <v/>
      </c>
      <c r="B611" s="3"/>
      <c r="C611" s="3"/>
      <c r="D611" s="1" t="str">
        <f>IFERROR(INDEX('padron cfe'!B:B,MATCH(DATOS!C611,'padron cfe'!A:A,0),1),"")</f>
        <v/>
      </c>
      <c r="H611" s="5" t="str">
        <f>IF(F611="","",IFERROR(CONCATENATE("PEUA",VLOOKUP(ESTADO,REPORTE!AV611:AW642,2,0),CLAVE_DISTRITO,CLAVE_CADER,IFERROR(VLOOKUP(DAY(F611),$BN$3:$BO$11,2,0),DAY(F611)),IFERROR(VLOOKUP(MONTH(F611),$BN$3:$BO$11,2,0),MONTH(F611)),YEAR(F611),G611),""))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1"/>
        <v/>
      </c>
      <c r="S611"/>
      <c r="T611" s="2" t="str">
        <f>IFERROR(INDEX('padron cfe'!D:D,MATCH(DATOS!C611,'padron cfe'!A:A,0),1),"")</f>
        <v/>
      </c>
      <c r="X611" s="6"/>
      <c r="Z611" s="4" t="str">
        <f t="shared" si="13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H611" s="7" t="str">
        <f t="shared" ca="1" si="134"/>
        <v/>
      </c>
      <c r="BI611" s="4" t="str">
        <f t="shared" si="141"/>
        <v/>
      </c>
      <c r="BJ611" s="123" t="str">
        <f t="shared" si="135"/>
        <v/>
      </c>
      <c r="BK611" s="140" t="str">
        <f t="shared" si="140"/>
        <v/>
      </c>
      <c r="BL611" s="5"/>
      <c r="BP611" s="5"/>
      <c r="BQ611" s="4" t="str">
        <f>IF(IFERROR(VLOOKUP(C611,C612:C$1993,1,0),"")="","",COUNTIF(C:C,C611))</f>
        <v/>
      </c>
      <c r="BS611" s="5"/>
      <c r="BT611" s="5"/>
      <c r="BU611" s="5" t="str">
        <f>IF(B611="","",IF(BQ611="",1+(MAX(BU$2:BU610)),""))</f>
        <v/>
      </c>
      <c r="BV611" s="5" t="str">
        <f t="shared" si="136"/>
        <v/>
      </c>
      <c r="BW611" s="5" t="str">
        <f t="shared" si="137"/>
        <v/>
      </c>
      <c r="BX611" s="14" t="str">
        <f t="shared" si="138"/>
        <v/>
      </c>
      <c r="BY611" s="28"/>
      <c r="BZ611" s="15"/>
      <c r="CA611" s="5" t="str">
        <f t="shared" si="142"/>
        <v/>
      </c>
      <c r="CC611" s="5"/>
      <c r="CD611" s="5" t="str">
        <f t="shared" si="139"/>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x14ac:dyDescent="0.25">
      <c r="A612" s="4" t="str">
        <f t="shared" si="132"/>
        <v/>
      </c>
      <c r="B612" s="3"/>
      <c r="C612" s="3"/>
      <c r="D612" s="1" t="str">
        <f>IFERROR(INDEX('padron cfe'!B:B,MATCH(DATOS!C612,'padron cfe'!A:A,0),1),"")</f>
        <v/>
      </c>
      <c r="H612" s="5" t="str">
        <f>IF(F612="","",IFERROR(CONCATENATE("PEUA",VLOOKUP(ESTADO,REPORTE!AV612:AW643,2,0),CLAVE_DISTRITO,CLAVE_CADER,IFERROR(VLOOKUP(DAY(F612),$BN$3:$BO$11,2,0),DAY(F612)),IFERROR(VLOOKUP(MONTH(F612),$BN$3:$BO$11,2,0),MONTH(F612)),YEAR(F612),G612),""))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1"/>
        <v/>
      </c>
      <c r="S612"/>
      <c r="T612" s="2" t="str">
        <f>IFERROR(INDEX('padron cfe'!D:D,MATCH(DATOS!C612,'padron cfe'!A:A,0),1),"")</f>
        <v/>
      </c>
      <c r="X612" s="6"/>
      <c r="Z612" s="4" t="str">
        <f t="shared" si="13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H612" s="7" t="str">
        <f t="shared" ca="1" si="134"/>
        <v/>
      </c>
      <c r="BI612" s="4" t="str">
        <f t="shared" si="141"/>
        <v/>
      </c>
      <c r="BJ612" s="123" t="str">
        <f t="shared" si="135"/>
        <v/>
      </c>
      <c r="BK612" s="140" t="str">
        <f t="shared" si="140"/>
        <v/>
      </c>
      <c r="BP612" s="5"/>
      <c r="BQ612" s="4" t="str">
        <f>IF(IFERROR(VLOOKUP(C612,C613:C$1993,1,0),"")="","",COUNTIF(C:C,C612))</f>
        <v/>
      </c>
      <c r="BS612" s="5"/>
      <c r="BT612" s="5"/>
      <c r="BU612" s="5" t="str">
        <f>IF(B612="","",IF(BQ612="",1+(MAX(BU$2:BU611)),""))</f>
        <v/>
      </c>
      <c r="BV612" s="5" t="str">
        <f t="shared" si="136"/>
        <v/>
      </c>
      <c r="BW612" s="5" t="str">
        <f t="shared" si="137"/>
        <v/>
      </c>
      <c r="BX612" s="14" t="str">
        <f t="shared" si="138"/>
        <v/>
      </c>
      <c r="BY612" s="28"/>
      <c r="BZ612" s="15"/>
      <c r="CA612" s="5" t="str">
        <f t="shared" si="142"/>
        <v/>
      </c>
      <c r="CC612" s="5"/>
      <c r="CD612" s="5" t="str">
        <f t="shared" si="139"/>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x14ac:dyDescent="0.25">
      <c r="A613" s="4" t="str">
        <f t="shared" si="132"/>
        <v/>
      </c>
      <c r="B613" s="3"/>
      <c r="C613" s="3"/>
      <c r="D613" s="1" t="str">
        <f>IFERROR(INDEX('padron cfe'!B:B,MATCH(DATOS!C613,'padron cfe'!A:A,0),1),"")</f>
        <v/>
      </c>
      <c r="H613" s="5" t="str">
        <f>IF(F613="","",IFERROR(CONCATENATE("PEUA",VLOOKUP(ESTADO,REPORTE!AV613:AW644,2,0),CLAVE_DISTRITO,CLAVE_CADER,IFERROR(VLOOKUP(DAY(F613),$BN$3:$BO$11,2,0),DAY(F613)),IFERROR(VLOOKUP(MONTH(F613),$BN$3:$BO$11,2,0),MONTH(F613)),YEAR(F613),G613),""))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1"/>
        <v/>
      </c>
      <c r="S613"/>
      <c r="T613" s="2" t="str">
        <f>IFERROR(INDEX('padron cfe'!D:D,MATCH(DATOS!C613,'padron cfe'!A:A,0),1),"")</f>
        <v/>
      </c>
      <c r="X613" s="6"/>
      <c r="Z613" s="4" t="str">
        <f t="shared" si="13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H613" s="7" t="str">
        <f t="shared" ca="1" si="134"/>
        <v/>
      </c>
      <c r="BI613" s="4" t="str">
        <f t="shared" si="141"/>
        <v/>
      </c>
      <c r="BJ613" s="123" t="str">
        <f t="shared" si="135"/>
        <v/>
      </c>
      <c r="BK613" s="140" t="str">
        <f t="shared" si="140"/>
        <v/>
      </c>
      <c r="BP613" s="5"/>
      <c r="BQ613" s="4" t="str">
        <f>IF(IFERROR(VLOOKUP(C613,C614:C$1993,1,0),"")="","",COUNTIF(C:C,C613))</f>
        <v/>
      </c>
      <c r="BS613" s="5"/>
      <c r="BT613" s="5"/>
      <c r="BU613" s="5" t="str">
        <f>IF(B613="","",IF(BQ613="",1+(MAX(BU$2:BU612)),""))</f>
        <v/>
      </c>
      <c r="BV613" s="5" t="str">
        <f t="shared" si="136"/>
        <v/>
      </c>
      <c r="BW613" s="5" t="str">
        <f t="shared" si="137"/>
        <v/>
      </c>
      <c r="BX613" s="14" t="str">
        <f t="shared" si="138"/>
        <v/>
      </c>
      <c r="BY613" s="28"/>
      <c r="BZ613" s="15"/>
      <c r="CA613" s="5" t="str">
        <f t="shared" si="142"/>
        <v/>
      </c>
      <c r="CC613" s="5"/>
      <c r="CD613" s="5" t="str">
        <f t="shared" si="139"/>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x14ac:dyDescent="0.25">
      <c r="A614" s="4" t="str">
        <f t="shared" si="132"/>
        <v/>
      </c>
      <c r="B614" s="3"/>
      <c r="C614" s="3"/>
      <c r="D614" s="1" t="str">
        <f>IFERROR(INDEX('padron cfe'!B:B,MATCH(DATOS!C614,'padron cfe'!A:A,0),1),"")</f>
        <v/>
      </c>
      <c r="H614" s="5" t="str">
        <f>IF(F614="","",IFERROR(CONCATENATE("PEUA",VLOOKUP(ESTADO,REPORTE!AV614:AW645,2,0),CLAVE_DISTRITO,CLAVE_CADER,IFERROR(VLOOKUP(DAY(F614),$BN$3:$BO$11,2,0),DAY(F614)),IFERROR(VLOOKUP(MONTH(F614),$BN$3:$BO$11,2,0),MONTH(F614)),YEAR(F614),G614),""))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1"/>
        <v/>
      </c>
      <c r="S614"/>
      <c r="T614" s="2" t="str">
        <f>IFERROR(INDEX('padron cfe'!D:D,MATCH(DATOS!C614,'padron cfe'!A:A,0),1),"")</f>
        <v/>
      </c>
      <c r="X614" s="6"/>
      <c r="Z614" s="4" t="str">
        <f t="shared" si="13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H614" s="7" t="str">
        <f t="shared" ca="1" si="134"/>
        <v/>
      </c>
      <c r="BI614" s="4" t="str">
        <f t="shared" si="141"/>
        <v/>
      </c>
      <c r="BJ614" s="123" t="str">
        <f t="shared" si="135"/>
        <v/>
      </c>
      <c r="BK614" s="140" t="str">
        <f t="shared" si="140"/>
        <v/>
      </c>
      <c r="BP614" s="5"/>
      <c r="BQ614" s="4" t="str">
        <f>IF(IFERROR(VLOOKUP(C614,C615:C$1993,1,0),"")="","",COUNTIF(C:C,C614))</f>
        <v/>
      </c>
      <c r="BS614" s="5"/>
      <c r="BT614" s="5"/>
      <c r="BU614" s="5" t="str">
        <f>IF(B614="","",IF(BQ614="",1+(MAX(BU$2:BU613)),""))</f>
        <v/>
      </c>
      <c r="BV614" s="5" t="str">
        <f t="shared" si="136"/>
        <v/>
      </c>
      <c r="BW614" s="5" t="str">
        <f t="shared" si="137"/>
        <v/>
      </c>
      <c r="BX614" s="14" t="str">
        <f t="shared" si="138"/>
        <v/>
      </c>
      <c r="BY614" s="28"/>
      <c r="BZ614" s="15"/>
      <c r="CA614" s="5" t="str">
        <f t="shared" si="142"/>
        <v/>
      </c>
      <c r="CC614" s="5"/>
      <c r="CD614" s="5" t="str">
        <f t="shared" si="139"/>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x14ac:dyDescent="0.25">
      <c r="A615" s="4" t="str">
        <f t="shared" si="132"/>
        <v/>
      </c>
      <c r="B615" s="3"/>
      <c r="C615" s="3"/>
      <c r="D615" s="1" t="str">
        <f>IFERROR(INDEX('padron cfe'!B:B,MATCH(DATOS!C615,'padron cfe'!A:A,0),1),"")</f>
        <v/>
      </c>
      <c r="H615" s="5" t="str">
        <f>IF(F615="","",IFERROR(CONCATENATE("PEUA",VLOOKUP(ESTADO,REPORTE!AV615:AW646,2,0),CLAVE_DISTRITO,CLAVE_CADER,IFERROR(VLOOKUP(DAY(F615),$BN$3:$BO$11,2,0),DAY(F615)),IFERROR(VLOOKUP(MONTH(F615),$BN$3:$BO$11,2,0),MONTH(F615)),YEAR(F615),G615),""))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1"/>
        <v/>
      </c>
      <c r="S615"/>
      <c r="T615" s="2" t="str">
        <f>IFERROR(INDEX('padron cfe'!D:D,MATCH(DATOS!C615,'padron cfe'!A:A,0),1),"")</f>
        <v/>
      </c>
      <c r="X615" s="6"/>
      <c r="Z615" s="4" t="str">
        <f t="shared" si="13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H615" s="7" t="str">
        <f t="shared" ca="1" si="134"/>
        <v/>
      </c>
      <c r="BI615" s="4" t="str">
        <f t="shared" si="141"/>
        <v/>
      </c>
      <c r="BJ615" s="123" t="str">
        <f t="shared" si="135"/>
        <v/>
      </c>
      <c r="BK615" s="140" t="str">
        <f t="shared" si="140"/>
        <v/>
      </c>
      <c r="BP615" s="5"/>
      <c r="BQ615" s="4" t="str">
        <f>IF(IFERROR(VLOOKUP(C615,C616:C$1993,1,0),"")="","",COUNTIF(C:C,C615))</f>
        <v/>
      </c>
      <c r="BS615" s="5"/>
      <c r="BT615" s="5"/>
      <c r="BU615" s="5" t="str">
        <f>IF(B615="","",IF(BQ615="",1+(MAX(BU$2:BU614)),""))</f>
        <v/>
      </c>
      <c r="BV615" s="5" t="str">
        <f t="shared" si="136"/>
        <v/>
      </c>
      <c r="BW615" s="5" t="str">
        <f t="shared" si="137"/>
        <v/>
      </c>
      <c r="BX615" s="14" t="str">
        <f t="shared" si="138"/>
        <v/>
      </c>
      <c r="BY615" s="28"/>
      <c r="BZ615" s="15"/>
      <c r="CA615" s="5" t="str">
        <f t="shared" si="142"/>
        <v/>
      </c>
      <c r="CC615" s="5"/>
      <c r="CD615" s="5" t="str">
        <f t="shared" si="139"/>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x14ac:dyDescent="0.25">
      <c r="A616" s="4" t="str">
        <f t="shared" si="132"/>
        <v/>
      </c>
      <c r="B616" s="3"/>
      <c r="C616" s="3"/>
      <c r="D616" s="1" t="str">
        <f>IFERROR(INDEX('padron cfe'!B:B,MATCH(DATOS!C616,'padron cfe'!A:A,0),1),"")</f>
        <v/>
      </c>
      <c r="H616" s="5" t="str">
        <f>IF(F616="","",IFERROR(CONCATENATE("PEUA",VLOOKUP(ESTADO,REPORTE!AV616:AW647,2,0),CLAVE_DISTRITO,CLAVE_CADER,IFERROR(VLOOKUP(DAY(F616),$BN$3:$BO$11,2,0),DAY(F616)),IFERROR(VLOOKUP(MONTH(F616),$BN$3:$BO$11,2,0),MONTH(F616)),YEAR(F616),G616),""))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1"/>
        <v/>
      </c>
      <c r="S616"/>
      <c r="T616" s="2" t="str">
        <f>IFERROR(INDEX('padron cfe'!D:D,MATCH(DATOS!C616,'padron cfe'!A:A,0),1),"")</f>
        <v/>
      </c>
      <c r="X616" s="6"/>
      <c r="Z616" s="4" t="str">
        <f t="shared" si="13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H616" s="7" t="str">
        <f t="shared" ca="1" si="134"/>
        <v/>
      </c>
      <c r="BI616" s="4" t="str">
        <f t="shared" si="141"/>
        <v/>
      </c>
      <c r="BJ616" s="123" t="str">
        <f t="shared" si="135"/>
        <v/>
      </c>
      <c r="BK616" s="140" t="str">
        <f t="shared" si="140"/>
        <v/>
      </c>
      <c r="BP616" s="5"/>
      <c r="BQ616" s="4" t="str">
        <f>IF(IFERROR(VLOOKUP(C616,C617:C$1993,1,0),"")="","",COUNTIF(C:C,C616))</f>
        <v/>
      </c>
      <c r="BS616" s="5"/>
      <c r="BT616" s="5"/>
      <c r="BU616" s="5" t="str">
        <f>IF(B616="","",IF(BQ616="",1+(MAX(BU$2:BU615)),""))</f>
        <v/>
      </c>
      <c r="BV616" s="5" t="str">
        <f t="shared" si="136"/>
        <v/>
      </c>
      <c r="BW616" s="5" t="str">
        <f t="shared" si="137"/>
        <v/>
      </c>
      <c r="BX616" s="14" t="str">
        <f t="shared" si="138"/>
        <v/>
      </c>
      <c r="BY616" s="28"/>
      <c r="BZ616" s="15"/>
      <c r="CA616" s="5" t="str">
        <f t="shared" si="142"/>
        <v/>
      </c>
      <c r="CC616" s="5"/>
      <c r="CD616" s="5" t="str">
        <f t="shared" si="139"/>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x14ac:dyDescent="0.25">
      <c r="A617" s="4" t="str">
        <f t="shared" si="132"/>
        <v/>
      </c>
      <c r="B617" s="3"/>
      <c r="C617" s="3"/>
      <c r="D617" s="1" t="str">
        <f>IFERROR(INDEX('padron cfe'!B:B,MATCH(DATOS!C617,'padron cfe'!A:A,0),1),"")</f>
        <v/>
      </c>
      <c r="H617" s="5" t="str">
        <f>IF(F617="","",IFERROR(CONCATENATE("PEUA",VLOOKUP(ESTADO,REPORTE!AV617:AW648,2,0),CLAVE_DISTRITO,CLAVE_CADER,IFERROR(VLOOKUP(DAY(F617),$BN$3:$BO$11,2,0),DAY(F617)),IFERROR(VLOOKUP(MONTH(F617),$BN$3:$BO$11,2,0),MONTH(F617)),YEAR(F617),G617),""))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1"/>
        <v/>
      </c>
      <c r="S617"/>
      <c r="T617" s="2" t="str">
        <f>IFERROR(INDEX('padron cfe'!D:D,MATCH(DATOS!C617,'padron cfe'!A:A,0),1),"")</f>
        <v/>
      </c>
      <c r="X617" s="6"/>
      <c r="Z617" s="4" t="str">
        <f t="shared" si="13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H617" s="7" t="str">
        <f t="shared" ca="1" si="134"/>
        <v/>
      </c>
      <c r="BI617" s="4" t="str">
        <f t="shared" si="141"/>
        <v/>
      </c>
      <c r="BJ617" s="123" t="str">
        <f t="shared" si="135"/>
        <v/>
      </c>
      <c r="BK617" s="140" t="str">
        <f t="shared" si="140"/>
        <v/>
      </c>
      <c r="BP617" s="5"/>
      <c r="BQ617" s="4" t="str">
        <f>IF(IFERROR(VLOOKUP(C617,C618:C$1993,1,0),"")="","",COUNTIF(C:C,C617))</f>
        <v/>
      </c>
      <c r="BS617" s="5"/>
      <c r="BT617" s="5"/>
      <c r="BU617" s="5" t="str">
        <f>IF(B617="","",IF(BQ617="",1+(MAX(BU$2:BU616)),""))</f>
        <v/>
      </c>
      <c r="BV617" s="5" t="str">
        <f t="shared" si="136"/>
        <v/>
      </c>
      <c r="BW617" s="5" t="str">
        <f t="shared" si="137"/>
        <v/>
      </c>
      <c r="BX617" s="14" t="str">
        <f t="shared" si="138"/>
        <v/>
      </c>
      <c r="BY617" s="28"/>
      <c r="BZ617" s="15"/>
      <c r="CA617" s="5" t="str">
        <f t="shared" si="142"/>
        <v/>
      </c>
      <c r="CC617" s="5"/>
      <c r="CD617" s="5" t="str">
        <f t="shared" si="139"/>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x14ac:dyDescent="0.25">
      <c r="A618" s="4" t="str">
        <f t="shared" si="132"/>
        <v/>
      </c>
      <c r="B618" s="3"/>
      <c r="C618" s="3"/>
      <c r="D618" s="1" t="str">
        <f>IFERROR(INDEX('padron cfe'!B:B,MATCH(DATOS!C618,'padron cfe'!A:A,0),1),"")</f>
        <v/>
      </c>
      <c r="H618" s="5" t="str">
        <f>IF(F618="","",IFERROR(CONCATENATE("PEUA",VLOOKUP(ESTADO,REPORTE!AV618:AW649,2,0),CLAVE_DISTRITO,CLAVE_CADER,IFERROR(VLOOKUP(DAY(F618),$BN$3:$BO$11,2,0),DAY(F618)),IFERROR(VLOOKUP(MONTH(F618),$BN$3:$BO$11,2,0),MONTH(F618)),YEAR(F618),G618),""))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1"/>
        <v/>
      </c>
      <c r="S618"/>
      <c r="T618" s="2" t="str">
        <f>IFERROR(INDEX('padron cfe'!D:D,MATCH(DATOS!C618,'padron cfe'!A:A,0),1),"")</f>
        <v/>
      </c>
      <c r="X618" s="6"/>
      <c r="Z618" s="4" t="str">
        <f t="shared" si="13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H618" s="7" t="str">
        <f t="shared" ca="1" si="134"/>
        <v/>
      </c>
      <c r="BI618" s="4" t="str">
        <f t="shared" si="141"/>
        <v/>
      </c>
      <c r="BJ618" s="123" t="str">
        <f t="shared" si="135"/>
        <v/>
      </c>
      <c r="BK618" s="140" t="str">
        <f t="shared" si="140"/>
        <v/>
      </c>
      <c r="BP618" s="5"/>
      <c r="BQ618" s="4" t="str">
        <f>IF(IFERROR(VLOOKUP(C618,C619:C$1993,1,0),"")="","",COUNTIF(C:C,C618))</f>
        <v/>
      </c>
      <c r="BS618" s="5"/>
      <c r="BT618" s="5"/>
      <c r="BU618" s="5" t="str">
        <f>IF(B618="","",IF(BQ618="",1+(MAX(BU$2:BU617)),""))</f>
        <v/>
      </c>
      <c r="BV618" s="5" t="str">
        <f t="shared" si="136"/>
        <v/>
      </c>
      <c r="BW618" s="5" t="str">
        <f t="shared" si="137"/>
        <v/>
      </c>
      <c r="BX618" s="14" t="str">
        <f t="shared" si="138"/>
        <v/>
      </c>
      <c r="BY618" s="28"/>
      <c r="BZ618" s="15"/>
      <c r="CA618" s="5" t="str">
        <f t="shared" si="142"/>
        <v/>
      </c>
      <c r="CC618" s="5"/>
      <c r="CD618" s="5" t="str">
        <f t="shared" si="139"/>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x14ac:dyDescent="0.25">
      <c r="A619" s="4" t="str">
        <f t="shared" si="132"/>
        <v/>
      </c>
      <c r="B619" s="3"/>
      <c r="C619" s="3"/>
      <c r="D619" s="1" t="str">
        <f>IFERROR(INDEX('padron cfe'!B:B,MATCH(DATOS!C619,'padron cfe'!A:A,0),1),"")</f>
        <v/>
      </c>
      <c r="H619" s="5" t="str">
        <f>IF(F619="","",IFERROR(CONCATENATE("PEUA",VLOOKUP(ESTADO,REPORTE!AV619:AW650,2,0),CLAVE_DISTRITO,CLAVE_CADER,IFERROR(VLOOKUP(DAY(F619),$BN$3:$BO$11,2,0),DAY(F619)),IFERROR(VLOOKUP(MONTH(F619),$BN$3:$BO$11,2,0),MONTH(F619)),YEAR(F619),G619),""))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1"/>
        <v/>
      </c>
      <c r="S619"/>
      <c r="T619" s="2" t="str">
        <f>IFERROR(INDEX('padron cfe'!D:D,MATCH(DATOS!C619,'padron cfe'!A:A,0),1),"")</f>
        <v/>
      </c>
      <c r="X619" s="6"/>
      <c r="Z619" s="4" t="str">
        <f t="shared" si="13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H619" s="7" t="str">
        <f t="shared" ca="1" si="134"/>
        <v/>
      </c>
      <c r="BI619" s="4" t="str">
        <f t="shared" si="141"/>
        <v/>
      </c>
      <c r="BJ619" s="123" t="str">
        <f t="shared" si="135"/>
        <v/>
      </c>
      <c r="BK619" s="140" t="str">
        <f t="shared" si="140"/>
        <v/>
      </c>
      <c r="BP619" s="5"/>
      <c r="BQ619" s="4" t="str">
        <f>IF(IFERROR(VLOOKUP(C619,C620:C$1993,1,0),"")="","",COUNTIF(C:C,C619))</f>
        <v/>
      </c>
      <c r="BS619" s="5"/>
      <c r="BT619" s="5"/>
      <c r="BU619" s="5" t="str">
        <f>IF(B619="","",IF(BQ619="",1+(MAX(BU$2:BU618)),""))</f>
        <v/>
      </c>
      <c r="BV619" s="5" t="str">
        <f t="shared" si="136"/>
        <v/>
      </c>
      <c r="BW619" s="5" t="str">
        <f t="shared" si="137"/>
        <v/>
      </c>
      <c r="BX619" s="14" t="str">
        <f t="shared" si="138"/>
        <v/>
      </c>
      <c r="BY619" s="28"/>
      <c r="BZ619" s="15"/>
      <c r="CA619" s="5" t="str">
        <f t="shared" si="142"/>
        <v/>
      </c>
      <c r="CC619" s="5"/>
      <c r="CD619" s="5" t="str">
        <f t="shared" si="139"/>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x14ac:dyDescent="0.25">
      <c r="A620" s="4" t="str">
        <f t="shared" si="132"/>
        <v/>
      </c>
      <c r="B620" s="3"/>
      <c r="C620" s="3"/>
      <c r="D620" s="1" t="str">
        <f>IFERROR(INDEX('padron cfe'!B:B,MATCH(DATOS!C620,'padron cfe'!A:A,0),1),"")</f>
        <v/>
      </c>
      <c r="H620" s="5" t="str">
        <f>IF(F620="","",IFERROR(CONCATENATE("PEUA",VLOOKUP(ESTADO,REPORTE!AV620:AW651,2,0),CLAVE_DISTRITO,CLAVE_CADER,IFERROR(VLOOKUP(DAY(F620),$BN$3:$BO$11,2,0),DAY(F620)),IFERROR(VLOOKUP(MONTH(F620),$BN$3:$BO$11,2,0),MONTH(F620)),YEAR(F620),G620),""))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1"/>
        <v/>
      </c>
      <c r="S620"/>
      <c r="T620" s="2" t="str">
        <f>IFERROR(INDEX('padron cfe'!D:D,MATCH(DATOS!C620,'padron cfe'!A:A,0),1),"")</f>
        <v/>
      </c>
      <c r="X620" s="6"/>
      <c r="Z620" s="4" t="str">
        <f t="shared" si="13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H620" s="7" t="str">
        <f t="shared" ca="1" si="134"/>
        <v/>
      </c>
      <c r="BI620" s="4" t="str">
        <f t="shared" si="141"/>
        <v/>
      </c>
      <c r="BJ620" s="123" t="str">
        <f t="shared" si="135"/>
        <v/>
      </c>
      <c r="BK620" s="140" t="str">
        <f t="shared" si="140"/>
        <v/>
      </c>
      <c r="BP620" s="5"/>
      <c r="BQ620" s="4" t="str">
        <f>IF(IFERROR(VLOOKUP(C620,C621:C$1993,1,0),"")="","",COUNTIF(C:C,C620))</f>
        <v/>
      </c>
      <c r="BS620" s="5"/>
      <c r="BT620" s="5"/>
      <c r="BU620" s="5" t="str">
        <f>IF(B620="","",IF(BQ620="",1+(MAX(BU$2:BU619)),""))</f>
        <v/>
      </c>
      <c r="BV620" s="5" t="str">
        <f t="shared" si="136"/>
        <v/>
      </c>
      <c r="BW620" s="5" t="str">
        <f t="shared" si="137"/>
        <v/>
      </c>
      <c r="BX620" s="14" t="str">
        <f t="shared" si="138"/>
        <v/>
      </c>
      <c r="BY620" s="28"/>
      <c r="BZ620" s="15"/>
      <c r="CA620" s="5" t="str">
        <f t="shared" si="142"/>
        <v/>
      </c>
      <c r="CC620" s="5"/>
      <c r="CD620" s="5" t="str">
        <f t="shared" si="139"/>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x14ac:dyDescent="0.25">
      <c r="A621" s="4" t="str">
        <f t="shared" si="132"/>
        <v/>
      </c>
      <c r="B621" s="3"/>
      <c r="C621" s="3"/>
      <c r="D621" s="1" t="str">
        <f>IFERROR(INDEX('padron cfe'!B:B,MATCH(DATOS!C621,'padron cfe'!A:A,0),1),"")</f>
        <v/>
      </c>
      <c r="H621" s="5" t="str">
        <f>IF(F621="","",IFERROR(CONCATENATE("PEUA",VLOOKUP(ESTADO,REPORTE!AV621:AW652,2,0),CLAVE_DISTRITO,CLAVE_CADER,IFERROR(VLOOKUP(DAY(F621),$BN$3:$BO$11,2,0),DAY(F621)),IFERROR(VLOOKUP(MONTH(F621),$BN$3:$BO$11,2,0),MONTH(F621)),YEAR(F621),G621),""))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1"/>
        <v/>
      </c>
      <c r="S621"/>
      <c r="T621" s="2" t="str">
        <f>IFERROR(INDEX('padron cfe'!D:D,MATCH(DATOS!C621,'padron cfe'!A:A,0),1),"")</f>
        <v/>
      </c>
      <c r="X621" s="6"/>
      <c r="Z621" s="4" t="str">
        <f t="shared" si="13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H621" s="7" t="str">
        <f t="shared" ca="1" si="134"/>
        <v/>
      </c>
      <c r="BI621" s="4" t="str">
        <f t="shared" si="141"/>
        <v/>
      </c>
      <c r="BJ621" s="123" t="str">
        <f t="shared" si="135"/>
        <v/>
      </c>
      <c r="BK621" s="140" t="str">
        <f t="shared" si="140"/>
        <v/>
      </c>
      <c r="BP621" s="5"/>
      <c r="BQ621" s="4" t="str">
        <f>IF(IFERROR(VLOOKUP(C621,C622:C$1993,1,0),"")="","",COUNTIF(C:C,C621))</f>
        <v/>
      </c>
      <c r="BS621" s="5"/>
      <c r="BT621" s="5"/>
      <c r="BU621" s="5" t="str">
        <f>IF(B621="","",IF(BQ621="",1+(MAX(BU$2:BU620)),""))</f>
        <v/>
      </c>
      <c r="BV621" s="5" t="str">
        <f t="shared" si="136"/>
        <v/>
      </c>
      <c r="BW621" s="5" t="str">
        <f t="shared" si="137"/>
        <v/>
      </c>
      <c r="BX621" s="14" t="str">
        <f t="shared" si="138"/>
        <v/>
      </c>
      <c r="BY621" s="28"/>
      <c r="BZ621" s="15"/>
      <c r="CA621" s="5" t="str">
        <f t="shared" si="142"/>
        <v/>
      </c>
      <c r="CC621" s="5"/>
      <c r="CD621" s="5" t="str">
        <f t="shared" si="139"/>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x14ac:dyDescent="0.25">
      <c r="A622" s="4" t="str">
        <f t="shared" si="132"/>
        <v/>
      </c>
      <c r="B622" s="3"/>
      <c r="C622" s="3"/>
      <c r="D622" s="1" t="str">
        <f>IFERROR(INDEX('padron cfe'!B:B,MATCH(DATOS!C622,'padron cfe'!A:A,0),1),"")</f>
        <v/>
      </c>
      <c r="H622" s="5" t="str">
        <f>IF(F622="","",IFERROR(CONCATENATE("PEUA",VLOOKUP(ESTADO,REPORTE!AV622:AW653,2,0),CLAVE_DISTRITO,CLAVE_CADER,IFERROR(VLOOKUP(DAY(F622),$BN$3:$BO$11,2,0),DAY(F622)),IFERROR(VLOOKUP(MONTH(F622),$BN$3:$BO$11,2,0),MONTH(F622)),YEAR(F622),G622),""))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1"/>
        <v/>
      </c>
      <c r="S622"/>
      <c r="T622" s="2" t="str">
        <f>IFERROR(INDEX('padron cfe'!D:D,MATCH(DATOS!C622,'padron cfe'!A:A,0),1),"")</f>
        <v/>
      </c>
      <c r="X622" s="6"/>
      <c r="Z622" s="4" t="str">
        <f t="shared" si="13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H622" s="7" t="str">
        <f t="shared" ca="1" si="134"/>
        <v/>
      </c>
      <c r="BI622" s="4" t="str">
        <f t="shared" si="141"/>
        <v/>
      </c>
      <c r="BJ622" s="123" t="str">
        <f t="shared" si="135"/>
        <v/>
      </c>
      <c r="BK622" s="140" t="str">
        <f t="shared" si="140"/>
        <v/>
      </c>
      <c r="BP622" s="5"/>
      <c r="BQ622" s="4" t="str">
        <f>IF(IFERROR(VLOOKUP(C622,C623:C$1993,1,0),"")="","",COUNTIF(C:C,C622))</f>
        <v/>
      </c>
      <c r="BS622" s="5"/>
      <c r="BT622" s="5"/>
      <c r="BU622" s="5" t="str">
        <f>IF(B622="","",IF(BQ622="",1+(MAX(BU$2:BU621)),""))</f>
        <v/>
      </c>
      <c r="BV622" s="5" t="str">
        <f t="shared" si="136"/>
        <v/>
      </c>
      <c r="BW622" s="5" t="str">
        <f t="shared" si="137"/>
        <v/>
      </c>
      <c r="BX622" s="14" t="str">
        <f t="shared" si="138"/>
        <v/>
      </c>
      <c r="BY622" s="28"/>
      <c r="BZ622" s="15"/>
      <c r="CA622" s="5" t="str">
        <f t="shared" si="142"/>
        <v/>
      </c>
      <c r="CC622" s="5"/>
      <c r="CD622" s="5" t="str">
        <f t="shared" si="139"/>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x14ac:dyDescent="0.25">
      <c r="A623" s="4" t="str">
        <f t="shared" si="132"/>
        <v/>
      </c>
      <c r="B623" s="3"/>
      <c r="D623" s="1" t="str">
        <f>IFERROR(INDEX('padron cfe'!B:B,MATCH(DATOS!C623,'padron cfe'!A:A,0),1),"")</f>
        <v/>
      </c>
      <c r="H623" s="5" t="str">
        <f>IF(F623="","",IFERROR(CONCATENATE("PEUA",VLOOKUP(ESTADO,REPORTE!AV623:AW654,2,0),CLAVE_DISTRITO,CLAVE_CADER,IFERROR(VLOOKUP(DAY(F623),$BN$3:$BO$11,2,0),DAY(F623)),IFERROR(VLOOKUP(MONTH(F623),$BN$3:$BO$11,2,0),MONTH(F623)),YEAR(F623),G623),""))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1"/>
        <v/>
      </c>
      <c r="S623"/>
      <c r="T623" s="2" t="str">
        <f>IFERROR(INDEX('padron cfe'!D:D,MATCH(DATOS!C623,'padron cfe'!A:A,0),1),"")</f>
        <v/>
      </c>
      <c r="X623" s="6"/>
      <c r="Z623" s="4" t="str">
        <f t="shared" si="13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H623" s="7" t="str">
        <f t="shared" ca="1" si="134"/>
        <v/>
      </c>
      <c r="BI623" s="4" t="str">
        <f t="shared" si="141"/>
        <v/>
      </c>
      <c r="BJ623" s="123" t="str">
        <f t="shared" si="135"/>
        <v/>
      </c>
      <c r="BK623" s="140" t="str">
        <f t="shared" si="140"/>
        <v/>
      </c>
      <c r="BP623" s="5"/>
      <c r="BQ623" s="4" t="str">
        <f>IF(IFERROR(VLOOKUP(C623,C624:C$1993,1,0),"")="","",COUNTIF(C:C,C623))</f>
        <v/>
      </c>
      <c r="BS623" s="5"/>
      <c r="BT623" s="5"/>
      <c r="BU623" s="5" t="str">
        <f>IF(B623="","",IF(BQ623="",1+(MAX(BU$2:BU622)),""))</f>
        <v/>
      </c>
      <c r="BV623" s="5" t="str">
        <f t="shared" si="136"/>
        <v/>
      </c>
      <c r="BW623" s="5" t="str">
        <f t="shared" si="137"/>
        <v/>
      </c>
      <c r="BX623" s="14" t="str">
        <f t="shared" si="138"/>
        <v/>
      </c>
      <c r="BY623" s="28"/>
      <c r="BZ623" s="15"/>
      <c r="CA623" s="5" t="str">
        <f t="shared" si="142"/>
        <v/>
      </c>
      <c r="CC623" s="5"/>
      <c r="CD623" s="5" t="str">
        <f t="shared" si="139"/>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x14ac:dyDescent="0.25">
      <c r="A624" s="4" t="str">
        <f t="shared" si="132"/>
        <v/>
      </c>
      <c r="B624" s="3"/>
      <c r="D624" s="1" t="str">
        <f>IFERROR(INDEX('padron cfe'!B:B,MATCH(DATOS!C624,'padron cfe'!A:A,0),1),"")</f>
        <v/>
      </c>
      <c r="H624" s="5" t="str">
        <f>IF(F624="","",IFERROR(CONCATENATE("PEUA",VLOOKUP(ESTADO,REPORTE!AV624:AW655,2,0),CLAVE_DISTRITO,CLAVE_CADER,IFERROR(VLOOKUP(DAY(F624),$BN$3:$BO$11,2,0),DAY(F624)),IFERROR(VLOOKUP(MONTH(F624),$BN$3:$BO$11,2,0),MONTH(F624)),YEAR(F624),G624),""))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1"/>
        <v/>
      </c>
      <c r="S624"/>
      <c r="T624" s="2" t="str">
        <f>IFERROR(INDEX('padron cfe'!D:D,MATCH(DATOS!C624,'padron cfe'!A:A,0),1),"")</f>
        <v/>
      </c>
      <c r="X624" s="6"/>
      <c r="Z624" s="4" t="str">
        <f t="shared" si="13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H624" s="7" t="str">
        <f t="shared" ca="1" si="134"/>
        <v/>
      </c>
      <c r="BI624" s="4" t="str">
        <f t="shared" si="141"/>
        <v/>
      </c>
      <c r="BJ624" s="123" t="str">
        <f t="shared" si="135"/>
        <v/>
      </c>
      <c r="BK624" s="140" t="str">
        <f t="shared" si="140"/>
        <v/>
      </c>
      <c r="BP624" s="5"/>
      <c r="BQ624" s="4" t="str">
        <f>IF(IFERROR(VLOOKUP(C624,C625:C$1993,1,0),"")="","",COUNTIF(C:C,C624))</f>
        <v/>
      </c>
      <c r="BS624" s="5"/>
      <c r="BT624" s="5"/>
      <c r="BU624" s="5" t="str">
        <f>IF(B624="","",IF(BQ624="",1+(MAX(BU$2:BU623)),""))</f>
        <v/>
      </c>
      <c r="BV624" s="5" t="str">
        <f t="shared" si="136"/>
        <v/>
      </c>
      <c r="BW624" s="5" t="str">
        <f t="shared" si="137"/>
        <v/>
      </c>
      <c r="BX624" s="14" t="str">
        <f t="shared" si="138"/>
        <v/>
      </c>
      <c r="BY624" s="28"/>
      <c r="BZ624" s="15"/>
      <c r="CA624" s="5" t="str">
        <f t="shared" si="142"/>
        <v/>
      </c>
      <c r="CC624" s="5"/>
      <c r="CD624" s="5" t="str">
        <f t="shared" si="139"/>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x14ac:dyDescent="0.25">
      <c r="A625" s="4" t="str">
        <f t="shared" si="132"/>
        <v/>
      </c>
      <c r="B625" s="3"/>
      <c r="D625" s="1" t="str">
        <f>IFERROR(INDEX('padron cfe'!B:B,MATCH(DATOS!C625,'padron cfe'!A:A,0),1),"")</f>
        <v/>
      </c>
      <c r="H625" s="5" t="str">
        <f>IF(F625="","",IFERROR(CONCATENATE("PEUA",VLOOKUP(ESTADO,REPORTE!AV625:AW656,2,0),CLAVE_DISTRITO,CLAVE_CADER,IFERROR(VLOOKUP(DAY(F625),$BN$3:$BO$11,2,0),DAY(F625)),IFERROR(VLOOKUP(MONTH(F625),$BN$3:$BO$11,2,0),MONTH(F625)),YEAR(F625),G625),""))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1"/>
        <v/>
      </c>
      <c r="S625"/>
      <c r="T625" s="2" t="str">
        <f>IFERROR(INDEX('padron cfe'!D:D,MATCH(DATOS!C625,'padron cfe'!A:A,0),1),"")</f>
        <v/>
      </c>
      <c r="X625" s="6"/>
      <c r="Z625" s="4" t="str">
        <f t="shared" si="13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H625" s="7" t="str">
        <f t="shared" ca="1" si="134"/>
        <v/>
      </c>
      <c r="BI625" s="4" t="str">
        <f t="shared" si="141"/>
        <v/>
      </c>
      <c r="BJ625" s="123" t="str">
        <f t="shared" si="135"/>
        <v/>
      </c>
      <c r="BK625" s="140" t="str">
        <f t="shared" si="140"/>
        <v/>
      </c>
      <c r="BP625" s="5"/>
      <c r="BQ625" s="4" t="str">
        <f>IF(IFERROR(VLOOKUP(C625,C626:C$1993,1,0),"")="","",COUNTIF(C:C,C625))</f>
        <v/>
      </c>
      <c r="BS625" s="5"/>
      <c r="BT625" s="5"/>
      <c r="BU625" s="5" t="str">
        <f>IF(B625="","",IF(BQ625="",1+(MAX(BU$2:BU624)),""))</f>
        <v/>
      </c>
      <c r="BV625" s="5" t="str">
        <f t="shared" si="136"/>
        <v/>
      </c>
      <c r="BW625" s="5" t="str">
        <f t="shared" si="137"/>
        <v/>
      </c>
      <c r="BX625" s="14" t="str">
        <f t="shared" si="138"/>
        <v/>
      </c>
      <c r="BY625" s="28"/>
      <c r="BZ625" s="15"/>
      <c r="CA625" s="5" t="str">
        <f t="shared" si="142"/>
        <v/>
      </c>
      <c r="CC625" s="5"/>
      <c r="CD625" s="5" t="str">
        <f t="shared" si="139"/>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x14ac:dyDescent="0.25">
      <c r="A626" s="4" t="str">
        <f t="shared" si="132"/>
        <v/>
      </c>
      <c r="B626" s="3"/>
      <c r="D626" s="1" t="str">
        <f>IFERROR(INDEX('padron cfe'!B:B,MATCH(DATOS!C626,'padron cfe'!A:A,0),1),"")</f>
        <v/>
      </c>
      <c r="H626" s="5" t="str">
        <f>IF(F626="","",IFERROR(CONCATENATE("PEUA",VLOOKUP(ESTADO,REPORTE!AV626:AW657,2,0),CLAVE_DISTRITO,CLAVE_CADER,IFERROR(VLOOKUP(DAY(F626),$BN$3:$BO$11,2,0),DAY(F626)),IFERROR(VLOOKUP(MONTH(F626),$BN$3:$BO$11,2,0),MONTH(F626)),YEAR(F626),G626),""))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1"/>
        <v/>
      </c>
      <c r="S626"/>
      <c r="T626" s="2" t="str">
        <f>IFERROR(INDEX('padron cfe'!D:D,MATCH(DATOS!C626,'padron cfe'!A:A,0),1),"")</f>
        <v/>
      </c>
      <c r="X626" s="6"/>
      <c r="Z626" s="4" t="str">
        <f t="shared" si="13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H626" s="7" t="str">
        <f t="shared" ca="1" si="134"/>
        <v/>
      </c>
      <c r="BI626" s="4" t="str">
        <f t="shared" si="141"/>
        <v/>
      </c>
      <c r="BJ626" s="123" t="str">
        <f t="shared" si="135"/>
        <v/>
      </c>
      <c r="BK626" s="140" t="str">
        <f t="shared" si="140"/>
        <v/>
      </c>
      <c r="BP626" s="5"/>
      <c r="BQ626" s="4" t="str">
        <f>IF(IFERROR(VLOOKUP(C626,C627:C$1993,1,0),"")="","",COUNTIF(C:C,C626))</f>
        <v/>
      </c>
      <c r="BS626" s="5"/>
      <c r="BT626" s="5"/>
      <c r="BU626" s="5" t="str">
        <f>IF(B626="","",IF(BQ626="",1+(MAX(BU$2:BU625)),""))</f>
        <v/>
      </c>
      <c r="BV626" s="5" t="str">
        <f t="shared" si="136"/>
        <v/>
      </c>
      <c r="BW626" s="5" t="str">
        <f t="shared" si="137"/>
        <v/>
      </c>
      <c r="BX626" s="14" t="str">
        <f t="shared" si="138"/>
        <v/>
      </c>
      <c r="BY626" s="28"/>
      <c r="BZ626" s="15"/>
      <c r="CA626" s="5" t="str">
        <f t="shared" si="142"/>
        <v/>
      </c>
      <c r="CC626" s="5"/>
      <c r="CD626" s="5" t="str">
        <f t="shared" si="139"/>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x14ac:dyDescent="0.25">
      <c r="A627" s="4" t="str">
        <f t="shared" si="132"/>
        <v/>
      </c>
      <c r="B627" s="3"/>
      <c r="D627" s="1" t="str">
        <f>IFERROR(INDEX('padron cfe'!B:B,MATCH(DATOS!C627,'padron cfe'!A:A,0),1),"")</f>
        <v/>
      </c>
      <c r="H627" s="5" t="str">
        <f>IF(F627="","",IFERROR(CONCATENATE("PEUA",VLOOKUP(ESTADO,REPORTE!AV627:AW658,2,0),CLAVE_DISTRITO,CLAVE_CADER,IFERROR(VLOOKUP(DAY(F627),$BN$3:$BO$11,2,0),DAY(F627)),IFERROR(VLOOKUP(MONTH(F627),$BN$3:$BO$11,2,0),MONTH(F627)),YEAR(F627),G627),""))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1"/>
        <v/>
      </c>
      <c r="S627"/>
      <c r="T627" s="2" t="str">
        <f>IFERROR(INDEX('padron cfe'!D:D,MATCH(DATOS!C627,'padron cfe'!A:A,0),1),"")</f>
        <v/>
      </c>
      <c r="X627" s="6"/>
      <c r="Z627" s="4" t="str">
        <f t="shared" si="13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H627" s="7" t="str">
        <f t="shared" ca="1" si="134"/>
        <v/>
      </c>
      <c r="BI627" s="4" t="str">
        <f t="shared" si="141"/>
        <v/>
      </c>
      <c r="BJ627" s="123" t="str">
        <f t="shared" si="135"/>
        <v/>
      </c>
      <c r="BK627" s="140" t="str">
        <f t="shared" si="140"/>
        <v/>
      </c>
      <c r="BP627" s="5"/>
      <c r="BQ627" s="4" t="str">
        <f>IF(IFERROR(VLOOKUP(C627,C628:C$1993,1,0),"")="","",COUNTIF(C:C,C627))</f>
        <v/>
      </c>
      <c r="BS627" s="5"/>
      <c r="BT627" s="5"/>
      <c r="BU627" s="5" t="str">
        <f>IF(B627="","",IF(BQ627="",1+(MAX(BU$2:BU626)),""))</f>
        <v/>
      </c>
      <c r="BV627" s="5" t="str">
        <f t="shared" si="136"/>
        <v/>
      </c>
      <c r="BW627" s="5" t="str">
        <f t="shared" si="137"/>
        <v/>
      </c>
      <c r="BX627" s="14" t="str">
        <f t="shared" si="138"/>
        <v/>
      </c>
      <c r="BY627" s="28"/>
      <c r="BZ627" s="15"/>
      <c r="CA627" s="5" t="str">
        <f t="shared" si="142"/>
        <v/>
      </c>
      <c r="CC627" s="5"/>
      <c r="CD627" s="5" t="str">
        <f t="shared" si="139"/>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x14ac:dyDescent="0.25">
      <c r="A628" s="4" t="str">
        <f t="shared" si="132"/>
        <v/>
      </c>
      <c r="B628" s="3"/>
      <c r="D628" s="1" t="str">
        <f>IFERROR(INDEX('padron cfe'!B:B,MATCH(DATOS!C628,'padron cfe'!A:A,0),1),"")</f>
        <v/>
      </c>
      <c r="H628" s="5" t="str">
        <f>IF(F628="","",IFERROR(CONCATENATE("PEUA",VLOOKUP(ESTADO,REPORTE!AV628:AW659,2,0),CLAVE_DISTRITO,CLAVE_CADER,IFERROR(VLOOKUP(DAY(F628),$BN$3:$BO$11,2,0),DAY(F628)),IFERROR(VLOOKUP(MONTH(F628),$BN$3:$BO$11,2,0),MONTH(F628)),YEAR(F628),G628),""))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1"/>
        <v/>
      </c>
      <c r="S628"/>
      <c r="T628" s="2" t="str">
        <f>IFERROR(INDEX('padron cfe'!D:D,MATCH(DATOS!C628,'padron cfe'!A:A,0),1),"")</f>
        <v/>
      </c>
      <c r="X628" s="6"/>
      <c r="Z628" s="4" t="str">
        <f t="shared" si="13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H628" s="7" t="str">
        <f t="shared" ca="1" si="134"/>
        <v/>
      </c>
      <c r="BI628" s="4" t="str">
        <f t="shared" si="141"/>
        <v/>
      </c>
      <c r="BJ628" s="123" t="str">
        <f t="shared" si="135"/>
        <v/>
      </c>
      <c r="BK628" s="140" t="str">
        <f t="shared" si="140"/>
        <v/>
      </c>
      <c r="BP628" s="5"/>
      <c r="BQ628" s="4" t="str">
        <f>IF(IFERROR(VLOOKUP(C628,C629:C$1993,1,0),"")="","",COUNTIF(C:C,C628))</f>
        <v/>
      </c>
      <c r="BS628" s="5"/>
      <c r="BT628" s="5"/>
      <c r="BU628" s="5" t="str">
        <f>IF(B628="","",IF(BQ628="",1+(MAX(BU$2:BU627)),""))</f>
        <v/>
      </c>
      <c r="BV628" s="5" t="str">
        <f t="shared" si="136"/>
        <v/>
      </c>
      <c r="BW628" s="5" t="str">
        <f t="shared" si="137"/>
        <v/>
      </c>
      <c r="BX628" s="14" t="str">
        <f t="shared" si="138"/>
        <v/>
      </c>
      <c r="BY628" s="28"/>
      <c r="BZ628" s="15"/>
      <c r="CA628" s="5" t="str">
        <f t="shared" si="142"/>
        <v/>
      </c>
      <c r="CC628" s="5"/>
      <c r="CD628" s="5" t="str">
        <f t="shared" si="139"/>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x14ac:dyDescent="0.25">
      <c r="A629" s="4" t="str">
        <f t="shared" si="132"/>
        <v/>
      </c>
      <c r="B629" s="3"/>
      <c r="D629" s="1" t="str">
        <f>IFERROR(INDEX('padron cfe'!B:B,MATCH(DATOS!C629,'padron cfe'!A:A,0),1),"")</f>
        <v/>
      </c>
      <c r="H629" s="5" t="str">
        <f>IF(F629="","",IFERROR(CONCATENATE("PEUA",VLOOKUP(ESTADO,REPORTE!AV629:AW660,2,0),CLAVE_DISTRITO,CLAVE_CADER,IFERROR(VLOOKUP(DAY(F629),$BN$3:$BO$11,2,0),DAY(F629)),IFERROR(VLOOKUP(MONTH(F629),$BN$3:$BO$11,2,0),MONTH(F629)),YEAR(F629),G629),""))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1"/>
        <v/>
      </c>
      <c r="S629"/>
      <c r="T629" s="2" t="str">
        <f>IFERROR(INDEX('padron cfe'!D:D,MATCH(DATOS!C629,'padron cfe'!A:A,0),1),"")</f>
        <v/>
      </c>
      <c r="X629" s="6"/>
      <c r="Z629" s="4" t="str">
        <f t="shared" si="13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H629" s="7" t="str">
        <f t="shared" ca="1" si="134"/>
        <v/>
      </c>
      <c r="BI629" s="4" t="str">
        <f t="shared" si="141"/>
        <v/>
      </c>
      <c r="BJ629" s="123" t="str">
        <f t="shared" si="135"/>
        <v/>
      </c>
      <c r="BK629" s="140" t="str">
        <f t="shared" si="140"/>
        <v/>
      </c>
      <c r="BP629" s="5"/>
      <c r="BQ629" s="4" t="str">
        <f>IF(IFERROR(VLOOKUP(C629,C630:C$1993,1,0),"")="","",COUNTIF(C:C,C629))</f>
        <v/>
      </c>
      <c r="BS629" s="5"/>
      <c r="BT629" s="5"/>
      <c r="BU629" s="5" t="str">
        <f>IF(B629="","",IF(BQ629="",1+(MAX(BU$2:BU628)),""))</f>
        <v/>
      </c>
      <c r="BV629" s="5" t="str">
        <f t="shared" si="136"/>
        <v/>
      </c>
      <c r="BW629" s="5" t="str">
        <f t="shared" si="137"/>
        <v/>
      </c>
      <c r="BX629" s="14" t="str">
        <f t="shared" si="138"/>
        <v/>
      </c>
      <c r="BY629" s="28"/>
      <c r="BZ629" s="15"/>
      <c r="CA629" s="5" t="str">
        <f t="shared" si="142"/>
        <v/>
      </c>
      <c r="CC629" s="5"/>
      <c r="CD629" s="5" t="str">
        <f t="shared" si="139"/>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x14ac:dyDescent="0.25">
      <c r="A630" s="4" t="str">
        <f t="shared" si="132"/>
        <v/>
      </c>
      <c r="B630" s="3"/>
      <c r="D630" s="1" t="str">
        <f>IFERROR(INDEX('padron cfe'!B:B,MATCH(DATOS!C630,'padron cfe'!A:A,0),1),"")</f>
        <v/>
      </c>
      <c r="H630" s="5" t="str">
        <f>IF(F630="","",IFERROR(CONCATENATE("PEUA",VLOOKUP(ESTADO,REPORTE!AV630:AW661,2,0),CLAVE_DISTRITO,CLAVE_CADER,IFERROR(VLOOKUP(DAY(F630),$BN$3:$BO$11,2,0),DAY(F630)),IFERROR(VLOOKUP(MONTH(F630),$BN$3:$BO$11,2,0),MONTH(F630)),YEAR(F630),G630),""))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3">IF(J630="","",Q629)</f>
        <v/>
      </c>
      <c r="S630"/>
      <c r="T630" s="2" t="str">
        <f>IFERROR(INDEX('padron cfe'!D:D,MATCH(DATOS!C630,'padron cfe'!A:A,0),1),"")</f>
        <v/>
      </c>
      <c r="X630" s="6"/>
      <c r="Z630" s="4" t="str">
        <f t="shared" si="13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H630" s="7" t="str">
        <f t="shared" ca="1" si="134"/>
        <v/>
      </c>
      <c r="BI630" s="4" t="str">
        <f t="shared" si="141"/>
        <v/>
      </c>
      <c r="BJ630" s="123" t="str">
        <f t="shared" si="135"/>
        <v/>
      </c>
      <c r="BK630" s="140" t="str">
        <f t="shared" si="140"/>
        <v/>
      </c>
      <c r="BP630" s="5"/>
      <c r="BQ630" s="4" t="str">
        <f>IF(IFERROR(VLOOKUP(C630,C631:C$1993,1,0),"")="","",COUNTIF(C:C,C630))</f>
        <v/>
      </c>
      <c r="BS630" s="5"/>
      <c r="BT630" s="5"/>
      <c r="BU630" s="5" t="str">
        <f>IF(B630="","",IF(BQ630="",1+(MAX(BU$2:BU629)),""))</f>
        <v/>
      </c>
      <c r="BV630" s="5" t="str">
        <f t="shared" si="136"/>
        <v/>
      </c>
      <c r="BW630" s="5" t="str">
        <f t="shared" si="137"/>
        <v/>
      </c>
      <c r="BX630" s="14" t="str">
        <f t="shared" si="138"/>
        <v/>
      </c>
      <c r="BY630" s="28"/>
      <c r="BZ630" s="15"/>
      <c r="CA630" s="5" t="str">
        <f t="shared" si="142"/>
        <v/>
      </c>
      <c r="CC630" s="5"/>
      <c r="CD630" s="5" t="str">
        <f t="shared" si="139"/>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x14ac:dyDescent="0.25">
      <c r="A631" s="4" t="str">
        <f t="shared" si="132"/>
        <v/>
      </c>
      <c r="B631" s="3"/>
      <c r="D631" s="1" t="str">
        <f>IFERROR(INDEX('padron cfe'!B:B,MATCH(DATOS!C631,'padron cfe'!A:A,0),1),"")</f>
        <v/>
      </c>
      <c r="H631" s="5" t="str">
        <f>IF(F631="","",IFERROR(CONCATENATE("PEUA",VLOOKUP(ESTADO,REPORTE!AV631:AW662,2,0),CLAVE_DISTRITO,CLAVE_CADER,IFERROR(VLOOKUP(DAY(F631),$BN$3:$BO$11,2,0),DAY(F631)),IFERROR(VLOOKUP(MONTH(F631),$BN$3:$BO$11,2,0),MONTH(F631)),YEAR(F631),G631),""))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3"/>
        <v/>
      </c>
      <c r="S631"/>
      <c r="T631" s="2" t="str">
        <f>IFERROR(INDEX('padron cfe'!D:D,MATCH(DATOS!C631,'padron cfe'!A:A,0),1),"")</f>
        <v/>
      </c>
      <c r="X631" s="6"/>
      <c r="Z631" s="4" t="str">
        <f t="shared" si="13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H631" s="7" t="str">
        <f t="shared" ca="1" si="134"/>
        <v/>
      </c>
      <c r="BI631" s="4" t="str">
        <f t="shared" si="141"/>
        <v/>
      </c>
      <c r="BJ631" s="123" t="str">
        <f t="shared" si="135"/>
        <v/>
      </c>
      <c r="BK631" s="140" t="str">
        <f t="shared" si="140"/>
        <v/>
      </c>
      <c r="BP631" s="5"/>
      <c r="BQ631" s="4" t="str">
        <f>IF(IFERROR(VLOOKUP(C631,C632:C$1993,1,0),"")="","",COUNTIF(C:C,C631))</f>
        <v/>
      </c>
      <c r="BS631" s="5"/>
      <c r="BT631" s="5"/>
      <c r="BU631" s="5" t="str">
        <f>IF(B631="","",IF(BQ631="",1+(MAX(BU$2:BU630)),""))</f>
        <v/>
      </c>
      <c r="BV631" s="5" t="str">
        <f t="shared" si="136"/>
        <v/>
      </c>
      <c r="BW631" s="5" t="str">
        <f t="shared" si="137"/>
        <v/>
      </c>
      <c r="BX631" s="14" t="str">
        <f t="shared" si="138"/>
        <v/>
      </c>
      <c r="BY631" s="28"/>
      <c r="BZ631" s="15"/>
      <c r="CA631" s="5" t="str">
        <f t="shared" si="142"/>
        <v/>
      </c>
      <c r="CC631" s="5"/>
      <c r="CD631" s="5" t="str">
        <f t="shared" si="139"/>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x14ac:dyDescent="0.25">
      <c r="A632" s="4" t="str">
        <f t="shared" si="132"/>
        <v/>
      </c>
      <c r="B632" s="3"/>
      <c r="D632" s="1" t="str">
        <f>IFERROR(INDEX('padron cfe'!B:B,MATCH(DATOS!C632,'padron cfe'!A:A,0),1),"")</f>
        <v/>
      </c>
      <c r="H632" s="5" t="str">
        <f>IF(F632="","",IFERROR(CONCATENATE("PEUA",VLOOKUP(ESTADO,REPORTE!AV632:AW663,2,0),CLAVE_DISTRITO,CLAVE_CADER,IFERROR(VLOOKUP(DAY(F632),$BN$3:$BO$11,2,0),DAY(F632)),IFERROR(VLOOKUP(MONTH(F632),$BN$3:$BO$11,2,0),MONTH(F632)),YEAR(F632),G632),""))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3"/>
        <v/>
      </c>
      <c r="S632"/>
      <c r="T632" s="2" t="str">
        <f>IFERROR(INDEX('padron cfe'!D:D,MATCH(DATOS!C632,'padron cfe'!A:A,0),1),"")</f>
        <v/>
      </c>
      <c r="X632" s="6"/>
      <c r="Z632" s="4" t="str">
        <f t="shared" si="13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H632" s="7" t="str">
        <f t="shared" ca="1" si="134"/>
        <v/>
      </c>
      <c r="BI632" s="4" t="str">
        <f t="shared" si="141"/>
        <v/>
      </c>
      <c r="BJ632" s="123" t="str">
        <f t="shared" si="135"/>
        <v/>
      </c>
      <c r="BK632" s="140" t="str">
        <f t="shared" si="140"/>
        <v/>
      </c>
      <c r="BP632" s="5"/>
      <c r="BQ632" s="4" t="str">
        <f>IF(IFERROR(VLOOKUP(C632,C633:C$1993,1,0),"")="","",COUNTIF(C:C,C632))</f>
        <v/>
      </c>
      <c r="BS632" s="5"/>
      <c r="BT632" s="5"/>
      <c r="BU632" s="5" t="str">
        <f>IF(B632="","",IF(BQ632="",1+(MAX(BU$2:BU631)),""))</f>
        <v/>
      </c>
      <c r="BV632" s="5" t="str">
        <f t="shared" si="136"/>
        <v/>
      </c>
      <c r="BW632" s="5" t="str">
        <f t="shared" si="137"/>
        <v/>
      </c>
      <c r="BX632" s="14" t="str">
        <f t="shared" si="138"/>
        <v/>
      </c>
      <c r="BY632" s="28"/>
      <c r="BZ632" s="15"/>
      <c r="CA632" s="5" t="str">
        <f t="shared" si="142"/>
        <v/>
      </c>
      <c r="CC632" s="5"/>
      <c r="CD632" s="5" t="str">
        <f t="shared" si="139"/>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x14ac:dyDescent="0.25">
      <c r="A633" s="4" t="str">
        <f t="shared" si="132"/>
        <v/>
      </c>
      <c r="B633" s="3"/>
      <c r="D633" s="1" t="str">
        <f>IFERROR(INDEX('padron cfe'!B:B,MATCH(DATOS!C633,'padron cfe'!A:A,0),1),"")</f>
        <v/>
      </c>
      <c r="H633" s="5" t="str">
        <f>IF(F633="","",IFERROR(CONCATENATE("PEUA",VLOOKUP(ESTADO,REPORTE!AV633:AW664,2,0),CLAVE_DISTRITO,CLAVE_CADER,IFERROR(VLOOKUP(DAY(F633),$BN$3:$BO$11,2,0),DAY(F633)),IFERROR(VLOOKUP(MONTH(F633),$BN$3:$BO$11,2,0),MONTH(F633)),YEAR(F633),G633),""))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3"/>
        <v/>
      </c>
      <c r="S633"/>
      <c r="T633" s="2" t="str">
        <f>IFERROR(INDEX('padron cfe'!D:D,MATCH(DATOS!C633,'padron cfe'!A:A,0),1),"")</f>
        <v/>
      </c>
      <c r="X633" s="6"/>
      <c r="Z633" s="4" t="str">
        <f t="shared" si="13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H633" s="7" t="str">
        <f t="shared" ca="1" si="134"/>
        <v/>
      </c>
      <c r="BI633" s="4" t="str">
        <f t="shared" si="141"/>
        <v/>
      </c>
      <c r="BJ633" s="123" t="str">
        <f t="shared" si="135"/>
        <v/>
      </c>
      <c r="BK633" s="140" t="str">
        <f t="shared" si="140"/>
        <v/>
      </c>
      <c r="BP633" s="5"/>
      <c r="BQ633" s="4" t="str">
        <f>IF(IFERROR(VLOOKUP(C633,C634:C$1993,1,0),"")="","",COUNTIF(C:C,C633))</f>
        <v/>
      </c>
      <c r="BS633" s="5"/>
      <c r="BT633" s="5"/>
      <c r="BU633" s="5" t="str">
        <f>IF(B633="","",IF(BQ633="",1+(MAX(BU$2:BU632)),""))</f>
        <v/>
      </c>
      <c r="BV633" s="5" t="str">
        <f t="shared" si="136"/>
        <v/>
      </c>
      <c r="BW633" s="5" t="str">
        <f t="shared" si="137"/>
        <v/>
      </c>
      <c r="BX633" s="14" t="str">
        <f t="shared" si="138"/>
        <v/>
      </c>
      <c r="BY633" s="28"/>
      <c r="BZ633" s="15"/>
      <c r="CA633" s="5" t="str">
        <f t="shared" si="142"/>
        <v/>
      </c>
      <c r="CC633" s="5"/>
      <c r="CD633" s="5" t="str">
        <f t="shared" si="139"/>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x14ac:dyDescent="0.25">
      <c r="A634" s="4" t="str">
        <f t="shared" si="132"/>
        <v/>
      </c>
      <c r="B634" s="3"/>
      <c r="D634" s="1" t="str">
        <f>IFERROR(INDEX('padron cfe'!B:B,MATCH(DATOS!C634,'padron cfe'!A:A,0),1),"")</f>
        <v/>
      </c>
      <c r="H634" s="5" t="str">
        <f>IF(F634="","",IFERROR(CONCATENATE("PEUA",VLOOKUP(ESTADO,REPORTE!AV634:AW665,2,0),CLAVE_DISTRITO,CLAVE_CADER,IFERROR(VLOOKUP(DAY(F634),$BN$3:$BO$11,2,0),DAY(F634)),IFERROR(VLOOKUP(MONTH(F634),$BN$3:$BO$11,2,0),MONTH(F634)),YEAR(F634),G634),""))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3"/>
        <v/>
      </c>
      <c r="S634"/>
      <c r="T634" s="2" t="str">
        <f>IFERROR(INDEX('padron cfe'!D:D,MATCH(DATOS!C634,'padron cfe'!A:A,0),1),"")</f>
        <v/>
      </c>
      <c r="X634" s="6"/>
      <c r="Z634" s="4" t="str">
        <f t="shared" si="13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H634" s="7" t="str">
        <f t="shared" ca="1" si="134"/>
        <v/>
      </c>
      <c r="BI634" s="4" t="str">
        <f t="shared" si="141"/>
        <v/>
      </c>
      <c r="BJ634" s="123" t="str">
        <f t="shared" si="135"/>
        <v/>
      </c>
      <c r="BK634" s="140" t="str">
        <f t="shared" si="140"/>
        <v/>
      </c>
      <c r="BP634" s="5"/>
      <c r="BQ634" s="4" t="str">
        <f>IF(IFERROR(VLOOKUP(C634,C635:C$1993,1,0),"")="","",COUNTIF(C:C,C634))</f>
        <v/>
      </c>
      <c r="BS634" s="5"/>
      <c r="BT634" s="5"/>
      <c r="BU634" s="5" t="str">
        <f>IF(B634="","",IF(BQ634="",1+(MAX(BU$2:BU633)),""))</f>
        <v/>
      </c>
      <c r="BV634" s="5" t="str">
        <f t="shared" si="136"/>
        <v/>
      </c>
      <c r="BW634" s="5" t="str">
        <f t="shared" si="137"/>
        <v/>
      </c>
      <c r="BX634" s="14" t="str">
        <f t="shared" si="138"/>
        <v/>
      </c>
      <c r="BY634" s="28"/>
      <c r="BZ634" s="15"/>
      <c r="CA634" s="5" t="str">
        <f t="shared" si="142"/>
        <v/>
      </c>
      <c r="CC634" s="5"/>
      <c r="CD634" s="5" t="str">
        <f t="shared" si="139"/>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x14ac:dyDescent="0.25">
      <c r="A635" s="4" t="str">
        <f t="shared" si="132"/>
        <v/>
      </c>
      <c r="B635" s="3"/>
      <c r="D635" s="1" t="str">
        <f>IFERROR(INDEX('padron cfe'!B:B,MATCH(DATOS!C635,'padron cfe'!A:A,0),1),"")</f>
        <v/>
      </c>
      <c r="H635" s="5" t="str">
        <f>IF(F635="","",IFERROR(CONCATENATE("PEUA",VLOOKUP(ESTADO,REPORTE!AV635:AW666,2,0),CLAVE_DISTRITO,CLAVE_CADER,IFERROR(VLOOKUP(DAY(F635),$BN$3:$BO$11,2,0),DAY(F635)),IFERROR(VLOOKUP(MONTH(F635),$BN$3:$BO$11,2,0),MONTH(F635)),YEAR(F635),G635),""))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3"/>
        <v/>
      </c>
      <c r="S635"/>
      <c r="T635" s="2" t="str">
        <f>IFERROR(INDEX('padron cfe'!D:D,MATCH(DATOS!C635,'padron cfe'!A:A,0),1),"")</f>
        <v/>
      </c>
      <c r="X635" s="6"/>
      <c r="Z635" s="4" t="str">
        <f t="shared" si="13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H635" s="7" t="str">
        <f t="shared" ca="1" si="134"/>
        <v/>
      </c>
      <c r="BI635" s="4" t="str">
        <f t="shared" si="141"/>
        <v/>
      </c>
      <c r="BJ635" s="123" t="str">
        <f t="shared" si="135"/>
        <v/>
      </c>
      <c r="BK635" s="140" t="str">
        <f t="shared" si="140"/>
        <v/>
      </c>
      <c r="BP635" s="5"/>
      <c r="BQ635" s="4" t="str">
        <f>IF(IFERROR(VLOOKUP(C635,C636:C$1993,1,0),"")="","",COUNTIF(C:C,C635))</f>
        <v/>
      </c>
      <c r="BS635" s="5"/>
      <c r="BT635" s="5"/>
      <c r="BU635" s="5" t="str">
        <f>IF(B635="","",IF(BQ635="",1+(MAX(BU$2:BU634)),""))</f>
        <v/>
      </c>
      <c r="BV635" s="5" t="str">
        <f t="shared" si="136"/>
        <v/>
      </c>
      <c r="BW635" s="5" t="str">
        <f t="shared" si="137"/>
        <v/>
      </c>
      <c r="BX635" s="14" t="str">
        <f t="shared" si="138"/>
        <v/>
      </c>
      <c r="BY635" s="28"/>
      <c r="BZ635" s="15"/>
      <c r="CA635" s="5" t="str">
        <f t="shared" si="142"/>
        <v/>
      </c>
      <c r="CC635" s="5"/>
      <c r="CD635" s="5" t="str">
        <f t="shared" si="139"/>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x14ac:dyDescent="0.25">
      <c r="A636" s="4" t="str">
        <f t="shared" si="132"/>
        <v/>
      </c>
      <c r="B636" s="3"/>
      <c r="D636" s="1" t="str">
        <f>IFERROR(INDEX('padron cfe'!B:B,MATCH(DATOS!C636,'padron cfe'!A:A,0),1),"")</f>
        <v/>
      </c>
      <c r="H636" s="5" t="str">
        <f>IF(F636="","",IFERROR(CONCATENATE("PEUA",VLOOKUP(ESTADO,REPORTE!AV636:AW667,2,0),CLAVE_DISTRITO,CLAVE_CADER,IFERROR(VLOOKUP(DAY(F636),$BN$3:$BO$11,2,0),DAY(F636)),IFERROR(VLOOKUP(MONTH(F636),$BN$3:$BO$11,2,0),MONTH(F636)),YEAR(F636),G636),""))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3"/>
        <v/>
      </c>
      <c r="S636"/>
      <c r="T636" s="2" t="str">
        <f>IFERROR(INDEX('padron cfe'!D:D,MATCH(DATOS!C636,'padron cfe'!A:A,0),1),"")</f>
        <v/>
      </c>
      <c r="X636" s="6"/>
      <c r="Z636" s="4" t="str">
        <f t="shared" si="13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H636" s="7" t="str">
        <f t="shared" ca="1" si="134"/>
        <v/>
      </c>
      <c r="BI636" s="4" t="str">
        <f t="shared" si="141"/>
        <v/>
      </c>
      <c r="BJ636" s="123" t="str">
        <f t="shared" si="135"/>
        <v/>
      </c>
      <c r="BK636" s="140" t="str">
        <f t="shared" si="140"/>
        <v/>
      </c>
      <c r="BP636" s="5"/>
      <c r="BQ636" s="4" t="str">
        <f>IF(IFERROR(VLOOKUP(C636,C637:C$1993,1,0),"")="","",COUNTIF(C:C,C636))</f>
        <v/>
      </c>
      <c r="BS636" s="5"/>
      <c r="BT636" s="5"/>
      <c r="BU636" s="5" t="str">
        <f>IF(B636="","",IF(BQ636="",1+(MAX(BU$2:BU635)),""))</f>
        <v/>
      </c>
      <c r="BV636" s="5" t="str">
        <f t="shared" si="136"/>
        <v/>
      </c>
      <c r="BW636" s="5" t="str">
        <f t="shared" si="137"/>
        <v/>
      </c>
      <c r="BX636" s="14" t="str">
        <f t="shared" si="138"/>
        <v/>
      </c>
      <c r="BY636" s="28"/>
      <c r="BZ636" s="15"/>
      <c r="CA636" s="5" t="str">
        <f t="shared" si="142"/>
        <v/>
      </c>
      <c r="CC636" s="5"/>
      <c r="CD636" s="5" t="str">
        <f t="shared" si="139"/>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x14ac:dyDescent="0.25">
      <c r="A637" s="4" t="str">
        <f t="shared" si="132"/>
        <v/>
      </c>
      <c r="B637" s="3"/>
      <c r="D637" s="1" t="str">
        <f>IFERROR(INDEX('padron cfe'!B:B,MATCH(DATOS!C637,'padron cfe'!A:A,0),1),"")</f>
        <v/>
      </c>
      <c r="H637" s="5" t="str">
        <f>IF(F637="","",IFERROR(CONCATENATE("PEUA",VLOOKUP(ESTADO,REPORTE!AV637:AW668,2,0),CLAVE_DISTRITO,CLAVE_CADER,IFERROR(VLOOKUP(DAY(F637),$BN$3:$BO$11,2,0),DAY(F637)),IFERROR(VLOOKUP(MONTH(F637),$BN$3:$BO$11,2,0),MONTH(F637)),YEAR(F637),G637),""))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3"/>
        <v/>
      </c>
      <c r="S637"/>
      <c r="T637" s="2" t="str">
        <f>IFERROR(INDEX('padron cfe'!D:D,MATCH(DATOS!C637,'padron cfe'!A:A,0),1),"")</f>
        <v/>
      </c>
      <c r="X637" s="6"/>
      <c r="Z637" s="4" t="str">
        <f t="shared" si="13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H637" s="7" t="str">
        <f t="shared" ca="1" si="134"/>
        <v/>
      </c>
      <c r="BI637" s="4" t="str">
        <f t="shared" si="141"/>
        <v/>
      </c>
      <c r="BJ637" s="123" t="str">
        <f t="shared" si="135"/>
        <v/>
      </c>
      <c r="BK637" s="140" t="str">
        <f t="shared" si="140"/>
        <v/>
      </c>
      <c r="BP637" s="5"/>
      <c r="BQ637" s="4" t="str">
        <f>IF(IFERROR(VLOOKUP(C637,C638:C$1993,1,0),"")="","",COUNTIF(C:C,C637))</f>
        <v/>
      </c>
      <c r="BS637" s="5"/>
      <c r="BT637" s="5"/>
      <c r="BU637" s="5" t="str">
        <f>IF(B637="","",IF(BQ637="",1+(MAX(BU$2:BU636)),""))</f>
        <v/>
      </c>
      <c r="BV637" s="5" t="str">
        <f t="shared" si="136"/>
        <v/>
      </c>
      <c r="BW637" s="5" t="str">
        <f t="shared" si="137"/>
        <v/>
      </c>
      <c r="BX637" s="14" t="str">
        <f t="shared" si="138"/>
        <v/>
      </c>
      <c r="BY637" s="28"/>
      <c r="BZ637" s="15"/>
      <c r="CA637" s="5" t="str">
        <f t="shared" si="142"/>
        <v/>
      </c>
      <c r="CC637" s="5"/>
      <c r="CD637" s="5" t="str">
        <f t="shared" si="139"/>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x14ac:dyDescent="0.25">
      <c r="A638" s="4" t="str">
        <f t="shared" si="132"/>
        <v/>
      </c>
      <c r="B638" s="3"/>
      <c r="D638" s="1" t="str">
        <f>IFERROR(INDEX('padron cfe'!B:B,MATCH(DATOS!C638,'padron cfe'!A:A,0),1),"")</f>
        <v/>
      </c>
      <c r="H638" s="5" t="str">
        <f>IF(F638="","",IFERROR(CONCATENATE("PEUA",VLOOKUP(ESTADO,REPORTE!AV638:AW669,2,0),CLAVE_DISTRITO,CLAVE_CADER,IFERROR(VLOOKUP(DAY(F638),$BN$3:$BO$11,2,0),DAY(F638)),IFERROR(VLOOKUP(MONTH(F638),$BN$3:$BO$11,2,0),MONTH(F638)),YEAR(F638),G638),""))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3"/>
        <v/>
      </c>
      <c r="S638"/>
      <c r="T638" s="2" t="str">
        <f>IFERROR(INDEX('padron cfe'!D:D,MATCH(DATOS!C638,'padron cfe'!A:A,0),1),"")</f>
        <v/>
      </c>
      <c r="X638" s="6"/>
      <c r="Z638" s="4" t="str">
        <f t="shared" si="13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H638" s="7" t="str">
        <f t="shared" ca="1" si="134"/>
        <v/>
      </c>
      <c r="BI638" s="4" t="str">
        <f t="shared" si="141"/>
        <v/>
      </c>
      <c r="BJ638" s="123" t="str">
        <f t="shared" si="135"/>
        <v/>
      </c>
      <c r="BK638" s="140" t="str">
        <f t="shared" si="140"/>
        <v/>
      </c>
      <c r="BP638" s="5"/>
      <c r="BQ638" s="4" t="str">
        <f>IF(IFERROR(VLOOKUP(C638,C639:C$1993,1,0),"")="","",COUNTIF(C:C,C638))</f>
        <v/>
      </c>
      <c r="BS638" s="5"/>
      <c r="BT638" s="5"/>
      <c r="BU638" s="5" t="str">
        <f>IF(B638="","",IF(BQ638="",1+(MAX(BU$2:BU637)),""))</f>
        <v/>
      </c>
      <c r="BV638" s="5" t="str">
        <f t="shared" si="136"/>
        <v/>
      </c>
      <c r="BW638" s="5" t="str">
        <f t="shared" si="137"/>
        <v/>
      </c>
      <c r="BX638" s="14" t="str">
        <f t="shared" si="138"/>
        <v/>
      </c>
      <c r="BY638" s="28"/>
      <c r="BZ638" s="15"/>
      <c r="CA638" s="5" t="str">
        <f t="shared" si="142"/>
        <v/>
      </c>
      <c r="CC638" s="5"/>
      <c r="CD638" s="5" t="str">
        <f t="shared" si="139"/>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x14ac:dyDescent="0.25">
      <c r="A639" s="4" t="str">
        <f t="shared" si="132"/>
        <v/>
      </c>
      <c r="B639" s="3"/>
      <c r="D639" s="1" t="str">
        <f>IFERROR(INDEX('padron cfe'!B:B,MATCH(DATOS!C639,'padron cfe'!A:A,0),1),"")</f>
        <v/>
      </c>
      <c r="H639" s="5" t="str">
        <f>IF(F639="","",IFERROR(CONCATENATE("PEUA",VLOOKUP(ESTADO,REPORTE!AV639:AW670,2,0),CLAVE_DISTRITO,CLAVE_CADER,IFERROR(VLOOKUP(DAY(F639),$BN$3:$BO$11,2,0),DAY(F639)),IFERROR(VLOOKUP(MONTH(F639),$BN$3:$BO$11,2,0),MONTH(F639)),YEAR(F639),G639),""))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3"/>
        <v/>
      </c>
      <c r="S639"/>
      <c r="T639" s="2" t="str">
        <f>IFERROR(INDEX('padron cfe'!D:D,MATCH(DATOS!C639,'padron cfe'!A:A,0),1),"")</f>
        <v/>
      </c>
      <c r="X639" s="6"/>
      <c r="Z639" s="4" t="str">
        <f t="shared" si="13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H639" s="7" t="str">
        <f t="shared" ca="1" si="134"/>
        <v/>
      </c>
      <c r="BI639" s="4" t="str">
        <f t="shared" si="141"/>
        <v/>
      </c>
      <c r="BJ639" s="123" t="str">
        <f t="shared" si="135"/>
        <v/>
      </c>
      <c r="BK639" s="140" t="str">
        <f t="shared" si="140"/>
        <v/>
      </c>
      <c r="BP639" s="5"/>
      <c r="BQ639" s="4" t="str">
        <f>IF(IFERROR(VLOOKUP(C639,C640:C$1993,1,0),"")="","",COUNTIF(C:C,C639))</f>
        <v/>
      </c>
      <c r="BS639" s="5"/>
      <c r="BT639" s="5"/>
      <c r="BU639" s="5" t="str">
        <f>IF(B639="","",IF(BQ639="",1+(MAX(BU$2:BU638)),""))</f>
        <v/>
      </c>
      <c r="BV639" s="5" t="str">
        <f t="shared" si="136"/>
        <v/>
      </c>
      <c r="BW639" s="5" t="str">
        <f t="shared" si="137"/>
        <v/>
      </c>
      <c r="BX639" s="14" t="str">
        <f t="shared" si="138"/>
        <v/>
      </c>
      <c r="BY639" s="28"/>
      <c r="BZ639" s="15"/>
      <c r="CA639" s="5" t="str">
        <f t="shared" si="142"/>
        <v/>
      </c>
      <c r="CC639" s="5"/>
      <c r="CD639" s="5" t="str">
        <f t="shared" si="139"/>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x14ac:dyDescent="0.25">
      <c r="A640" s="4" t="str">
        <f t="shared" si="132"/>
        <v/>
      </c>
      <c r="B640" s="3"/>
      <c r="D640" s="1" t="str">
        <f>IFERROR(INDEX('padron cfe'!B:B,MATCH(DATOS!C640,'padron cfe'!A:A,0),1),"")</f>
        <v/>
      </c>
      <c r="H640" s="5" t="str">
        <f>IF(F640="","",IFERROR(CONCATENATE("PEUA",VLOOKUP(ESTADO,REPORTE!AV640:AW671,2,0),CLAVE_DISTRITO,CLAVE_CADER,IFERROR(VLOOKUP(DAY(F640),$BN$3:$BO$11,2,0),DAY(F640)),IFERROR(VLOOKUP(MONTH(F640),$BN$3:$BO$11,2,0),MONTH(F640)),YEAR(F640),G640),""))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3"/>
        <v/>
      </c>
      <c r="S640"/>
      <c r="T640" s="2" t="str">
        <f>IFERROR(INDEX('padron cfe'!D:D,MATCH(DATOS!C640,'padron cfe'!A:A,0),1),"")</f>
        <v/>
      </c>
      <c r="X640" s="6"/>
      <c r="Z640" s="4" t="str">
        <f t="shared" si="13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H640" s="7" t="str">
        <f t="shared" ca="1" si="134"/>
        <v/>
      </c>
      <c r="BI640" s="4" t="str">
        <f t="shared" si="141"/>
        <v/>
      </c>
      <c r="BJ640" s="123" t="str">
        <f t="shared" si="135"/>
        <v/>
      </c>
      <c r="BK640" s="140" t="str">
        <f t="shared" si="140"/>
        <v/>
      </c>
      <c r="BP640" s="5"/>
      <c r="BQ640" s="4" t="str">
        <f>IF(IFERROR(VLOOKUP(C640,C641:C$1993,1,0),"")="","",COUNTIF(C:C,C640))</f>
        <v/>
      </c>
      <c r="BS640" s="5"/>
      <c r="BT640" s="5"/>
      <c r="BU640" s="5" t="str">
        <f>IF(B640="","",IF(BQ640="",1+(MAX(BU$2:BU639)),""))</f>
        <v/>
      </c>
      <c r="BV640" s="5" t="str">
        <f t="shared" si="136"/>
        <v/>
      </c>
      <c r="BW640" s="5" t="str">
        <f t="shared" si="137"/>
        <v/>
      </c>
      <c r="BX640" s="14" t="str">
        <f t="shared" si="138"/>
        <v/>
      </c>
      <c r="BY640" s="28"/>
      <c r="BZ640" s="15"/>
      <c r="CA640" s="5" t="str">
        <f t="shared" si="142"/>
        <v/>
      </c>
      <c r="CC640" s="5"/>
      <c r="CD640" s="5" t="str">
        <f t="shared" si="139"/>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x14ac:dyDescent="0.25">
      <c r="A641" s="4" t="str">
        <f t="shared" si="132"/>
        <v/>
      </c>
      <c r="B641" s="3"/>
      <c r="D641" s="1" t="str">
        <f>IFERROR(INDEX('padron cfe'!B:B,MATCH(DATOS!C641,'padron cfe'!A:A,0),1),"")</f>
        <v/>
      </c>
      <c r="H641" s="5" t="str">
        <f>IF(F641="","",IFERROR(CONCATENATE("PEUA",VLOOKUP(ESTADO,REPORTE!AV641:AW672,2,0),CLAVE_DISTRITO,CLAVE_CADER,IFERROR(VLOOKUP(DAY(F641),$BN$3:$BO$11,2,0),DAY(F641)),IFERROR(VLOOKUP(MONTH(F641),$BN$3:$BO$11,2,0),MONTH(F641)),YEAR(F641),G641),""))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3"/>
        <v/>
      </c>
      <c r="S641"/>
      <c r="T641" s="2" t="str">
        <f>IFERROR(INDEX('padron cfe'!D:D,MATCH(DATOS!C641,'padron cfe'!A:A,0),1),"")</f>
        <v/>
      </c>
      <c r="X641" s="6"/>
      <c r="Z641" s="4" t="str">
        <f t="shared" si="13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H641" s="7" t="str">
        <f t="shared" ca="1" si="134"/>
        <v/>
      </c>
      <c r="BI641" s="4" t="str">
        <f t="shared" si="141"/>
        <v/>
      </c>
      <c r="BJ641" s="123" t="str">
        <f t="shared" si="135"/>
        <v/>
      </c>
      <c r="BK641" s="140" t="str">
        <f t="shared" si="140"/>
        <v/>
      </c>
      <c r="BP641" s="5"/>
      <c r="BQ641" s="4" t="str">
        <f>IF(IFERROR(VLOOKUP(C641,C642:C$1993,1,0),"")="","",COUNTIF(C:C,C641))</f>
        <v/>
      </c>
      <c r="BS641" s="5"/>
      <c r="BT641" s="5"/>
      <c r="BU641" s="5" t="str">
        <f>IF(B641="","",IF(BQ641="",1+(MAX(BU$2:BU640)),""))</f>
        <v/>
      </c>
      <c r="BV641" s="5" t="str">
        <f t="shared" si="136"/>
        <v/>
      </c>
      <c r="BW641" s="5" t="str">
        <f t="shared" si="137"/>
        <v/>
      </c>
      <c r="BX641" s="14" t="str">
        <f t="shared" si="138"/>
        <v/>
      </c>
      <c r="BY641" s="28"/>
      <c r="BZ641" s="15"/>
      <c r="CA641" s="5" t="str">
        <f t="shared" si="142"/>
        <v/>
      </c>
      <c r="CC641" s="5"/>
      <c r="CD641" s="5" t="str">
        <f t="shared" si="139"/>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x14ac:dyDescent="0.25">
      <c r="A642" s="4" t="str">
        <f t="shared" ref="A642:A705" si="144">IF(AS642="",IF(B642="","",IF(LEN(B642)=1,"000"&amp;B642,IF(LEN(B642)=2,"00"&amp;B642,IF(LEN(B642)=3,"0"&amp;B642,B642)))),C642)</f>
        <v/>
      </c>
      <c r="B642" s="3"/>
      <c r="D642" s="1" t="str">
        <f>IFERROR(INDEX('padron cfe'!B:B,MATCH(DATOS!C642,'padron cfe'!A:A,0),1),"")</f>
        <v/>
      </c>
      <c r="H642" s="5" t="str">
        <f>IF(F642="","",IFERROR(CONCATENATE("PEUA",VLOOKUP(ESTADO,REPORTE!AV642:AW673,2,0),CLAVE_DISTRITO,CLAVE_CADER,IFERROR(VLOOKUP(DAY(F642),$BN$3:$BO$11,2,0),DAY(F642)),IFERROR(VLOOKUP(MONTH(F642),$BN$3:$BO$11,2,0),MONTH(F642)),YEAR(F642),G642),""))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3"/>
        <v/>
      </c>
      <c r="S642"/>
      <c r="T642" s="2" t="str">
        <f>IFERROR(INDEX('padron cfe'!D:D,MATCH(DATOS!C642,'padron cfe'!A:A,0),1),"")</f>
        <v/>
      </c>
      <c r="X642" s="6"/>
      <c r="Z642" s="4" t="str">
        <f t="shared" ref="Z642:Z705" si="145">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H642" s="7" t="str">
        <f t="shared" ref="BH642:BH705" ca="1" si="146">IFERROR(IF(BE642="","",IF(BA642=5,"",IF(BE642-TODAY()&gt;0,"VIGENTE","VENCIDO"))),"")</f>
        <v/>
      </c>
      <c r="BI642" s="4" t="str">
        <f t="shared" si="141"/>
        <v/>
      </c>
      <c r="BJ642" s="123" t="str">
        <f t="shared" ref="BJ642:BJ705" si="147">IFERROR(IF(AA642="","",AA642/V642),"")</f>
        <v/>
      </c>
      <c r="BK642" s="140" t="str">
        <f t="shared" si="140"/>
        <v/>
      </c>
      <c r="BP642" s="5"/>
      <c r="BQ642" s="4" t="str">
        <f>IF(IFERROR(VLOOKUP(C642,C643:C$1993,1,0),"")="","",COUNTIF(C:C,C642))</f>
        <v/>
      </c>
      <c r="BS642" s="5"/>
      <c r="BT642" s="5"/>
      <c r="BU642" s="5" t="str">
        <f>IF(B642="","",IF(BQ642="",1+(MAX(BU$2:BU641)),""))</f>
        <v/>
      </c>
      <c r="BV642" s="5" t="str">
        <f t="shared" ref="BV642:BV705" si="148">IF(BU642="","",Z642)</f>
        <v/>
      </c>
      <c r="BW642" s="5" t="str">
        <f t="shared" ref="BW642:BW705" si="149">IF(BU642="","",H642)</f>
        <v/>
      </c>
      <c r="BX642" s="14" t="str">
        <f t="shared" ref="BX642:BX705" si="150">IF(BU642="","",C642)</f>
        <v/>
      </c>
      <c r="BY642" s="28"/>
      <c r="BZ642" s="15"/>
      <c r="CA642" s="5" t="str">
        <f t="shared" si="142"/>
        <v/>
      </c>
      <c r="CC642" s="5"/>
      <c r="CD642" s="5" t="str">
        <f t="shared" ref="CD642:CD705" si="151">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x14ac:dyDescent="0.25">
      <c r="A643" s="4" t="str">
        <f t="shared" si="144"/>
        <v/>
      </c>
      <c r="B643" s="3"/>
      <c r="D643" s="1" t="str">
        <f>IFERROR(INDEX('padron cfe'!B:B,MATCH(DATOS!C643,'padron cfe'!A:A,0),1),"")</f>
        <v/>
      </c>
      <c r="H643" s="5" t="str">
        <f>IF(F643="","",IFERROR(CONCATENATE("PEUA",VLOOKUP(ESTADO,REPORTE!AV643:AW674,2,0),CLAVE_DISTRITO,CLAVE_CADER,IFERROR(VLOOKUP(DAY(F643),$BN$3:$BO$11,2,0),DAY(F643)),IFERROR(VLOOKUP(MONTH(F643),$BN$3:$BO$11,2,0),MONTH(F643)),YEAR(F643),G643),""))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3"/>
        <v/>
      </c>
      <c r="S643"/>
      <c r="T643" s="2" t="str">
        <f>IFERROR(INDEX('padron cfe'!D:D,MATCH(DATOS!C643,'padron cfe'!A:A,0),1),"")</f>
        <v/>
      </c>
      <c r="X643" s="6"/>
      <c r="Z643" s="4" t="str">
        <f t="shared" si="145"/>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H643" s="7" t="str">
        <f t="shared" ca="1" si="146"/>
        <v/>
      </c>
      <c r="BI643" s="4" t="str">
        <f t="shared" si="141"/>
        <v/>
      </c>
      <c r="BJ643" s="123" t="str">
        <f t="shared" si="147"/>
        <v/>
      </c>
      <c r="BK643" s="140" t="str">
        <f t="shared" ref="BK643:BK706" si="152">IFERROR(IF(AA643/Z643=0,"",AA643/Z643),"")</f>
        <v/>
      </c>
      <c r="BP643" s="5"/>
      <c r="BQ643" s="4" t="str">
        <f>IF(IFERROR(VLOOKUP(C643,C644:C$1993,1,0),"")="","",COUNTIF(C:C,C643))</f>
        <v/>
      </c>
      <c r="BS643" s="5"/>
      <c r="BT643" s="5"/>
      <c r="BU643" s="5" t="str">
        <f>IF(B643="","",IF(BQ643="",1+(MAX(BU$2:BU642)),""))</f>
        <v/>
      </c>
      <c r="BV643" s="5" t="str">
        <f t="shared" si="148"/>
        <v/>
      </c>
      <c r="BW643" s="5" t="str">
        <f t="shared" si="149"/>
        <v/>
      </c>
      <c r="BX643" s="14" t="str">
        <f t="shared" si="150"/>
        <v/>
      </c>
      <c r="BY643" s="28"/>
      <c r="BZ643" s="15"/>
      <c r="CA643" s="5" t="str">
        <f t="shared" si="142"/>
        <v/>
      </c>
      <c r="CC643" s="5"/>
      <c r="CD643" s="5" t="str">
        <f t="shared" si="151"/>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x14ac:dyDescent="0.25">
      <c r="A644" s="4" t="str">
        <f t="shared" si="144"/>
        <v/>
      </c>
      <c r="B644" s="3"/>
      <c r="D644" s="1" t="str">
        <f>IFERROR(INDEX('padron cfe'!B:B,MATCH(DATOS!C644,'padron cfe'!A:A,0),1),"")</f>
        <v/>
      </c>
      <c r="H644" s="5" t="str">
        <f>IF(F644="","",IFERROR(CONCATENATE("PEUA",VLOOKUP(ESTADO,REPORTE!AV644:AW675,2,0),CLAVE_DISTRITO,CLAVE_CADER,IFERROR(VLOOKUP(DAY(F644),$BN$3:$BO$11,2,0),DAY(F644)),IFERROR(VLOOKUP(MONTH(F644),$BN$3:$BO$11,2,0),MONTH(F644)),YEAR(F644),G644),""))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3"/>
        <v/>
      </c>
      <c r="S644"/>
      <c r="T644" s="2" t="str">
        <f>IFERROR(INDEX('padron cfe'!D:D,MATCH(DATOS!C644,'padron cfe'!A:A,0),1),"")</f>
        <v/>
      </c>
      <c r="X644" s="6"/>
      <c r="Z644" s="4" t="str">
        <f t="shared" si="145"/>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H644" s="7" t="str">
        <f t="shared" ca="1" si="146"/>
        <v/>
      </c>
      <c r="BI644" s="4" t="str">
        <f t="shared" si="141"/>
        <v/>
      </c>
      <c r="BJ644" s="123" t="str">
        <f t="shared" si="147"/>
        <v/>
      </c>
      <c r="BK644" s="140" t="str">
        <f t="shared" si="152"/>
        <v/>
      </c>
      <c r="BP644" s="5"/>
      <c r="BQ644" s="4" t="str">
        <f>IF(IFERROR(VLOOKUP(C644,C645:C$1993,1,0),"")="","",COUNTIF(C:C,C644))</f>
        <v/>
      </c>
      <c r="BS644" s="5"/>
      <c r="BT644" s="5"/>
      <c r="BU644" s="5" t="str">
        <f>IF(B644="","",IF(BQ644="",1+(MAX(BU$2:BU643)),""))</f>
        <v/>
      </c>
      <c r="BV644" s="5" t="str">
        <f t="shared" si="148"/>
        <v/>
      </c>
      <c r="BW644" s="5" t="str">
        <f t="shared" si="149"/>
        <v/>
      </c>
      <c r="BX644" s="14" t="str">
        <f t="shared" si="150"/>
        <v/>
      </c>
      <c r="BY644" s="28"/>
      <c r="BZ644" s="15"/>
      <c r="CA644" s="5" t="str">
        <f t="shared" si="142"/>
        <v/>
      </c>
      <c r="CC644" s="5"/>
      <c r="CD644" s="5" t="str">
        <f t="shared" si="151"/>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x14ac:dyDescent="0.25">
      <c r="A645" s="4" t="str">
        <f t="shared" si="144"/>
        <v/>
      </c>
      <c r="B645" s="3"/>
      <c r="D645" s="1" t="str">
        <f>IFERROR(INDEX('padron cfe'!B:B,MATCH(DATOS!C645,'padron cfe'!A:A,0),1),"")</f>
        <v/>
      </c>
      <c r="H645" s="5" t="str">
        <f>IF(F645="","",IFERROR(CONCATENATE("PEUA",VLOOKUP(ESTADO,REPORTE!AV645:AW676,2,0),CLAVE_DISTRITO,CLAVE_CADER,IFERROR(VLOOKUP(DAY(F645),$BN$3:$BO$11,2,0),DAY(F645)),IFERROR(VLOOKUP(MONTH(F645),$BN$3:$BO$11,2,0),MONTH(F645)),YEAR(F645),G645),""))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3"/>
        <v/>
      </c>
      <c r="S645"/>
      <c r="T645" s="2" t="str">
        <f>IFERROR(INDEX('padron cfe'!D:D,MATCH(DATOS!C645,'padron cfe'!A:A,0),1),"")</f>
        <v/>
      </c>
      <c r="X645" s="6"/>
      <c r="Z645" s="4" t="str">
        <f t="shared" si="145"/>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H645" s="7" t="str">
        <f t="shared" ca="1" si="146"/>
        <v/>
      </c>
      <c r="BI645" s="4" t="str">
        <f t="shared" si="141"/>
        <v/>
      </c>
      <c r="BJ645" s="123" t="str">
        <f t="shared" si="147"/>
        <v/>
      </c>
      <c r="BK645" s="140" t="str">
        <f t="shared" si="152"/>
        <v/>
      </c>
      <c r="BP645" s="5"/>
      <c r="BQ645" s="4" t="str">
        <f>IF(IFERROR(VLOOKUP(C645,C646:C$1993,1,0),"")="","",COUNTIF(C:C,C645))</f>
        <v/>
      </c>
      <c r="BS645" s="5"/>
      <c r="BT645" s="5"/>
      <c r="BU645" s="5" t="str">
        <f>IF(B645="","",IF(BQ645="",1+(MAX(BU$2:BU644)),""))</f>
        <v/>
      </c>
      <c r="BV645" s="5" t="str">
        <f t="shared" si="148"/>
        <v/>
      </c>
      <c r="BW645" s="5" t="str">
        <f t="shared" si="149"/>
        <v/>
      </c>
      <c r="BX645" s="14" t="str">
        <f t="shared" si="150"/>
        <v/>
      </c>
      <c r="BY645" s="28"/>
      <c r="BZ645" s="15"/>
      <c r="CA645" s="5" t="str">
        <f t="shared" si="142"/>
        <v/>
      </c>
      <c r="CC645" s="5"/>
      <c r="CD645" s="5" t="str">
        <f t="shared" si="151"/>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x14ac:dyDescent="0.25">
      <c r="A646" s="4" t="str">
        <f t="shared" si="144"/>
        <v/>
      </c>
      <c r="B646" s="3"/>
      <c r="D646" s="1" t="str">
        <f>IFERROR(INDEX('padron cfe'!B:B,MATCH(DATOS!C646,'padron cfe'!A:A,0),1),"")</f>
        <v/>
      </c>
      <c r="H646" s="5" t="str">
        <f>IF(F646="","",IFERROR(CONCATENATE("PEUA",VLOOKUP(ESTADO,REPORTE!AV646:AW677,2,0),CLAVE_DISTRITO,CLAVE_CADER,IFERROR(VLOOKUP(DAY(F646),$BN$3:$BO$11,2,0),DAY(F646)),IFERROR(VLOOKUP(MONTH(F646),$BN$3:$BO$11,2,0),MONTH(F646)),YEAR(F646),G646),""))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3"/>
        <v/>
      </c>
      <c r="S646"/>
      <c r="T646" s="2" t="str">
        <f>IFERROR(INDEX('padron cfe'!D:D,MATCH(DATOS!C646,'padron cfe'!A:A,0),1),"")</f>
        <v/>
      </c>
      <c r="X646" s="6"/>
      <c r="Z646" s="4" t="str">
        <f t="shared" si="145"/>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H646" s="7" t="str">
        <f t="shared" ca="1" si="146"/>
        <v/>
      </c>
      <c r="BI646" s="4" t="str">
        <f t="shared" si="141"/>
        <v/>
      </c>
      <c r="BJ646" s="123" t="str">
        <f t="shared" si="147"/>
        <v/>
      </c>
      <c r="BK646" s="140" t="str">
        <f t="shared" si="152"/>
        <v/>
      </c>
      <c r="BP646" s="5"/>
      <c r="BQ646" s="4" t="str">
        <f>IF(IFERROR(VLOOKUP(C646,C647:C$1993,1,0),"")="","",COUNTIF(C:C,C646))</f>
        <v/>
      </c>
      <c r="BS646" s="5"/>
      <c r="BT646" s="5"/>
      <c r="BU646" s="5" t="str">
        <f>IF(B646="","",IF(BQ646="",1+(MAX(BU$2:BU645)),""))</f>
        <v/>
      </c>
      <c r="BV646" s="5" t="str">
        <f t="shared" si="148"/>
        <v/>
      </c>
      <c r="BW646" s="5" t="str">
        <f t="shared" si="149"/>
        <v/>
      </c>
      <c r="BX646" s="14" t="str">
        <f t="shared" si="150"/>
        <v/>
      </c>
      <c r="BY646" s="28"/>
      <c r="BZ646" s="15"/>
      <c r="CA646" s="5" t="str">
        <f t="shared" si="142"/>
        <v/>
      </c>
      <c r="CC646" s="5"/>
      <c r="CD646" s="5" t="str">
        <f t="shared" si="151"/>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x14ac:dyDescent="0.25">
      <c r="A647" s="4" t="str">
        <f t="shared" si="144"/>
        <v/>
      </c>
      <c r="B647" s="3"/>
      <c r="D647" s="1" t="str">
        <f>IFERROR(INDEX('padron cfe'!B:B,MATCH(DATOS!C647,'padron cfe'!A:A,0),1),"")</f>
        <v/>
      </c>
      <c r="H647" s="5" t="str">
        <f>IF(F647="","",IFERROR(CONCATENATE("PEUA",VLOOKUP(ESTADO,REPORTE!AV647:AW678,2,0),CLAVE_DISTRITO,CLAVE_CADER,IFERROR(VLOOKUP(DAY(F647),$BN$3:$BO$11,2,0),DAY(F647)),IFERROR(VLOOKUP(MONTH(F647),$BN$3:$BO$11,2,0),MONTH(F647)),YEAR(F647),G647),""))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3"/>
        <v/>
      </c>
      <c r="S647"/>
      <c r="T647" s="2" t="str">
        <f>IFERROR(INDEX('padron cfe'!D:D,MATCH(DATOS!C647,'padron cfe'!A:A,0),1),"")</f>
        <v/>
      </c>
      <c r="X647" s="6"/>
      <c r="Z647" s="4" t="str">
        <f t="shared" si="145"/>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H647" s="7" t="str">
        <f t="shared" ca="1" si="146"/>
        <v/>
      </c>
      <c r="BI647" s="4" t="str">
        <f t="shared" si="141"/>
        <v/>
      </c>
      <c r="BJ647" s="123" t="str">
        <f t="shared" si="147"/>
        <v/>
      </c>
      <c r="BK647" s="140" t="str">
        <f t="shared" si="152"/>
        <v/>
      </c>
      <c r="BP647" s="5"/>
      <c r="BQ647" s="4" t="str">
        <f>IF(IFERROR(VLOOKUP(C647,C648:C$1993,1,0),"")="","",COUNTIF(C:C,C647))</f>
        <v/>
      </c>
      <c r="BS647" s="5"/>
      <c r="BT647" s="5"/>
      <c r="BU647" s="5" t="str">
        <f>IF(B647="","",IF(BQ647="",1+(MAX(BU$2:BU646)),""))</f>
        <v/>
      </c>
      <c r="BV647" s="5" t="str">
        <f t="shared" si="148"/>
        <v/>
      </c>
      <c r="BW647" s="5" t="str">
        <f t="shared" si="149"/>
        <v/>
      </c>
      <c r="BX647" s="14" t="str">
        <f t="shared" si="150"/>
        <v/>
      </c>
      <c r="BY647" s="28"/>
      <c r="BZ647" s="15"/>
      <c r="CA647" s="5" t="str">
        <f t="shared" si="142"/>
        <v/>
      </c>
      <c r="CC647" s="5"/>
      <c r="CD647" s="5" t="str">
        <f t="shared" si="151"/>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x14ac:dyDescent="0.25">
      <c r="A648" s="4" t="str">
        <f t="shared" si="144"/>
        <v/>
      </c>
      <c r="B648" s="3"/>
      <c r="D648" s="1" t="str">
        <f>IFERROR(INDEX('padron cfe'!B:B,MATCH(DATOS!C648,'padron cfe'!A:A,0),1),"")</f>
        <v/>
      </c>
      <c r="H648" s="5" t="str">
        <f>IF(F648="","",IFERROR(CONCATENATE("PEUA",VLOOKUP(ESTADO,REPORTE!AV648:AW679,2,0),CLAVE_DISTRITO,CLAVE_CADER,IFERROR(VLOOKUP(DAY(F648),$BN$3:$BO$11,2,0),DAY(F648)),IFERROR(VLOOKUP(MONTH(F648),$BN$3:$BO$11,2,0),MONTH(F648)),YEAR(F648),G648),""))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3"/>
        <v/>
      </c>
      <c r="S648"/>
      <c r="T648" s="2" t="str">
        <f>IFERROR(INDEX('padron cfe'!D:D,MATCH(DATOS!C648,'padron cfe'!A:A,0),1),"")</f>
        <v/>
      </c>
      <c r="X648" s="6"/>
      <c r="Z648" s="4" t="str">
        <f t="shared" si="145"/>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H648" s="7" t="str">
        <f t="shared" ca="1" si="146"/>
        <v/>
      </c>
      <c r="BI648" s="4" t="str">
        <f t="shared" si="141"/>
        <v/>
      </c>
      <c r="BJ648" s="123" t="str">
        <f t="shared" si="147"/>
        <v/>
      </c>
      <c r="BK648" s="140" t="str">
        <f t="shared" si="152"/>
        <v/>
      </c>
      <c r="BP648" s="5"/>
      <c r="BQ648" s="4" t="str">
        <f>IF(IFERROR(VLOOKUP(C648,C649:C$1993,1,0),"")="","",COUNTIF(C:C,C648))</f>
        <v/>
      </c>
      <c r="BS648" s="5"/>
      <c r="BT648" s="5"/>
      <c r="BU648" s="5" t="str">
        <f>IF(B648="","",IF(BQ648="",1+(MAX(BU$2:BU647)),""))</f>
        <v/>
      </c>
      <c r="BV648" s="5" t="str">
        <f t="shared" si="148"/>
        <v/>
      </c>
      <c r="BW648" s="5" t="str">
        <f t="shared" si="149"/>
        <v/>
      </c>
      <c r="BX648" s="14" t="str">
        <f t="shared" si="150"/>
        <v/>
      </c>
      <c r="BY648" s="28"/>
      <c r="BZ648" s="15"/>
      <c r="CA648" s="5" t="str">
        <f t="shared" si="142"/>
        <v/>
      </c>
      <c r="CC648" s="5"/>
      <c r="CD648" s="5" t="str">
        <f t="shared" si="151"/>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x14ac:dyDescent="0.25">
      <c r="A649" s="4" t="str">
        <f t="shared" si="144"/>
        <v/>
      </c>
      <c r="B649" s="3"/>
      <c r="D649" s="1" t="str">
        <f>IFERROR(INDEX('padron cfe'!B:B,MATCH(DATOS!C649,'padron cfe'!A:A,0),1),"")</f>
        <v/>
      </c>
      <c r="H649" s="5" t="str">
        <f>IF(F649="","",IFERROR(CONCATENATE("PEUA",VLOOKUP(ESTADO,REPORTE!AV649:AW680,2,0),CLAVE_DISTRITO,CLAVE_CADER,IFERROR(VLOOKUP(DAY(F649),$BN$3:$BO$11,2,0),DAY(F649)),IFERROR(VLOOKUP(MONTH(F649),$BN$3:$BO$11,2,0),MONTH(F649)),YEAR(F649),G649),""))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3"/>
        <v/>
      </c>
      <c r="S649"/>
      <c r="T649" s="2" t="str">
        <f>IFERROR(INDEX('padron cfe'!D:D,MATCH(DATOS!C649,'padron cfe'!A:A,0),1),"")</f>
        <v/>
      </c>
      <c r="X649" s="6"/>
      <c r="Z649" s="4" t="str">
        <f t="shared" si="145"/>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H649" s="7" t="str">
        <f t="shared" ca="1" si="146"/>
        <v/>
      </c>
      <c r="BI649" s="4" t="str">
        <f t="shared" si="141"/>
        <v/>
      </c>
      <c r="BJ649" s="123" t="str">
        <f t="shared" si="147"/>
        <v/>
      </c>
      <c r="BK649" s="140" t="str">
        <f t="shared" si="152"/>
        <v/>
      </c>
      <c r="BP649" s="5"/>
      <c r="BQ649" s="4" t="str">
        <f>IF(IFERROR(VLOOKUP(C649,C650:C$1993,1,0),"")="","",COUNTIF(C:C,C649))</f>
        <v/>
      </c>
      <c r="BS649" s="5"/>
      <c r="BT649" s="5"/>
      <c r="BU649" s="5" t="str">
        <f>IF(B649="","",IF(BQ649="",1+(MAX(BU$2:BU648)),""))</f>
        <v/>
      </c>
      <c r="BV649" s="5" t="str">
        <f t="shared" si="148"/>
        <v/>
      </c>
      <c r="BW649" s="5" t="str">
        <f t="shared" si="149"/>
        <v/>
      </c>
      <c r="BX649" s="14" t="str">
        <f t="shared" si="150"/>
        <v/>
      </c>
      <c r="BY649" s="28"/>
      <c r="BZ649" s="15"/>
      <c r="CA649" s="5" t="str">
        <f t="shared" si="142"/>
        <v/>
      </c>
      <c r="CC649" s="5"/>
      <c r="CD649" s="5" t="str">
        <f t="shared" si="151"/>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x14ac:dyDescent="0.25">
      <c r="A650" s="4" t="str">
        <f t="shared" si="144"/>
        <v/>
      </c>
      <c r="B650" s="3"/>
      <c r="D650" s="1" t="str">
        <f>IFERROR(INDEX('padron cfe'!B:B,MATCH(DATOS!C650,'padron cfe'!A:A,0),1),"")</f>
        <v/>
      </c>
      <c r="H650" s="5" t="str">
        <f>IF(F650="","",IFERROR(CONCATENATE("PEUA",VLOOKUP(ESTADO,REPORTE!AV650:AW681,2,0),CLAVE_DISTRITO,CLAVE_CADER,IFERROR(VLOOKUP(DAY(F650),$BN$3:$BO$11,2,0),DAY(F650)),IFERROR(VLOOKUP(MONTH(F650),$BN$3:$BO$11,2,0),MONTH(F650)),YEAR(F650),G650),""))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3"/>
        <v/>
      </c>
      <c r="S650"/>
      <c r="T650" s="2" t="str">
        <f>IFERROR(INDEX('padron cfe'!D:D,MATCH(DATOS!C650,'padron cfe'!A:A,0),1),"")</f>
        <v/>
      </c>
      <c r="X650" s="6"/>
      <c r="Z650" s="4" t="str">
        <f t="shared" si="145"/>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H650" s="7" t="str">
        <f t="shared" ca="1" si="146"/>
        <v/>
      </c>
      <c r="BI650" s="4" t="str">
        <f t="shared" si="141"/>
        <v/>
      </c>
      <c r="BJ650" s="123" t="str">
        <f t="shared" si="147"/>
        <v/>
      </c>
      <c r="BK650" s="140" t="str">
        <f t="shared" si="152"/>
        <v/>
      </c>
      <c r="BP650" s="5"/>
      <c r="BQ650" s="4" t="str">
        <f>IF(IFERROR(VLOOKUP(C650,C651:C$1993,1,0),"")="","",COUNTIF(C:C,C650))</f>
        <v/>
      </c>
      <c r="BS650" s="5"/>
      <c r="BT650" s="5"/>
      <c r="BU650" s="5" t="str">
        <f>IF(B650="","",IF(BQ650="",1+(MAX(BU$2:BU649)),""))</f>
        <v/>
      </c>
      <c r="BV650" s="5" t="str">
        <f t="shared" si="148"/>
        <v/>
      </c>
      <c r="BW650" s="5" t="str">
        <f t="shared" si="149"/>
        <v/>
      </c>
      <c r="BX650" s="14" t="str">
        <f t="shared" si="150"/>
        <v/>
      </c>
      <c r="BY650" s="28"/>
      <c r="BZ650" s="15"/>
      <c r="CA650" s="5" t="str">
        <f t="shared" si="142"/>
        <v/>
      </c>
      <c r="CC650" s="5"/>
      <c r="CD650" s="5" t="str">
        <f t="shared" si="151"/>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x14ac:dyDescent="0.25">
      <c r="A651" s="4" t="str">
        <f t="shared" si="144"/>
        <v/>
      </c>
      <c r="B651" s="3"/>
      <c r="D651" s="1" t="str">
        <f>IFERROR(INDEX('padron cfe'!B:B,MATCH(DATOS!C651,'padron cfe'!A:A,0),1),"")</f>
        <v/>
      </c>
      <c r="H651" s="5" t="str">
        <f>IF(F651="","",IFERROR(CONCATENATE("PEUA",VLOOKUP(ESTADO,REPORTE!AV651:AW682,2,0),CLAVE_DISTRITO,CLAVE_CADER,IFERROR(VLOOKUP(DAY(F651),$BN$3:$BO$11,2,0),DAY(F651)),IFERROR(VLOOKUP(MONTH(F651),$BN$3:$BO$11,2,0),MONTH(F651)),YEAR(F651),G651),""))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3"/>
        <v/>
      </c>
      <c r="S651"/>
      <c r="T651" s="2" t="str">
        <f>IFERROR(INDEX('padron cfe'!D:D,MATCH(DATOS!C651,'padron cfe'!A:A,0),1),"")</f>
        <v/>
      </c>
      <c r="X651" s="6"/>
      <c r="Z651" s="4" t="str">
        <f t="shared" si="145"/>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H651" s="7" t="str">
        <f t="shared" ca="1" si="146"/>
        <v/>
      </c>
      <c r="BI651" s="4" t="str">
        <f t="shared" si="141"/>
        <v/>
      </c>
      <c r="BJ651" s="123" t="str">
        <f t="shared" si="147"/>
        <v/>
      </c>
      <c r="BK651" s="140" t="str">
        <f t="shared" si="152"/>
        <v/>
      </c>
      <c r="BP651" s="5"/>
      <c r="BQ651" s="4" t="str">
        <f>IF(IFERROR(VLOOKUP(C651,C652:C$1993,1,0),"")="","",COUNTIF(C:C,C651))</f>
        <v/>
      </c>
      <c r="BS651" s="5"/>
      <c r="BT651" s="5"/>
      <c r="BU651" s="5" t="str">
        <f>IF(B651="","",IF(BQ651="",1+(MAX(BU$2:BU650)),""))</f>
        <v/>
      </c>
      <c r="BV651" s="5" t="str">
        <f t="shared" si="148"/>
        <v/>
      </c>
      <c r="BW651" s="5" t="str">
        <f t="shared" si="149"/>
        <v/>
      </c>
      <c r="BX651" s="14" t="str">
        <f t="shared" si="150"/>
        <v/>
      </c>
      <c r="BY651" s="28"/>
      <c r="BZ651" s="15"/>
      <c r="CA651" s="5" t="str">
        <f t="shared" si="142"/>
        <v/>
      </c>
      <c r="CC651" s="5"/>
      <c r="CD651" s="5" t="str">
        <f t="shared" si="151"/>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x14ac:dyDescent="0.25">
      <c r="A652" s="4" t="str">
        <f t="shared" si="144"/>
        <v/>
      </c>
      <c r="B652" s="3"/>
      <c r="D652" s="1" t="str">
        <f>IFERROR(INDEX('padron cfe'!B:B,MATCH(DATOS!C652,'padron cfe'!A:A,0),1),"")</f>
        <v/>
      </c>
      <c r="H652" s="5" t="str">
        <f>IF(F652="","",IFERROR(CONCATENATE("PEUA",VLOOKUP(ESTADO,REPORTE!AV652:AW683,2,0),CLAVE_DISTRITO,CLAVE_CADER,IFERROR(VLOOKUP(DAY(F652),$BN$3:$BO$11,2,0),DAY(F652)),IFERROR(VLOOKUP(MONTH(F652),$BN$3:$BO$11,2,0),MONTH(F652)),YEAR(F652),G652),""))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3"/>
        <v/>
      </c>
      <c r="S652"/>
      <c r="T652" s="2" t="str">
        <f>IFERROR(INDEX('padron cfe'!D:D,MATCH(DATOS!C652,'padron cfe'!A:A,0),1),"")</f>
        <v/>
      </c>
      <c r="X652" s="6"/>
      <c r="Z652" s="4" t="str">
        <f t="shared" si="145"/>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H652" s="7" t="str">
        <f t="shared" ca="1" si="146"/>
        <v/>
      </c>
      <c r="BI652" s="4" t="str">
        <f t="shared" si="141"/>
        <v/>
      </c>
      <c r="BJ652" s="123" t="str">
        <f t="shared" si="147"/>
        <v/>
      </c>
      <c r="BK652" s="140" t="str">
        <f t="shared" si="152"/>
        <v/>
      </c>
      <c r="BP652" s="5"/>
      <c r="BQ652" s="4" t="str">
        <f>IF(IFERROR(VLOOKUP(C652,C653:C$1993,1,0),"")="","",COUNTIF(C:C,C652))</f>
        <v/>
      </c>
      <c r="BS652" s="5"/>
      <c r="BT652" s="5"/>
      <c r="BU652" s="5" t="str">
        <f>IF(B652="","",IF(BQ652="",1+(MAX(BU$2:BU651)),""))</f>
        <v/>
      </c>
      <c r="BV652" s="5" t="str">
        <f t="shared" si="148"/>
        <v/>
      </c>
      <c r="BW652" s="5" t="str">
        <f t="shared" si="149"/>
        <v/>
      </c>
      <c r="BX652" s="14" t="str">
        <f t="shared" si="150"/>
        <v/>
      </c>
      <c r="BY652" s="28"/>
      <c r="BZ652" s="15"/>
      <c r="CA652" s="5" t="str">
        <f t="shared" si="142"/>
        <v/>
      </c>
      <c r="CC652" s="5"/>
      <c r="CD652" s="5" t="str">
        <f t="shared" si="151"/>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x14ac:dyDescent="0.25">
      <c r="A653" s="4" t="str">
        <f t="shared" si="144"/>
        <v/>
      </c>
      <c r="B653" s="3"/>
      <c r="D653" s="1" t="str">
        <f>IFERROR(INDEX('padron cfe'!B:B,MATCH(DATOS!C653,'padron cfe'!A:A,0),1),"")</f>
        <v/>
      </c>
      <c r="H653" s="5" t="str">
        <f>IF(F653="","",IFERROR(CONCATENATE("PEUA",VLOOKUP(ESTADO,REPORTE!AV653:AW684,2,0),CLAVE_DISTRITO,CLAVE_CADER,IFERROR(VLOOKUP(DAY(F653),$BN$3:$BO$11,2,0),DAY(F653)),IFERROR(VLOOKUP(MONTH(F653),$BN$3:$BO$11,2,0),MONTH(F653)),YEAR(F653),G653),""))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3"/>
        <v/>
      </c>
      <c r="S653"/>
      <c r="T653" s="2" t="str">
        <f>IFERROR(INDEX('padron cfe'!D:D,MATCH(DATOS!C653,'padron cfe'!A:A,0),1),"")</f>
        <v/>
      </c>
      <c r="X653" s="6"/>
      <c r="Z653" s="4" t="str">
        <f t="shared" si="145"/>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H653" s="7" t="str">
        <f t="shared" ca="1" si="146"/>
        <v/>
      </c>
      <c r="BI653" s="4" t="str">
        <f t="shared" si="141"/>
        <v/>
      </c>
      <c r="BJ653" s="123" t="str">
        <f t="shared" si="147"/>
        <v/>
      </c>
      <c r="BK653" s="140" t="str">
        <f t="shared" si="152"/>
        <v/>
      </c>
      <c r="BP653" s="5"/>
      <c r="BQ653" s="4" t="str">
        <f>IF(IFERROR(VLOOKUP(C653,C654:C$1993,1,0),"")="","",COUNTIF(C:C,C653))</f>
        <v/>
      </c>
      <c r="BS653" s="5"/>
      <c r="BT653" s="5"/>
      <c r="BU653" s="5" t="str">
        <f>IF(B653="","",IF(BQ653="",1+(MAX(BU$2:BU652)),""))</f>
        <v/>
      </c>
      <c r="BV653" s="5" t="str">
        <f t="shared" si="148"/>
        <v/>
      </c>
      <c r="BW653" s="5" t="str">
        <f t="shared" si="149"/>
        <v/>
      </c>
      <c r="BX653" s="14" t="str">
        <f t="shared" si="150"/>
        <v/>
      </c>
      <c r="BY653" s="28"/>
      <c r="BZ653" s="15"/>
      <c r="CA653" s="5" t="str">
        <f t="shared" si="142"/>
        <v/>
      </c>
      <c r="CC653" s="5"/>
      <c r="CD653" s="5" t="str">
        <f t="shared" si="151"/>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x14ac:dyDescent="0.25">
      <c r="A654" s="4" t="str">
        <f t="shared" si="144"/>
        <v/>
      </c>
      <c r="B654" s="3"/>
      <c r="D654" s="1" t="str">
        <f>IFERROR(INDEX('padron cfe'!B:B,MATCH(DATOS!C654,'padron cfe'!A:A,0),1),"")</f>
        <v/>
      </c>
      <c r="H654" s="5" t="str">
        <f>IF(F654="","",IFERROR(CONCATENATE("PEUA",VLOOKUP(ESTADO,REPORTE!AV654:AW685,2,0),CLAVE_DISTRITO,CLAVE_CADER,IFERROR(VLOOKUP(DAY(F654),$BN$3:$BO$11,2,0),DAY(F654)),IFERROR(VLOOKUP(MONTH(F654),$BN$3:$BO$11,2,0),MONTH(F654)),YEAR(F654),G654),""))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3"/>
        <v/>
      </c>
      <c r="S654"/>
      <c r="T654" s="2" t="str">
        <f>IFERROR(INDEX('padron cfe'!D:D,MATCH(DATOS!C654,'padron cfe'!A:A,0),1),"")</f>
        <v/>
      </c>
      <c r="X654" s="6"/>
      <c r="Z654" s="4" t="str">
        <f t="shared" si="145"/>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H654" s="7" t="str">
        <f t="shared" ca="1" si="146"/>
        <v/>
      </c>
      <c r="BI654" s="4" t="str">
        <f t="shared" si="141"/>
        <v/>
      </c>
      <c r="BJ654" s="123" t="str">
        <f t="shared" si="147"/>
        <v/>
      </c>
      <c r="BK654" s="140" t="str">
        <f t="shared" si="152"/>
        <v/>
      </c>
      <c r="BP654" s="5"/>
      <c r="BQ654" s="4" t="str">
        <f>IF(IFERROR(VLOOKUP(C654,C655:C$1993,1,0),"")="","",COUNTIF(C:C,C654))</f>
        <v/>
      </c>
      <c r="BS654" s="5"/>
      <c r="BT654" s="5"/>
      <c r="BU654" s="5" t="str">
        <f>IF(B654="","",IF(BQ654="",1+(MAX(BU$2:BU653)),""))</f>
        <v/>
      </c>
      <c r="BV654" s="5" t="str">
        <f t="shared" si="148"/>
        <v/>
      </c>
      <c r="BW654" s="5" t="str">
        <f t="shared" si="149"/>
        <v/>
      </c>
      <c r="BX654" s="14" t="str">
        <f t="shared" si="150"/>
        <v/>
      </c>
      <c r="BY654" s="28"/>
      <c r="BZ654" s="15"/>
      <c r="CA654" s="5" t="str">
        <f t="shared" si="142"/>
        <v/>
      </c>
      <c r="CC654" s="5"/>
      <c r="CD654" s="5" t="str">
        <f t="shared" si="151"/>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x14ac:dyDescent="0.25">
      <c r="A655" s="4" t="str">
        <f t="shared" si="144"/>
        <v/>
      </c>
      <c r="B655" s="3"/>
      <c r="D655" s="1" t="str">
        <f>IFERROR(INDEX('padron cfe'!B:B,MATCH(DATOS!C655,'padron cfe'!A:A,0),1),"")</f>
        <v/>
      </c>
      <c r="H655" s="5" t="str">
        <f>IF(F655="","",IFERROR(CONCATENATE("PEUA",VLOOKUP(ESTADO,REPORTE!AV655:AW686,2,0),CLAVE_DISTRITO,CLAVE_CADER,IFERROR(VLOOKUP(DAY(F655),$BN$3:$BO$11,2,0),DAY(F655)),IFERROR(VLOOKUP(MONTH(F655),$BN$3:$BO$11,2,0),MONTH(F655)),YEAR(F655),G655),""))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3"/>
        <v/>
      </c>
      <c r="S655"/>
      <c r="T655" s="2" t="str">
        <f>IFERROR(INDEX('padron cfe'!D:D,MATCH(DATOS!C655,'padron cfe'!A:A,0),1),"")</f>
        <v/>
      </c>
      <c r="X655" s="6"/>
      <c r="Z655" s="4" t="str">
        <f t="shared" si="145"/>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H655" s="7" t="str">
        <f t="shared" ca="1" si="146"/>
        <v/>
      </c>
      <c r="BI655" s="4" t="str">
        <f t="shared" si="141"/>
        <v/>
      </c>
      <c r="BJ655" s="123" t="str">
        <f t="shared" si="147"/>
        <v/>
      </c>
      <c r="BK655" s="140" t="str">
        <f t="shared" si="152"/>
        <v/>
      </c>
      <c r="BP655" s="5"/>
      <c r="BQ655" s="4" t="str">
        <f>IF(IFERROR(VLOOKUP(C655,C656:C$1993,1,0),"")="","",COUNTIF(C:C,C655))</f>
        <v/>
      </c>
      <c r="BS655" s="5"/>
      <c r="BT655" s="5"/>
      <c r="BU655" s="5" t="str">
        <f>IF(B655="","",IF(BQ655="",1+(MAX(BU$2:BU654)),""))</f>
        <v/>
      </c>
      <c r="BV655" s="5" t="str">
        <f t="shared" si="148"/>
        <v/>
      </c>
      <c r="BW655" s="5" t="str">
        <f t="shared" si="149"/>
        <v/>
      </c>
      <c r="BX655" s="14" t="str">
        <f t="shared" si="150"/>
        <v/>
      </c>
      <c r="BY655" s="28"/>
      <c r="BZ655" s="15"/>
      <c r="CA655" s="5" t="str">
        <f t="shared" si="142"/>
        <v/>
      </c>
      <c r="CC655" s="5"/>
      <c r="CD655" s="5" t="str">
        <f t="shared" si="151"/>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x14ac:dyDescent="0.25">
      <c r="A656" s="4" t="str">
        <f t="shared" si="144"/>
        <v/>
      </c>
      <c r="B656" s="3"/>
      <c r="D656" s="1" t="str">
        <f>IFERROR(INDEX('padron cfe'!B:B,MATCH(DATOS!C656,'padron cfe'!A:A,0),1),"")</f>
        <v/>
      </c>
      <c r="H656" s="5" t="str">
        <f>IF(F656="","",IFERROR(CONCATENATE("PEUA",VLOOKUP(ESTADO,REPORTE!AV656:AW687,2,0),CLAVE_DISTRITO,CLAVE_CADER,IFERROR(VLOOKUP(DAY(F656),$BN$3:$BO$11,2,0),DAY(F656)),IFERROR(VLOOKUP(MONTH(F656),$BN$3:$BO$11,2,0),MONTH(F656)),YEAR(F656),G656),""))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3"/>
        <v/>
      </c>
      <c r="S656"/>
      <c r="T656" s="2" t="str">
        <f>IFERROR(INDEX('padron cfe'!D:D,MATCH(DATOS!C656,'padron cfe'!A:A,0),1),"")</f>
        <v/>
      </c>
      <c r="X656" s="6"/>
      <c r="Z656" s="4" t="str">
        <f t="shared" si="145"/>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H656" s="7" t="str">
        <f t="shared" ca="1" si="146"/>
        <v/>
      </c>
      <c r="BI656" s="4" t="str">
        <f t="shared" si="141"/>
        <v/>
      </c>
      <c r="BJ656" s="123" t="str">
        <f t="shared" si="147"/>
        <v/>
      </c>
      <c r="BK656" s="140" t="str">
        <f t="shared" si="152"/>
        <v/>
      </c>
      <c r="BP656" s="5"/>
      <c r="BQ656" s="4" t="str">
        <f>IF(IFERROR(VLOOKUP(C656,C657:C$1993,1,0),"")="","",COUNTIF(C:C,C656))</f>
        <v/>
      </c>
      <c r="BS656" s="5"/>
      <c r="BT656" s="5"/>
      <c r="BU656" s="5" t="str">
        <f>IF(B656="","",IF(BQ656="",1+(MAX(BU$2:BU655)),""))</f>
        <v/>
      </c>
      <c r="BV656" s="5" t="str">
        <f t="shared" si="148"/>
        <v/>
      </c>
      <c r="BW656" s="5" t="str">
        <f t="shared" si="149"/>
        <v/>
      </c>
      <c r="BX656" s="14" t="str">
        <f t="shared" si="150"/>
        <v/>
      </c>
      <c r="BY656" s="28"/>
      <c r="BZ656" s="15"/>
      <c r="CA656" s="5" t="str">
        <f t="shared" si="142"/>
        <v/>
      </c>
      <c r="CC656" s="5"/>
      <c r="CD656" s="5" t="str">
        <f t="shared" si="151"/>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x14ac:dyDescent="0.25">
      <c r="A657" s="4" t="str">
        <f t="shared" si="144"/>
        <v/>
      </c>
      <c r="B657" s="3"/>
      <c r="D657" s="1" t="str">
        <f>IFERROR(INDEX('padron cfe'!B:B,MATCH(DATOS!C657,'padron cfe'!A:A,0),1),"")</f>
        <v/>
      </c>
      <c r="H657" s="5" t="str">
        <f>IF(F657="","",IFERROR(CONCATENATE("PEUA",VLOOKUP(ESTADO,REPORTE!AV657:AW688,2,0),CLAVE_DISTRITO,CLAVE_CADER,IFERROR(VLOOKUP(DAY(F657),$BN$3:$BO$11,2,0),DAY(F657)),IFERROR(VLOOKUP(MONTH(F657),$BN$3:$BO$11,2,0),MONTH(F657)),YEAR(F657),G657),""))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3"/>
        <v/>
      </c>
      <c r="S657"/>
      <c r="T657" s="2" t="str">
        <f>IFERROR(INDEX('padron cfe'!D:D,MATCH(DATOS!C657,'padron cfe'!A:A,0),1),"")</f>
        <v/>
      </c>
      <c r="X657" s="6"/>
      <c r="Z657" s="4" t="str">
        <f t="shared" si="145"/>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H657" s="7" t="str">
        <f t="shared" ca="1" si="146"/>
        <v/>
      </c>
      <c r="BI657" s="4" t="str">
        <f t="shared" si="141"/>
        <v/>
      </c>
      <c r="BJ657" s="123" t="str">
        <f t="shared" si="147"/>
        <v/>
      </c>
      <c r="BK657" s="140" t="str">
        <f t="shared" si="152"/>
        <v/>
      </c>
      <c r="BP657" s="5"/>
      <c r="BQ657" s="4" t="str">
        <f>IF(IFERROR(VLOOKUP(C657,C658:C$1993,1,0),"")="","",COUNTIF(C:C,C657))</f>
        <v/>
      </c>
      <c r="BS657" s="5"/>
      <c r="BT657" s="5"/>
      <c r="BU657" s="5" t="str">
        <f>IF(B657="","",IF(BQ657="",1+(MAX(BU$2:BU656)),""))</f>
        <v/>
      </c>
      <c r="BV657" s="5" t="str">
        <f t="shared" si="148"/>
        <v/>
      </c>
      <c r="BW657" s="5" t="str">
        <f t="shared" si="149"/>
        <v/>
      </c>
      <c r="BX657" s="14" t="str">
        <f t="shared" si="150"/>
        <v/>
      </c>
      <c r="BY657" s="28"/>
      <c r="BZ657" s="15"/>
      <c r="CA657" s="5" t="str">
        <f t="shared" si="142"/>
        <v/>
      </c>
      <c r="CC657" s="5"/>
      <c r="CD657" s="5" t="str">
        <f t="shared" si="151"/>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x14ac:dyDescent="0.25">
      <c r="A658" s="4" t="str">
        <f t="shared" si="144"/>
        <v/>
      </c>
      <c r="B658" s="3"/>
      <c r="D658" s="1" t="str">
        <f>IFERROR(INDEX('padron cfe'!B:B,MATCH(DATOS!C658,'padron cfe'!A:A,0),1),"")</f>
        <v/>
      </c>
      <c r="H658" s="5" t="str">
        <f>IF(F658="","",IFERROR(CONCATENATE("PEUA",VLOOKUP(ESTADO,REPORTE!AV658:AW689,2,0),CLAVE_DISTRITO,CLAVE_CADER,IFERROR(VLOOKUP(DAY(F658),$BN$3:$BO$11,2,0),DAY(F658)),IFERROR(VLOOKUP(MONTH(F658),$BN$3:$BO$11,2,0),MONTH(F658)),YEAR(F658),G658),""))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3"/>
        <v/>
      </c>
      <c r="S658"/>
      <c r="T658" s="2" t="str">
        <f>IFERROR(INDEX('padron cfe'!D:D,MATCH(DATOS!C658,'padron cfe'!A:A,0),1),"")</f>
        <v/>
      </c>
      <c r="X658" s="6"/>
      <c r="Z658" s="4" t="str">
        <f t="shared" si="145"/>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H658" s="7" t="str">
        <f t="shared" ca="1" si="146"/>
        <v/>
      </c>
      <c r="BI658" s="4" t="str">
        <f t="shared" si="141"/>
        <v/>
      </c>
      <c r="BJ658" s="123" t="str">
        <f t="shared" si="147"/>
        <v/>
      </c>
      <c r="BK658" s="140" t="str">
        <f t="shared" si="152"/>
        <v/>
      </c>
      <c r="BP658" s="5"/>
      <c r="BQ658" s="4" t="str">
        <f>IF(IFERROR(VLOOKUP(C658,C659:C$1993,1,0),"")="","",COUNTIF(C:C,C658))</f>
        <v/>
      </c>
      <c r="BS658" s="5"/>
      <c r="BT658" s="5"/>
      <c r="BU658" s="5" t="str">
        <f>IF(B658="","",IF(BQ658="",1+(MAX(BU$2:BU657)),""))</f>
        <v/>
      </c>
      <c r="BV658" s="5" t="str">
        <f t="shared" si="148"/>
        <v/>
      </c>
      <c r="BW658" s="5" t="str">
        <f t="shared" si="149"/>
        <v/>
      </c>
      <c r="BX658" s="14" t="str">
        <f t="shared" si="150"/>
        <v/>
      </c>
      <c r="BY658" s="28"/>
      <c r="BZ658" s="15"/>
      <c r="CA658" s="5" t="str">
        <f t="shared" si="142"/>
        <v/>
      </c>
      <c r="CC658" s="5"/>
      <c r="CD658" s="5" t="str">
        <f t="shared" si="151"/>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x14ac:dyDescent="0.25">
      <c r="A659" s="4" t="str">
        <f t="shared" si="144"/>
        <v/>
      </c>
      <c r="B659" s="3"/>
      <c r="D659" s="1" t="str">
        <f>IFERROR(INDEX('padron cfe'!B:B,MATCH(DATOS!C659,'padron cfe'!A:A,0),1),"")</f>
        <v/>
      </c>
      <c r="H659" s="5" t="str">
        <f>IF(F659="","",IFERROR(CONCATENATE("PEUA",VLOOKUP(ESTADO,REPORTE!AV659:AW690,2,0),CLAVE_DISTRITO,CLAVE_CADER,IFERROR(VLOOKUP(DAY(F659),$BN$3:$BO$11,2,0),DAY(F659)),IFERROR(VLOOKUP(MONTH(F659),$BN$3:$BO$11,2,0),MONTH(F659)),YEAR(F659),G659),""))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3"/>
        <v/>
      </c>
      <c r="S659"/>
      <c r="T659" s="2" t="str">
        <f>IFERROR(INDEX('padron cfe'!D:D,MATCH(DATOS!C659,'padron cfe'!A:A,0),1),"")</f>
        <v/>
      </c>
      <c r="X659" s="6"/>
      <c r="Z659" s="4" t="str">
        <f t="shared" si="145"/>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H659" s="7" t="str">
        <f t="shared" ca="1" si="146"/>
        <v/>
      </c>
      <c r="BI659" s="4" t="str">
        <f t="shared" ref="BI659:BI722" si="153">IFERROR(IF(AA659=0,"",AA659/BB659),"")</f>
        <v/>
      </c>
      <c r="BJ659" s="123" t="str">
        <f t="shared" si="147"/>
        <v/>
      </c>
      <c r="BK659" s="140" t="str">
        <f t="shared" si="152"/>
        <v/>
      </c>
      <c r="BP659" s="5"/>
      <c r="BQ659" s="4" t="str">
        <f>IF(IFERROR(VLOOKUP(C659,C660:C$1993,1,0),"")="","",COUNTIF(C:C,C659))</f>
        <v/>
      </c>
      <c r="BS659" s="5"/>
      <c r="BT659" s="5"/>
      <c r="BU659" s="5" t="str">
        <f>IF(B659="","",IF(BQ659="",1+(MAX(BU$2:BU658)),""))</f>
        <v/>
      </c>
      <c r="BV659" s="5" t="str">
        <f t="shared" si="148"/>
        <v/>
      </c>
      <c r="BW659" s="5" t="str">
        <f t="shared" si="149"/>
        <v/>
      </c>
      <c r="BX659" s="14" t="str">
        <f t="shared" si="150"/>
        <v/>
      </c>
      <c r="BY659" s="28"/>
      <c r="BZ659" s="15"/>
      <c r="CA659" s="5" t="str">
        <f t="shared" si="142"/>
        <v/>
      </c>
      <c r="CC659" s="5"/>
      <c r="CD659" s="5" t="str">
        <f t="shared" si="151"/>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x14ac:dyDescent="0.25">
      <c r="A660" s="4" t="str">
        <f t="shared" si="144"/>
        <v/>
      </c>
      <c r="B660" s="3"/>
      <c r="D660" s="1" t="str">
        <f>IFERROR(INDEX('padron cfe'!B:B,MATCH(DATOS!C660,'padron cfe'!A:A,0),1),"")</f>
        <v/>
      </c>
      <c r="H660" s="5" t="str">
        <f>IF(F660="","",IFERROR(CONCATENATE("PEUA",VLOOKUP(ESTADO,REPORTE!AV660:AW691,2,0),CLAVE_DISTRITO,CLAVE_CADER,IFERROR(VLOOKUP(DAY(F660),$BN$3:$BO$11,2,0),DAY(F660)),IFERROR(VLOOKUP(MONTH(F660),$BN$3:$BO$11,2,0),MONTH(F660)),YEAR(F660),G660),""))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3"/>
        <v/>
      </c>
      <c r="S660"/>
      <c r="T660" s="2" t="str">
        <f>IFERROR(INDEX('padron cfe'!D:D,MATCH(DATOS!C660,'padron cfe'!A:A,0),1),"")</f>
        <v/>
      </c>
      <c r="X660" s="6"/>
      <c r="Z660" s="4" t="str">
        <f t="shared" si="145"/>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H660" s="7" t="str">
        <f t="shared" ca="1" si="146"/>
        <v/>
      </c>
      <c r="BI660" s="4" t="str">
        <f t="shared" si="153"/>
        <v/>
      </c>
      <c r="BJ660" s="123" t="str">
        <f t="shared" si="147"/>
        <v/>
      </c>
      <c r="BK660" s="140" t="str">
        <f t="shared" si="152"/>
        <v/>
      </c>
      <c r="BP660" s="5"/>
      <c r="BQ660" s="4" t="str">
        <f>IF(IFERROR(VLOOKUP(C660,C661:C$1993,1,0),"")="","",COUNTIF(C:C,C660))</f>
        <v/>
      </c>
      <c r="BS660" s="5"/>
      <c r="BT660" s="5"/>
      <c r="BU660" s="5" t="str">
        <f>IF(B660="","",IF(BQ660="",1+(MAX(BU$2:BU659)),""))</f>
        <v/>
      </c>
      <c r="BV660" s="5" t="str">
        <f t="shared" si="148"/>
        <v/>
      </c>
      <c r="BW660" s="5" t="str">
        <f t="shared" si="149"/>
        <v/>
      </c>
      <c r="BX660" s="14" t="str">
        <f t="shared" si="150"/>
        <v/>
      </c>
      <c r="BY660" s="28"/>
      <c r="BZ660" s="15"/>
      <c r="CA660" s="5" t="str">
        <f t="shared" si="142"/>
        <v/>
      </c>
      <c r="CC660" s="5"/>
      <c r="CD660" s="5" t="str">
        <f t="shared" si="151"/>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x14ac:dyDescent="0.25">
      <c r="A661" s="4" t="str">
        <f t="shared" si="144"/>
        <v/>
      </c>
      <c r="B661" s="3"/>
      <c r="D661" s="1" t="str">
        <f>IFERROR(INDEX('padron cfe'!B:B,MATCH(DATOS!C661,'padron cfe'!A:A,0),1),"")</f>
        <v/>
      </c>
      <c r="H661" s="5" t="str">
        <f>IF(F661="","",IFERROR(CONCATENATE("PEUA",VLOOKUP(ESTADO,REPORTE!AV661:AW692,2,0),CLAVE_DISTRITO,CLAVE_CADER,IFERROR(VLOOKUP(DAY(F661),$BN$3:$BO$11,2,0),DAY(F661)),IFERROR(VLOOKUP(MONTH(F661),$BN$3:$BO$11,2,0),MONTH(F661)),YEAR(F661),G661),""))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3"/>
        <v/>
      </c>
      <c r="S661"/>
      <c r="T661" s="2" t="str">
        <f>IFERROR(INDEX('padron cfe'!D:D,MATCH(DATOS!C661,'padron cfe'!A:A,0),1),"")</f>
        <v/>
      </c>
      <c r="X661" s="6"/>
      <c r="Z661" s="4" t="str">
        <f t="shared" si="145"/>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H661" s="7" t="str">
        <f t="shared" ca="1" si="146"/>
        <v/>
      </c>
      <c r="BI661" s="4" t="str">
        <f t="shared" si="153"/>
        <v/>
      </c>
      <c r="BJ661" s="123" t="str">
        <f t="shared" si="147"/>
        <v/>
      </c>
      <c r="BK661" s="140" t="str">
        <f t="shared" si="152"/>
        <v/>
      </c>
      <c r="BP661" s="5"/>
      <c r="BQ661" s="4" t="str">
        <f>IF(IFERROR(VLOOKUP(C661,C662:C$1993,1,0),"")="","",COUNTIF(C:C,C661))</f>
        <v/>
      </c>
      <c r="BS661" s="5"/>
      <c r="BT661" s="5"/>
      <c r="BU661" s="5" t="str">
        <f>IF(B661="","",IF(BQ661="",1+(MAX(BU$2:BU660)),""))</f>
        <v/>
      </c>
      <c r="BV661" s="5" t="str">
        <f t="shared" si="148"/>
        <v/>
      </c>
      <c r="BW661" s="5" t="str">
        <f t="shared" si="149"/>
        <v/>
      </c>
      <c r="BX661" s="14" t="str">
        <f t="shared" si="150"/>
        <v/>
      </c>
      <c r="BY661" s="28"/>
      <c r="BZ661" s="15"/>
      <c r="CA661" s="5" t="str">
        <f t="shared" si="142"/>
        <v/>
      </c>
      <c r="CC661" s="5"/>
      <c r="CD661" s="5" t="str">
        <f t="shared" si="151"/>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x14ac:dyDescent="0.25">
      <c r="A662" s="4" t="str">
        <f t="shared" si="144"/>
        <v/>
      </c>
      <c r="B662" s="3"/>
      <c r="D662" s="1" t="str">
        <f>IFERROR(INDEX('padron cfe'!B:B,MATCH(DATOS!C662,'padron cfe'!A:A,0),1),"")</f>
        <v/>
      </c>
      <c r="H662" s="5" t="str">
        <f>IF(F662="","",IFERROR(CONCATENATE("PEUA",VLOOKUP(ESTADO,REPORTE!AV662:AW693,2,0),CLAVE_DISTRITO,CLAVE_CADER,IFERROR(VLOOKUP(DAY(F662),$BN$3:$BO$11,2,0),DAY(F662)),IFERROR(VLOOKUP(MONTH(F662),$BN$3:$BO$11,2,0),MONTH(F662)),YEAR(F662),G662),""))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3"/>
        <v/>
      </c>
      <c r="S662"/>
      <c r="T662" s="2" t="str">
        <f>IFERROR(INDEX('padron cfe'!D:D,MATCH(DATOS!C662,'padron cfe'!A:A,0),1),"")</f>
        <v/>
      </c>
      <c r="X662" s="6"/>
      <c r="Z662" s="4" t="str">
        <f t="shared" si="145"/>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H662" s="7" t="str">
        <f t="shared" ca="1" si="146"/>
        <v/>
      </c>
      <c r="BI662" s="4" t="str">
        <f t="shared" si="153"/>
        <v/>
      </c>
      <c r="BJ662" s="123" t="str">
        <f t="shared" si="147"/>
        <v/>
      </c>
      <c r="BK662" s="140" t="str">
        <f t="shared" si="152"/>
        <v/>
      </c>
      <c r="BP662" s="5"/>
      <c r="BQ662" s="4" t="str">
        <f>IF(IFERROR(VLOOKUP(C662,C663:C$1993,1,0),"")="","",COUNTIF(C:C,C662))</f>
        <v/>
      </c>
      <c r="BS662" s="5"/>
      <c r="BT662" s="5"/>
      <c r="BU662" s="5" t="str">
        <f>IF(B662="","",IF(BQ662="",1+(MAX(BU$2:BU661)),""))</f>
        <v/>
      </c>
      <c r="BV662" s="5" t="str">
        <f t="shared" si="148"/>
        <v/>
      </c>
      <c r="BW662" s="5" t="str">
        <f t="shared" si="149"/>
        <v/>
      </c>
      <c r="BX662" s="14" t="str">
        <f t="shared" si="150"/>
        <v/>
      </c>
      <c r="BY662" s="28"/>
      <c r="BZ662" s="15"/>
      <c r="CA662" s="5" t="str">
        <f t="shared" ref="CA662:CA725" si="154">CONCATENATE(AI662,AJ662,AK662,AL662,AM662)</f>
        <v/>
      </c>
      <c r="CC662" s="5"/>
      <c r="CD662" s="5" t="str">
        <f t="shared" si="151"/>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x14ac:dyDescent="0.25">
      <c r="A663" s="4" t="str">
        <f t="shared" si="144"/>
        <v/>
      </c>
      <c r="B663" s="3"/>
      <c r="D663" s="1" t="str">
        <f>IFERROR(INDEX('padron cfe'!B:B,MATCH(DATOS!C663,'padron cfe'!A:A,0),1),"")</f>
        <v/>
      </c>
      <c r="H663" s="5" t="str">
        <f>IF(F663="","",IFERROR(CONCATENATE("PEUA",VLOOKUP(ESTADO,REPORTE!AV663:AW694,2,0),CLAVE_DISTRITO,CLAVE_CADER,IFERROR(VLOOKUP(DAY(F663),$BN$3:$BO$11,2,0),DAY(F663)),IFERROR(VLOOKUP(MONTH(F663),$BN$3:$BO$11,2,0),MONTH(F663)),YEAR(F663),G663),""))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3"/>
        <v/>
      </c>
      <c r="S663"/>
      <c r="T663" s="2" t="str">
        <f>IFERROR(INDEX('padron cfe'!D:D,MATCH(DATOS!C663,'padron cfe'!A:A,0),1),"")</f>
        <v/>
      </c>
      <c r="X663" s="6"/>
      <c r="Z663" s="4" t="str">
        <f t="shared" si="145"/>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H663" s="7" t="str">
        <f t="shared" ca="1" si="146"/>
        <v/>
      </c>
      <c r="BI663" s="4" t="str">
        <f t="shared" si="153"/>
        <v/>
      </c>
      <c r="BJ663" s="123" t="str">
        <f t="shared" si="147"/>
        <v/>
      </c>
      <c r="BK663" s="140" t="str">
        <f t="shared" si="152"/>
        <v/>
      </c>
      <c r="BP663" s="5"/>
      <c r="BQ663" s="4" t="str">
        <f>IF(IFERROR(VLOOKUP(C663,C664:C$1993,1,0),"")="","",COUNTIF(C:C,C663))</f>
        <v/>
      </c>
      <c r="BS663" s="5"/>
      <c r="BT663" s="5"/>
      <c r="BU663" s="5" t="str">
        <f>IF(B663="","",IF(BQ663="",1+(MAX(BU$2:BU662)),""))</f>
        <v/>
      </c>
      <c r="BV663" s="5" t="str">
        <f t="shared" si="148"/>
        <v/>
      </c>
      <c r="BW663" s="5" t="str">
        <f t="shared" si="149"/>
        <v/>
      </c>
      <c r="BX663" s="14" t="str">
        <f t="shared" si="150"/>
        <v/>
      </c>
      <c r="BY663" s="28"/>
      <c r="BZ663" s="15"/>
      <c r="CA663" s="5" t="str">
        <f t="shared" si="154"/>
        <v/>
      </c>
      <c r="CC663" s="5"/>
      <c r="CD663" s="5" t="str">
        <f t="shared" si="151"/>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x14ac:dyDescent="0.25">
      <c r="A664" s="4" t="str">
        <f t="shared" si="144"/>
        <v/>
      </c>
      <c r="B664" s="3"/>
      <c r="D664" s="1" t="str">
        <f>IFERROR(INDEX('padron cfe'!B:B,MATCH(DATOS!C664,'padron cfe'!A:A,0),1),"")</f>
        <v/>
      </c>
      <c r="H664" s="5" t="str">
        <f>IF(F664="","",IFERROR(CONCATENATE("PEUA",VLOOKUP(ESTADO,REPORTE!AV664:AW695,2,0),CLAVE_DISTRITO,CLAVE_CADER,IFERROR(VLOOKUP(DAY(F664),$BN$3:$BO$11,2,0),DAY(F664)),IFERROR(VLOOKUP(MONTH(F664),$BN$3:$BO$11,2,0),MONTH(F664)),YEAR(F664),G664),""))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3"/>
        <v/>
      </c>
      <c r="S664"/>
      <c r="T664" s="2" t="str">
        <f>IFERROR(INDEX('padron cfe'!D:D,MATCH(DATOS!C664,'padron cfe'!A:A,0),1),"")</f>
        <v/>
      </c>
      <c r="X664" s="6"/>
      <c r="Z664" s="4" t="str">
        <f t="shared" si="145"/>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H664" s="7" t="str">
        <f t="shared" ca="1" si="146"/>
        <v/>
      </c>
      <c r="BI664" s="4" t="str">
        <f t="shared" si="153"/>
        <v/>
      </c>
      <c r="BJ664" s="123" t="str">
        <f t="shared" si="147"/>
        <v/>
      </c>
      <c r="BK664" s="140" t="str">
        <f t="shared" si="152"/>
        <v/>
      </c>
      <c r="BP664" s="5"/>
      <c r="BQ664" s="4" t="str">
        <f>IF(IFERROR(VLOOKUP(C664,C665:C$1993,1,0),"")="","",COUNTIF(C:C,C664))</f>
        <v/>
      </c>
      <c r="BS664" s="5"/>
      <c r="BT664" s="5"/>
      <c r="BU664" s="5" t="str">
        <f>IF(B664="","",IF(BQ664="",1+(MAX(BU$2:BU663)),""))</f>
        <v/>
      </c>
      <c r="BV664" s="5" t="str">
        <f t="shared" si="148"/>
        <v/>
      </c>
      <c r="BW664" s="5" t="str">
        <f t="shared" si="149"/>
        <v/>
      </c>
      <c r="BX664" s="14" t="str">
        <f t="shared" si="150"/>
        <v/>
      </c>
      <c r="BY664" s="28"/>
      <c r="BZ664" s="15"/>
      <c r="CA664" s="5" t="str">
        <f t="shared" si="154"/>
        <v/>
      </c>
      <c r="CC664" s="5"/>
      <c r="CD664" s="5" t="str">
        <f t="shared" si="151"/>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x14ac:dyDescent="0.25">
      <c r="A665" s="4" t="str">
        <f t="shared" si="144"/>
        <v/>
      </c>
      <c r="B665" s="3"/>
      <c r="D665" s="1" t="str">
        <f>IFERROR(INDEX('padron cfe'!B:B,MATCH(DATOS!C665,'padron cfe'!A:A,0),1),"")</f>
        <v/>
      </c>
      <c r="H665" s="5" t="str">
        <f>IF(F665="","",IFERROR(CONCATENATE("PEUA",VLOOKUP(ESTADO,REPORTE!AV665:AW696,2,0),CLAVE_DISTRITO,CLAVE_CADER,IFERROR(VLOOKUP(DAY(F665),$BN$3:$BO$11,2,0),DAY(F665)),IFERROR(VLOOKUP(MONTH(F665),$BN$3:$BO$11,2,0),MONTH(F665)),YEAR(F665),G665),""))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3"/>
        <v/>
      </c>
      <c r="S665"/>
      <c r="T665" s="2" t="str">
        <f>IFERROR(INDEX('padron cfe'!D:D,MATCH(DATOS!C665,'padron cfe'!A:A,0),1),"")</f>
        <v/>
      </c>
      <c r="X665" s="6"/>
      <c r="Z665" s="4" t="str">
        <f t="shared" si="145"/>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H665" s="7" t="str">
        <f t="shared" ca="1" si="146"/>
        <v/>
      </c>
      <c r="BI665" s="4" t="str">
        <f t="shared" si="153"/>
        <v/>
      </c>
      <c r="BJ665" s="123" t="str">
        <f t="shared" si="147"/>
        <v/>
      </c>
      <c r="BK665" s="140" t="str">
        <f t="shared" si="152"/>
        <v/>
      </c>
      <c r="BP665" s="5"/>
      <c r="BQ665" s="4" t="str">
        <f>IF(IFERROR(VLOOKUP(C665,C666:C$1993,1,0),"")="","",COUNTIF(C:C,C665))</f>
        <v/>
      </c>
      <c r="BS665" s="5"/>
      <c r="BT665" s="5"/>
      <c r="BU665" s="5" t="str">
        <f>IF(B665="","",IF(BQ665="",1+(MAX(BU$2:BU664)),""))</f>
        <v/>
      </c>
      <c r="BV665" s="5" t="str">
        <f t="shared" si="148"/>
        <v/>
      </c>
      <c r="BW665" s="5" t="str">
        <f t="shared" si="149"/>
        <v/>
      </c>
      <c r="BX665" s="14" t="str">
        <f t="shared" si="150"/>
        <v/>
      </c>
      <c r="BY665" s="28"/>
      <c r="BZ665" s="15"/>
      <c r="CA665" s="5" t="str">
        <f t="shared" si="154"/>
        <v/>
      </c>
      <c r="CC665" s="5"/>
      <c r="CD665" s="5" t="str">
        <f t="shared" si="151"/>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x14ac:dyDescent="0.25">
      <c r="A666" s="4" t="str">
        <f t="shared" si="144"/>
        <v/>
      </c>
      <c r="B666" s="3"/>
      <c r="D666" s="1" t="str">
        <f>IFERROR(INDEX('padron cfe'!B:B,MATCH(DATOS!C666,'padron cfe'!A:A,0),1),"")</f>
        <v/>
      </c>
      <c r="H666" s="5" t="str">
        <f>IF(F666="","",IFERROR(CONCATENATE("PEUA",VLOOKUP(ESTADO,REPORTE!AV666:AW697,2,0),CLAVE_DISTRITO,CLAVE_CADER,IFERROR(VLOOKUP(DAY(F666),$BN$3:$BO$11,2,0),DAY(F666)),IFERROR(VLOOKUP(MONTH(F666),$BN$3:$BO$11,2,0),MONTH(F666)),YEAR(F666),G666),""))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3"/>
        <v/>
      </c>
      <c r="S666"/>
      <c r="T666" s="2" t="str">
        <f>IFERROR(INDEX('padron cfe'!D:D,MATCH(DATOS!C666,'padron cfe'!A:A,0),1),"")</f>
        <v/>
      </c>
      <c r="X666" s="6"/>
      <c r="Z666" s="4" t="str">
        <f t="shared" si="145"/>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H666" s="7" t="str">
        <f t="shared" ca="1" si="146"/>
        <v/>
      </c>
      <c r="BI666" s="4" t="str">
        <f t="shared" si="153"/>
        <v/>
      </c>
      <c r="BJ666" s="123" t="str">
        <f t="shared" si="147"/>
        <v/>
      </c>
      <c r="BK666" s="140" t="str">
        <f t="shared" si="152"/>
        <v/>
      </c>
      <c r="BP666" s="5"/>
      <c r="BQ666" s="4" t="str">
        <f>IF(IFERROR(VLOOKUP(C666,C667:C$1993,1,0),"")="","",COUNTIF(C:C,C666))</f>
        <v/>
      </c>
      <c r="BS666" s="5"/>
      <c r="BT666" s="5"/>
      <c r="BU666" s="5" t="str">
        <f>IF(B666="","",IF(BQ666="",1+(MAX(BU$2:BU665)),""))</f>
        <v/>
      </c>
      <c r="BV666" s="5" t="str">
        <f t="shared" si="148"/>
        <v/>
      </c>
      <c r="BW666" s="5" t="str">
        <f t="shared" si="149"/>
        <v/>
      </c>
      <c r="BX666" s="14" t="str">
        <f t="shared" si="150"/>
        <v/>
      </c>
      <c r="BY666" s="28"/>
      <c r="BZ666" s="15"/>
      <c r="CA666" s="5" t="str">
        <f t="shared" si="154"/>
        <v/>
      </c>
      <c r="CC666" s="5"/>
      <c r="CD666" s="5" t="str">
        <f t="shared" si="151"/>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x14ac:dyDescent="0.25">
      <c r="A667" s="4" t="str">
        <f t="shared" si="144"/>
        <v/>
      </c>
      <c r="B667" s="3"/>
      <c r="D667" s="1" t="str">
        <f>IFERROR(INDEX('padron cfe'!B:B,MATCH(DATOS!C667,'padron cfe'!A:A,0),1),"")</f>
        <v/>
      </c>
      <c r="H667" s="5" t="str">
        <f>IF(F667="","",IFERROR(CONCATENATE("PEUA",VLOOKUP(ESTADO,REPORTE!AV667:AW698,2,0),CLAVE_DISTRITO,CLAVE_CADER,IFERROR(VLOOKUP(DAY(F667),$BN$3:$BO$11,2,0),DAY(F667)),IFERROR(VLOOKUP(MONTH(F667),$BN$3:$BO$11,2,0),MONTH(F667)),YEAR(F667),G667),""))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3"/>
        <v/>
      </c>
      <c r="S667"/>
      <c r="T667" s="2" t="str">
        <f>IFERROR(INDEX('padron cfe'!D:D,MATCH(DATOS!C667,'padron cfe'!A:A,0),1),"")</f>
        <v/>
      </c>
      <c r="X667" s="6"/>
      <c r="Z667" s="4" t="str">
        <f t="shared" si="145"/>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H667" s="7" t="str">
        <f t="shared" ca="1" si="146"/>
        <v/>
      </c>
      <c r="BI667" s="4" t="str">
        <f t="shared" si="153"/>
        <v/>
      </c>
      <c r="BJ667" s="123" t="str">
        <f t="shared" si="147"/>
        <v/>
      </c>
      <c r="BK667" s="140" t="str">
        <f t="shared" si="152"/>
        <v/>
      </c>
      <c r="BP667" s="5"/>
      <c r="BQ667" s="4" t="str">
        <f>IF(IFERROR(VLOOKUP(C667,C668:C$1993,1,0),"")="","",COUNTIF(C:C,C667))</f>
        <v/>
      </c>
      <c r="BS667" s="5"/>
      <c r="BT667" s="5"/>
      <c r="BU667" s="5" t="str">
        <f>IF(B667="","",IF(BQ667="",1+(MAX(BU$2:BU666)),""))</f>
        <v/>
      </c>
      <c r="BV667" s="5" t="str">
        <f t="shared" si="148"/>
        <v/>
      </c>
      <c r="BW667" s="5" t="str">
        <f t="shared" si="149"/>
        <v/>
      </c>
      <c r="BX667" s="14" t="str">
        <f t="shared" si="150"/>
        <v/>
      </c>
      <c r="BY667" s="28"/>
      <c r="BZ667" s="15"/>
      <c r="CA667" s="5" t="str">
        <f t="shared" si="154"/>
        <v/>
      </c>
      <c r="CC667" s="5"/>
      <c r="CD667" s="5" t="str">
        <f t="shared" si="151"/>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x14ac:dyDescent="0.25">
      <c r="A668" s="4" t="str">
        <f t="shared" si="144"/>
        <v/>
      </c>
      <c r="B668" s="3"/>
      <c r="D668" s="1" t="str">
        <f>IFERROR(INDEX('padron cfe'!B:B,MATCH(DATOS!C668,'padron cfe'!A:A,0),1),"")</f>
        <v/>
      </c>
      <c r="H668" s="5" t="str">
        <f>IF(F668="","",IFERROR(CONCATENATE("PEUA",VLOOKUP(ESTADO,REPORTE!AV668:AW699,2,0),CLAVE_DISTRITO,CLAVE_CADER,IFERROR(VLOOKUP(DAY(F668),$BN$3:$BO$11,2,0),DAY(F668)),IFERROR(VLOOKUP(MONTH(F668),$BN$3:$BO$11,2,0),MONTH(F668)),YEAR(F668),G668),""))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3"/>
        <v/>
      </c>
      <c r="S668"/>
      <c r="T668" s="2" t="str">
        <f>IFERROR(INDEX('padron cfe'!D:D,MATCH(DATOS!C668,'padron cfe'!A:A,0),1),"")</f>
        <v/>
      </c>
      <c r="X668" s="6"/>
      <c r="Z668" s="4" t="str">
        <f t="shared" si="145"/>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H668" s="7" t="str">
        <f t="shared" ca="1" si="146"/>
        <v/>
      </c>
      <c r="BI668" s="4" t="str">
        <f t="shared" si="153"/>
        <v/>
      </c>
      <c r="BJ668" s="123" t="str">
        <f t="shared" si="147"/>
        <v/>
      </c>
      <c r="BK668" s="140" t="str">
        <f t="shared" si="152"/>
        <v/>
      </c>
      <c r="BP668" s="5"/>
      <c r="BQ668" s="4" t="str">
        <f>IF(IFERROR(VLOOKUP(C668,C669:C$1993,1,0),"")="","",COUNTIF(C:C,C668))</f>
        <v/>
      </c>
      <c r="BS668" s="5"/>
      <c r="BT668" s="5"/>
      <c r="BU668" s="5" t="str">
        <f>IF(B668="","",IF(BQ668="",1+(MAX(BU$2:BU667)),""))</f>
        <v/>
      </c>
      <c r="BV668" s="5" t="str">
        <f t="shared" si="148"/>
        <v/>
      </c>
      <c r="BW668" s="5" t="str">
        <f t="shared" si="149"/>
        <v/>
      </c>
      <c r="BX668" s="14" t="str">
        <f t="shared" si="150"/>
        <v/>
      </c>
      <c r="BY668" s="28"/>
      <c r="BZ668" s="15"/>
      <c r="CA668" s="5" t="str">
        <f t="shared" si="154"/>
        <v/>
      </c>
      <c r="CC668" s="5"/>
      <c r="CD668" s="5" t="str">
        <f t="shared" si="151"/>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x14ac:dyDescent="0.25">
      <c r="A669" s="4" t="str">
        <f t="shared" si="144"/>
        <v/>
      </c>
      <c r="B669" s="3"/>
      <c r="D669" s="1" t="str">
        <f>IFERROR(INDEX('padron cfe'!B:B,MATCH(DATOS!C669,'padron cfe'!A:A,0),1),"")</f>
        <v/>
      </c>
      <c r="H669" s="5" t="str">
        <f>IF(F669="","",IFERROR(CONCATENATE("PEUA",VLOOKUP(ESTADO,REPORTE!AV669:AW700,2,0),CLAVE_DISTRITO,CLAVE_CADER,IFERROR(VLOOKUP(DAY(F669),$BN$3:$BO$11,2,0),DAY(F669)),IFERROR(VLOOKUP(MONTH(F669),$BN$3:$BO$11,2,0),MONTH(F669)),YEAR(F669),G669),""))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3"/>
        <v/>
      </c>
      <c r="S669"/>
      <c r="T669" s="2" t="str">
        <f>IFERROR(INDEX('padron cfe'!D:D,MATCH(DATOS!C669,'padron cfe'!A:A,0),1),"")</f>
        <v/>
      </c>
      <c r="X669" s="6"/>
      <c r="Z669" s="4" t="str">
        <f t="shared" si="145"/>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H669" s="7" t="str">
        <f t="shared" ca="1" si="146"/>
        <v/>
      </c>
      <c r="BI669" s="4" t="str">
        <f t="shared" si="153"/>
        <v/>
      </c>
      <c r="BJ669" s="123" t="str">
        <f t="shared" si="147"/>
        <v/>
      </c>
      <c r="BK669" s="140" t="str">
        <f t="shared" si="152"/>
        <v/>
      </c>
      <c r="BP669" s="5"/>
      <c r="BQ669" s="4" t="str">
        <f>IF(IFERROR(VLOOKUP(C669,C670:C$1993,1,0),"")="","",COUNTIF(C:C,C669))</f>
        <v/>
      </c>
      <c r="BS669" s="5"/>
      <c r="BT669" s="5"/>
      <c r="BU669" s="5" t="str">
        <f>IF(B669="","",IF(BQ669="",1+(MAX(BU$2:BU668)),""))</f>
        <v/>
      </c>
      <c r="BV669" s="5" t="str">
        <f t="shared" si="148"/>
        <v/>
      </c>
      <c r="BW669" s="5" t="str">
        <f t="shared" si="149"/>
        <v/>
      </c>
      <c r="BX669" s="14" t="str">
        <f t="shared" si="150"/>
        <v/>
      </c>
      <c r="BY669" s="28"/>
      <c r="BZ669" s="15"/>
      <c r="CA669" s="5" t="str">
        <f t="shared" si="154"/>
        <v/>
      </c>
      <c r="CC669" s="5"/>
      <c r="CD669" s="5" t="str">
        <f t="shared" si="151"/>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x14ac:dyDescent="0.25">
      <c r="A670" s="4" t="str">
        <f t="shared" si="144"/>
        <v/>
      </c>
      <c r="B670" s="3"/>
      <c r="D670" s="1" t="str">
        <f>IFERROR(INDEX('padron cfe'!B:B,MATCH(DATOS!C670,'padron cfe'!A:A,0),1),"")</f>
        <v/>
      </c>
      <c r="H670" s="5" t="str">
        <f>IF(F670="","",IFERROR(CONCATENATE("PEUA",VLOOKUP(ESTADO,REPORTE!AV670:AW701,2,0),CLAVE_DISTRITO,CLAVE_CADER,IFERROR(VLOOKUP(DAY(F670),$BN$3:$BO$11,2,0),DAY(F670)),IFERROR(VLOOKUP(MONTH(F670),$BN$3:$BO$11,2,0),MONTH(F670)),YEAR(F670),G670),""))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3"/>
        <v/>
      </c>
      <c r="S670"/>
      <c r="T670" s="2" t="str">
        <f>IFERROR(INDEX('padron cfe'!D:D,MATCH(DATOS!C670,'padron cfe'!A:A,0),1),"")</f>
        <v/>
      </c>
      <c r="X670" s="6"/>
      <c r="Z670" s="4" t="str">
        <f t="shared" si="145"/>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H670" s="7" t="str">
        <f t="shared" ca="1" si="146"/>
        <v/>
      </c>
      <c r="BI670" s="4" t="str">
        <f t="shared" si="153"/>
        <v/>
      </c>
      <c r="BJ670" s="123" t="str">
        <f t="shared" si="147"/>
        <v/>
      </c>
      <c r="BK670" s="140" t="str">
        <f t="shared" si="152"/>
        <v/>
      </c>
      <c r="BP670" s="5"/>
      <c r="BQ670" s="4" t="str">
        <f>IF(IFERROR(VLOOKUP(C670,C671:C$1993,1,0),"")="","",COUNTIF(C:C,C670))</f>
        <v/>
      </c>
      <c r="BS670" s="5"/>
      <c r="BT670" s="5"/>
      <c r="BU670" s="5" t="str">
        <f>IF(B670="","",IF(BQ670="",1+(MAX(BU$2:BU669)),""))</f>
        <v/>
      </c>
      <c r="BV670" s="5" t="str">
        <f t="shared" si="148"/>
        <v/>
      </c>
      <c r="BW670" s="5" t="str">
        <f t="shared" si="149"/>
        <v/>
      </c>
      <c r="BX670" s="14" t="str">
        <f t="shared" si="150"/>
        <v/>
      </c>
      <c r="BY670" s="28"/>
      <c r="BZ670" s="15"/>
      <c r="CA670" s="5" t="str">
        <f t="shared" si="154"/>
        <v/>
      </c>
      <c r="CC670" s="5"/>
      <c r="CD670" s="5" t="str">
        <f t="shared" si="151"/>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x14ac:dyDescent="0.25">
      <c r="A671" s="4" t="str">
        <f t="shared" si="144"/>
        <v/>
      </c>
      <c r="B671" s="3"/>
      <c r="D671" s="1" t="str">
        <f>IFERROR(INDEX('padron cfe'!B:B,MATCH(DATOS!C671,'padron cfe'!A:A,0),1),"")</f>
        <v/>
      </c>
      <c r="H671" s="5" t="str">
        <f>IF(F671="","",IFERROR(CONCATENATE("PEUA",VLOOKUP(ESTADO,REPORTE!AV671:AW702,2,0),CLAVE_DISTRITO,CLAVE_CADER,IFERROR(VLOOKUP(DAY(F671),$BN$3:$BO$11,2,0),DAY(F671)),IFERROR(VLOOKUP(MONTH(F671),$BN$3:$BO$11,2,0),MONTH(F671)),YEAR(F671),G671),""))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3"/>
        <v/>
      </c>
      <c r="S671"/>
      <c r="T671" s="2" t="str">
        <f>IFERROR(INDEX('padron cfe'!D:D,MATCH(DATOS!C671,'padron cfe'!A:A,0),1),"")</f>
        <v/>
      </c>
      <c r="X671" s="6"/>
      <c r="Z671" s="4" t="str">
        <f t="shared" si="145"/>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H671" s="7" t="str">
        <f t="shared" ca="1" si="146"/>
        <v/>
      </c>
      <c r="BI671" s="4" t="str">
        <f t="shared" si="153"/>
        <v/>
      </c>
      <c r="BJ671" s="123" t="str">
        <f t="shared" si="147"/>
        <v/>
      </c>
      <c r="BK671" s="140" t="str">
        <f t="shared" si="152"/>
        <v/>
      </c>
      <c r="BP671" s="5"/>
      <c r="BQ671" s="4" t="str">
        <f>IF(IFERROR(VLOOKUP(C671,C672:C$1993,1,0),"")="","",COUNTIF(C:C,C671))</f>
        <v/>
      </c>
      <c r="BS671" s="5"/>
      <c r="BT671" s="5"/>
      <c r="BU671" s="5" t="str">
        <f>IF(B671="","",IF(BQ671="",1+(MAX(BU$2:BU670)),""))</f>
        <v/>
      </c>
      <c r="BV671" s="5" t="str">
        <f t="shared" si="148"/>
        <v/>
      </c>
      <c r="BW671" s="5" t="str">
        <f t="shared" si="149"/>
        <v/>
      </c>
      <c r="BX671" s="14" t="str">
        <f t="shared" si="150"/>
        <v/>
      </c>
      <c r="BY671" s="28"/>
      <c r="BZ671" s="15"/>
      <c r="CA671" s="5" t="str">
        <f t="shared" si="154"/>
        <v/>
      </c>
      <c r="CC671" s="5"/>
      <c r="CD671" s="5" t="str">
        <f t="shared" si="151"/>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x14ac:dyDescent="0.25">
      <c r="A672" s="4" t="str">
        <f t="shared" si="144"/>
        <v/>
      </c>
      <c r="B672" s="3"/>
      <c r="D672" s="1" t="str">
        <f>IFERROR(INDEX('padron cfe'!B:B,MATCH(DATOS!C672,'padron cfe'!A:A,0),1),"")</f>
        <v/>
      </c>
      <c r="H672" s="5" t="str">
        <f>IF(F672="","",IFERROR(CONCATENATE("PEUA",VLOOKUP(ESTADO,REPORTE!AV672:AW703,2,0),CLAVE_DISTRITO,CLAVE_CADER,IFERROR(VLOOKUP(DAY(F672),$BN$3:$BO$11,2,0),DAY(F672)),IFERROR(VLOOKUP(MONTH(F672),$BN$3:$BO$11,2,0),MONTH(F672)),YEAR(F672),G672),""))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3"/>
        <v/>
      </c>
      <c r="S672"/>
      <c r="T672" s="2" t="str">
        <f>IFERROR(INDEX('padron cfe'!D:D,MATCH(DATOS!C672,'padron cfe'!A:A,0),1),"")</f>
        <v/>
      </c>
      <c r="X672" s="6"/>
      <c r="Z672" s="4" t="str">
        <f t="shared" si="145"/>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H672" s="7" t="str">
        <f t="shared" ca="1" si="146"/>
        <v/>
      </c>
      <c r="BI672" s="4" t="str">
        <f t="shared" si="153"/>
        <v/>
      </c>
      <c r="BJ672" s="123" t="str">
        <f t="shared" si="147"/>
        <v/>
      </c>
      <c r="BK672" s="140" t="str">
        <f t="shared" si="152"/>
        <v/>
      </c>
      <c r="BP672" s="5"/>
      <c r="BQ672" s="4" t="str">
        <f>IF(IFERROR(VLOOKUP(C672,C673:C$1993,1,0),"")="","",COUNTIF(C:C,C672))</f>
        <v/>
      </c>
      <c r="BS672" s="5"/>
      <c r="BT672" s="5"/>
      <c r="BU672" s="5" t="str">
        <f>IF(B672="","",IF(BQ672="",1+(MAX(BU$2:BU671)),""))</f>
        <v/>
      </c>
      <c r="BV672" s="5" t="str">
        <f t="shared" si="148"/>
        <v/>
      </c>
      <c r="BW672" s="5" t="str">
        <f t="shared" si="149"/>
        <v/>
      </c>
      <c r="BX672" s="14" t="str">
        <f t="shared" si="150"/>
        <v/>
      </c>
      <c r="BY672" s="28"/>
      <c r="BZ672" s="15"/>
      <c r="CA672" s="5" t="str">
        <f t="shared" si="154"/>
        <v/>
      </c>
      <c r="CC672" s="5"/>
      <c r="CD672" s="5" t="str">
        <f t="shared" si="151"/>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x14ac:dyDescent="0.25">
      <c r="A673" s="4" t="str">
        <f t="shared" si="144"/>
        <v/>
      </c>
      <c r="B673" s="3"/>
      <c r="D673" s="1" t="str">
        <f>IFERROR(INDEX('padron cfe'!B:B,MATCH(DATOS!C673,'padron cfe'!A:A,0),1),"")</f>
        <v/>
      </c>
      <c r="H673" s="5" t="str">
        <f>IF(F673="","",IFERROR(CONCATENATE("PEUA",VLOOKUP(ESTADO,REPORTE!AV673:AW704,2,0),CLAVE_DISTRITO,CLAVE_CADER,IFERROR(VLOOKUP(DAY(F673),$BN$3:$BO$11,2,0),DAY(F673)),IFERROR(VLOOKUP(MONTH(F673),$BN$3:$BO$11,2,0),MONTH(F673)),YEAR(F673),G673),""))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3"/>
        <v/>
      </c>
      <c r="S673"/>
      <c r="T673" s="2" t="str">
        <f>IFERROR(INDEX('padron cfe'!D:D,MATCH(DATOS!C673,'padron cfe'!A:A,0),1),"")</f>
        <v/>
      </c>
      <c r="X673" s="6"/>
      <c r="Z673" s="4" t="str">
        <f t="shared" si="145"/>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H673" s="7" t="str">
        <f t="shared" ca="1" si="146"/>
        <v/>
      </c>
      <c r="BI673" s="4" t="str">
        <f t="shared" si="153"/>
        <v/>
      </c>
      <c r="BJ673" s="123" t="str">
        <f t="shared" si="147"/>
        <v/>
      </c>
      <c r="BK673" s="140" t="str">
        <f t="shared" si="152"/>
        <v/>
      </c>
      <c r="BP673" s="5"/>
      <c r="BQ673" s="4" t="str">
        <f>IF(IFERROR(VLOOKUP(C673,C674:C$1993,1,0),"")="","",COUNTIF(C:C,C673))</f>
        <v/>
      </c>
      <c r="BS673" s="5"/>
      <c r="BT673" s="5"/>
      <c r="BU673" s="5" t="str">
        <f>IF(B673="","",IF(BQ673="",1+(MAX(BU$2:BU672)),""))</f>
        <v/>
      </c>
      <c r="BV673" s="5" t="str">
        <f t="shared" si="148"/>
        <v/>
      </c>
      <c r="BW673" s="5" t="str">
        <f t="shared" si="149"/>
        <v/>
      </c>
      <c r="BX673" s="14" t="str">
        <f t="shared" si="150"/>
        <v/>
      </c>
      <c r="BY673" s="28"/>
      <c r="BZ673" s="15"/>
      <c r="CA673" s="5" t="str">
        <f t="shared" si="154"/>
        <v/>
      </c>
      <c r="CC673" s="5"/>
      <c r="CD673" s="5" t="str">
        <f t="shared" si="151"/>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x14ac:dyDescent="0.25">
      <c r="A674" s="4" t="str">
        <f t="shared" si="144"/>
        <v/>
      </c>
      <c r="B674" s="3"/>
      <c r="D674" s="1" t="str">
        <f>IFERROR(INDEX('padron cfe'!B:B,MATCH(DATOS!C674,'padron cfe'!A:A,0),1),"")</f>
        <v/>
      </c>
      <c r="H674" s="5" t="str">
        <f>IF(F674="","",IFERROR(CONCATENATE("PEUA",VLOOKUP(ESTADO,REPORTE!AV674:AW705,2,0),CLAVE_DISTRITO,CLAVE_CADER,IFERROR(VLOOKUP(DAY(F674),$BN$3:$BO$11,2,0),DAY(F674)),IFERROR(VLOOKUP(MONTH(F674),$BN$3:$BO$11,2,0),MONTH(F674)),YEAR(F674),G674),""))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3"/>
        <v/>
      </c>
      <c r="S674"/>
      <c r="T674" s="2" t="str">
        <f>IFERROR(INDEX('padron cfe'!D:D,MATCH(DATOS!C674,'padron cfe'!A:A,0),1),"")</f>
        <v/>
      </c>
      <c r="X674" s="6"/>
      <c r="Z674" s="4" t="str">
        <f t="shared" si="145"/>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H674" s="7" t="str">
        <f t="shared" ca="1" si="146"/>
        <v/>
      </c>
      <c r="BI674" s="4" t="str">
        <f t="shared" si="153"/>
        <v/>
      </c>
      <c r="BJ674" s="123" t="str">
        <f t="shared" si="147"/>
        <v/>
      </c>
      <c r="BK674" s="140" t="str">
        <f t="shared" si="152"/>
        <v/>
      </c>
      <c r="BP674" s="5"/>
      <c r="BQ674" s="4" t="str">
        <f>IF(IFERROR(VLOOKUP(C674,C675:C$1993,1,0),"")="","",COUNTIF(C:C,C674))</f>
        <v/>
      </c>
      <c r="BS674" s="5"/>
      <c r="BT674" s="5"/>
      <c r="BU674" s="5" t="str">
        <f>IF(B674="","",IF(BQ674="",1+(MAX(BU$2:BU673)),""))</f>
        <v/>
      </c>
      <c r="BV674" s="5" t="str">
        <f t="shared" si="148"/>
        <v/>
      </c>
      <c r="BW674" s="5" t="str">
        <f t="shared" si="149"/>
        <v/>
      </c>
      <c r="BX674" s="14" t="str">
        <f t="shared" si="150"/>
        <v/>
      </c>
      <c r="BY674" s="28"/>
      <c r="BZ674" s="15"/>
      <c r="CA674" s="5" t="str">
        <f t="shared" si="154"/>
        <v/>
      </c>
      <c r="CC674" s="5"/>
      <c r="CD674" s="5" t="str">
        <f t="shared" si="151"/>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x14ac:dyDescent="0.25">
      <c r="A675" s="4" t="str">
        <f t="shared" si="144"/>
        <v/>
      </c>
      <c r="B675" s="3"/>
      <c r="D675" s="1" t="str">
        <f>IFERROR(INDEX('padron cfe'!B:B,MATCH(DATOS!C675,'padron cfe'!A:A,0),1),"")</f>
        <v/>
      </c>
      <c r="H675" s="5" t="str">
        <f>IF(F675="","",IFERROR(CONCATENATE("PEUA",VLOOKUP(ESTADO,REPORTE!AV675:AW706,2,0),CLAVE_DISTRITO,CLAVE_CADER,IFERROR(VLOOKUP(DAY(F675),$BN$3:$BO$11,2,0),DAY(F675)),IFERROR(VLOOKUP(MONTH(F675),$BN$3:$BO$11,2,0),MONTH(F675)),YEAR(F675),G675),""))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3"/>
        <v/>
      </c>
      <c r="S675"/>
      <c r="T675" s="2" t="str">
        <f>IFERROR(INDEX('padron cfe'!D:D,MATCH(DATOS!C675,'padron cfe'!A:A,0),1),"")</f>
        <v/>
      </c>
      <c r="X675" s="6"/>
      <c r="Z675" s="4" t="str">
        <f t="shared" si="145"/>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H675" s="7" t="str">
        <f t="shared" ca="1" si="146"/>
        <v/>
      </c>
      <c r="BI675" s="4" t="str">
        <f t="shared" si="153"/>
        <v/>
      </c>
      <c r="BJ675" s="123" t="str">
        <f t="shared" si="147"/>
        <v/>
      </c>
      <c r="BK675" s="140" t="str">
        <f t="shared" si="152"/>
        <v/>
      </c>
      <c r="BP675" s="5"/>
      <c r="BQ675" s="4" t="str">
        <f>IF(IFERROR(VLOOKUP(C675,C676:C$1993,1,0),"")="","",COUNTIF(C:C,C675))</f>
        <v/>
      </c>
      <c r="BS675" s="5"/>
      <c r="BT675" s="5"/>
      <c r="BU675" s="5" t="str">
        <f>IF(B675="","",IF(BQ675="",1+(MAX(BU$2:BU674)),""))</f>
        <v/>
      </c>
      <c r="BV675" s="5" t="str">
        <f t="shared" si="148"/>
        <v/>
      </c>
      <c r="BW675" s="5" t="str">
        <f t="shared" si="149"/>
        <v/>
      </c>
      <c r="BX675" s="14" t="str">
        <f t="shared" si="150"/>
        <v/>
      </c>
      <c r="BY675" s="28"/>
      <c r="BZ675" s="15"/>
      <c r="CA675" s="5" t="str">
        <f t="shared" si="154"/>
        <v/>
      </c>
      <c r="CC675" s="5"/>
      <c r="CD675" s="5" t="str">
        <f t="shared" si="151"/>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x14ac:dyDescent="0.25">
      <c r="A676" s="4" t="str">
        <f t="shared" si="144"/>
        <v/>
      </c>
      <c r="B676" s="3"/>
      <c r="D676" s="1" t="str">
        <f>IFERROR(INDEX('padron cfe'!B:B,MATCH(DATOS!C676,'padron cfe'!A:A,0),1),"")</f>
        <v/>
      </c>
      <c r="H676" s="5" t="str">
        <f>IF(F676="","",IFERROR(CONCATENATE("PEUA",VLOOKUP(ESTADO,REPORTE!AV676:AW707,2,0),CLAVE_DISTRITO,CLAVE_CADER,IFERROR(VLOOKUP(DAY(F676),$BN$3:$BO$11,2,0),DAY(F676)),IFERROR(VLOOKUP(MONTH(F676),$BN$3:$BO$11,2,0),MONTH(F676)),YEAR(F676),G676),""))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3"/>
        <v/>
      </c>
      <c r="S676"/>
      <c r="T676" s="2" t="str">
        <f>IFERROR(INDEX('padron cfe'!D:D,MATCH(DATOS!C676,'padron cfe'!A:A,0),1),"")</f>
        <v/>
      </c>
      <c r="X676" s="6"/>
      <c r="Z676" s="4" t="str">
        <f t="shared" si="145"/>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H676" s="7" t="str">
        <f t="shared" ca="1" si="146"/>
        <v/>
      </c>
      <c r="BI676" s="4" t="str">
        <f t="shared" si="153"/>
        <v/>
      </c>
      <c r="BJ676" s="123" t="str">
        <f t="shared" si="147"/>
        <v/>
      </c>
      <c r="BK676" s="140" t="str">
        <f t="shared" si="152"/>
        <v/>
      </c>
      <c r="BP676" s="5"/>
      <c r="BQ676" s="4" t="str">
        <f>IF(IFERROR(VLOOKUP(C676,C677:C$1993,1,0),"")="","",COUNTIF(C:C,C676))</f>
        <v/>
      </c>
      <c r="BS676" s="5"/>
      <c r="BT676" s="5"/>
      <c r="BU676" s="5" t="str">
        <f>IF(B676="","",IF(BQ676="",1+(MAX(BU$2:BU675)),""))</f>
        <v/>
      </c>
      <c r="BV676" s="5" t="str">
        <f t="shared" si="148"/>
        <v/>
      </c>
      <c r="BW676" s="5" t="str">
        <f t="shared" si="149"/>
        <v/>
      </c>
      <c r="BX676" s="14" t="str">
        <f t="shared" si="150"/>
        <v/>
      </c>
      <c r="BY676" s="28"/>
      <c r="BZ676" s="15"/>
      <c r="CA676" s="5" t="str">
        <f t="shared" si="154"/>
        <v/>
      </c>
      <c r="CC676" s="5"/>
      <c r="CD676" s="5" t="str">
        <f t="shared" si="151"/>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x14ac:dyDescent="0.25">
      <c r="A677" s="4" t="str">
        <f t="shared" si="144"/>
        <v/>
      </c>
      <c r="B677" s="3"/>
      <c r="D677" s="1" t="str">
        <f>IFERROR(INDEX('padron cfe'!B:B,MATCH(DATOS!C677,'padron cfe'!A:A,0),1),"")</f>
        <v/>
      </c>
      <c r="H677" s="5" t="str">
        <f>IF(F677="","",IFERROR(CONCATENATE("PEUA",VLOOKUP(ESTADO,REPORTE!AV677:AW708,2,0),CLAVE_DISTRITO,CLAVE_CADER,IFERROR(VLOOKUP(DAY(F677),$BN$3:$BO$11,2,0),DAY(F677)),IFERROR(VLOOKUP(MONTH(F677),$BN$3:$BO$11,2,0),MONTH(F677)),YEAR(F677),G677),""))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3"/>
        <v/>
      </c>
      <c r="S677"/>
      <c r="T677" s="2" t="str">
        <f>IFERROR(INDEX('padron cfe'!D:D,MATCH(DATOS!C677,'padron cfe'!A:A,0),1),"")</f>
        <v/>
      </c>
      <c r="X677" s="6"/>
      <c r="Z677" s="4" t="str">
        <f t="shared" si="145"/>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H677" s="7" t="str">
        <f t="shared" ca="1" si="146"/>
        <v/>
      </c>
      <c r="BI677" s="4" t="str">
        <f t="shared" si="153"/>
        <v/>
      </c>
      <c r="BJ677" s="123" t="str">
        <f t="shared" si="147"/>
        <v/>
      </c>
      <c r="BK677" s="140" t="str">
        <f t="shared" si="152"/>
        <v/>
      </c>
      <c r="BP677" s="5"/>
      <c r="BQ677" s="4" t="str">
        <f>IF(IFERROR(VLOOKUP(C677,C678:C$1993,1,0),"")="","",COUNTIF(C:C,C677))</f>
        <v/>
      </c>
      <c r="BS677" s="5"/>
      <c r="BT677" s="5"/>
      <c r="BU677" s="5" t="str">
        <f>IF(B677="","",IF(BQ677="",1+(MAX(BU$2:BU676)),""))</f>
        <v/>
      </c>
      <c r="BV677" s="5" t="str">
        <f t="shared" si="148"/>
        <v/>
      </c>
      <c r="BW677" s="5" t="str">
        <f t="shared" si="149"/>
        <v/>
      </c>
      <c r="BX677" s="14" t="str">
        <f t="shared" si="150"/>
        <v/>
      </c>
      <c r="BY677" s="28"/>
      <c r="BZ677" s="15"/>
      <c r="CA677" s="5" t="str">
        <f t="shared" si="154"/>
        <v/>
      </c>
      <c r="CC677" s="5"/>
      <c r="CD677" s="5" t="str">
        <f t="shared" si="151"/>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x14ac:dyDescent="0.25">
      <c r="A678" s="4" t="str">
        <f t="shared" si="144"/>
        <v/>
      </c>
      <c r="B678" s="3"/>
      <c r="D678" s="1" t="str">
        <f>IFERROR(INDEX('padron cfe'!B:B,MATCH(DATOS!C678,'padron cfe'!A:A,0),1),"")</f>
        <v/>
      </c>
      <c r="H678" s="5" t="str">
        <f>IF(F678="","",IFERROR(CONCATENATE("PEUA",VLOOKUP(ESTADO,REPORTE!AV678:AW709,2,0),CLAVE_DISTRITO,CLAVE_CADER,IFERROR(VLOOKUP(DAY(F678),$BN$3:$BO$11,2,0),DAY(F678)),IFERROR(VLOOKUP(MONTH(F678),$BN$3:$BO$11,2,0),MONTH(F678)),YEAR(F678),G678),""))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3"/>
        <v/>
      </c>
      <c r="S678"/>
      <c r="T678" s="2" t="str">
        <f>IFERROR(INDEX('padron cfe'!D:D,MATCH(DATOS!C678,'padron cfe'!A:A,0),1),"")</f>
        <v/>
      </c>
      <c r="X678" s="6"/>
      <c r="Z678" s="4" t="str">
        <f t="shared" si="145"/>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H678" s="7" t="str">
        <f t="shared" ca="1" si="146"/>
        <v/>
      </c>
      <c r="BI678" s="4" t="str">
        <f t="shared" si="153"/>
        <v/>
      </c>
      <c r="BJ678" s="123" t="str">
        <f t="shared" si="147"/>
        <v/>
      </c>
      <c r="BK678" s="140" t="str">
        <f t="shared" si="152"/>
        <v/>
      </c>
      <c r="BP678" s="5"/>
      <c r="BQ678" s="4" t="str">
        <f>IF(IFERROR(VLOOKUP(C678,C679:C$1993,1,0),"")="","",COUNTIF(C:C,C678))</f>
        <v/>
      </c>
      <c r="BS678" s="5"/>
      <c r="BT678" s="5"/>
      <c r="BU678" s="5" t="str">
        <f>IF(B678="","",IF(BQ678="",1+(MAX(BU$2:BU677)),""))</f>
        <v/>
      </c>
      <c r="BV678" s="5" t="str">
        <f t="shared" si="148"/>
        <v/>
      </c>
      <c r="BW678" s="5" t="str">
        <f t="shared" si="149"/>
        <v/>
      </c>
      <c r="BX678" s="14" t="str">
        <f t="shared" si="150"/>
        <v/>
      </c>
      <c r="BY678" s="28"/>
      <c r="BZ678" s="15"/>
      <c r="CA678" s="5" t="str">
        <f t="shared" si="154"/>
        <v/>
      </c>
      <c r="CC678" s="5"/>
      <c r="CD678" s="5" t="str">
        <f t="shared" si="151"/>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x14ac:dyDescent="0.25">
      <c r="A679" s="4" t="str">
        <f t="shared" si="144"/>
        <v/>
      </c>
      <c r="B679" s="3"/>
      <c r="D679" s="1" t="str">
        <f>IFERROR(INDEX('padron cfe'!B:B,MATCH(DATOS!C679,'padron cfe'!A:A,0),1),"")</f>
        <v/>
      </c>
      <c r="H679" s="5" t="str">
        <f>IF(F679="","",IFERROR(CONCATENATE("PEUA",VLOOKUP(ESTADO,REPORTE!AV679:AW710,2,0),CLAVE_DISTRITO,CLAVE_CADER,IFERROR(VLOOKUP(DAY(F679),$BN$3:$BO$11,2,0),DAY(F679)),IFERROR(VLOOKUP(MONTH(F679),$BN$3:$BO$11,2,0),MONTH(F679)),YEAR(F679),G679),""))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3"/>
        <v/>
      </c>
      <c r="S679"/>
      <c r="T679" s="2" t="str">
        <f>IFERROR(INDEX('padron cfe'!D:D,MATCH(DATOS!C679,'padron cfe'!A:A,0),1),"")</f>
        <v/>
      </c>
      <c r="X679" s="6"/>
      <c r="Z679" s="4" t="str">
        <f t="shared" si="145"/>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H679" s="7" t="str">
        <f t="shared" ca="1" si="146"/>
        <v/>
      </c>
      <c r="BI679" s="4" t="str">
        <f t="shared" si="153"/>
        <v/>
      </c>
      <c r="BJ679" s="123" t="str">
        <f t="shared" si="147"/>
        <v/>
      </c>
      <c r="BK679" s="140" t="str">
        <f t="shared" si="152"/>
        <v/>
      </c>
      <c r="BP679" s="5"/>
      <c r="BQ679" s="4" t="str">
        <f>IF(IFERROR(VLOOKUP(C679,C680:C$1993,1,0),"")="","",COUNTIF(C:C,C679))</f>
        <v/>
      </c>
      <c r="BS679" s="5"/>
      <c r="BT679" s="5"/>
      <c r="BU679" s="5" t="str">
        <f>IF(B679="","",IF(BQ679="",1+(MAX(BU$2:BU678)),""))</f>
        <v/>
      </c>
      <c r="BV679" s="5" t="str">
        <f t="shared" si="148"/>
        <v/>
      </c>
      <c r="BW679" s="5" t="str">
        <f t="shared" si="149"/>
        <v/>
      </c>
      <c r="BX679" s="14" t="str">
        <f t="shared" si="150"/>
        <v/>
      </c>
      <c r="BY679" s="28"/>
      <c r="BZ679" s="15"/>
      <c r="CA679" s="5" t="str">
        <f t="shared" si="154"/>
        <v/>
      </c>
      <c r="CC679" s="5"/>
      <c r="CD679" s="5" t="str">
        <f t="shared" si="151"/>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x14ac:dyDescent="0.25">
      <c r="A680" s="4" t="str">
        <f t="shared" si="144"/>
        <v/>
      </c>
      <c r="B680" s="3"/>
      <c r="D680" s="1" t="str">
        <f>IFERROR(INDEX('padron cfe'!B:B,MATCH(DATOS!C680,'padron cfe'!A:A,0),1),"")</f>
        <v/>
      </c>
      <c r="H680" s="5" t="str">
        <f>IF(F680="","",IFERROR(CONCATENATE("PEUA",VLOOKUP(ESTADO,REPORTE!AV680:AW711,2,0),CLAVE_DISTRITO,CLAVE_CADER,IFERROR(VLOOKUP(DAY(F680),$BN$3:$BO$11,2,0),DAY(F680)),IFERROR(VLOOKUP(MONTH(F680),$BN$3:$BO$11,2,0),MONTH(F680)),YEAR(F680),G680),""))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3"/>
        <v/>
      </c>
      <c r="S680"/>
      <c r="T680" s="2" t="str">
        <f>IFERROR(INDEX('padron cfe'!D:D,MATCH(DATOS!C680,'padron cfe'!A:A,0),1),"")</f>
        <v/>
      </c>
      <c r="X680" s="6"/>
      <c r="Z680" s="4" t="str">
        <f t="shared" si="145"/>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H680" s="7" t="str">
        <f t="shared" ca="1" si="146"/>
        <v/>
      </c>
      <c r="BI680" s="4" t="str">
        <f t="shared" si="153"/>
        <v/>
      </c>
      <c r="BJ680" s="123" t="str">
        <f t="shared" si="147"/>
        <v/>
      </c>
      <c r="BK680" s="140" t="str">
        <f t="shared" si="152"/>
        <v/>
      </c>
      <c r="BP680" s="5"/>
      <c r="BQ680" s="4" t="str">
        <f>IF(IFERROR(VLOOKUP(C680,C681:C$1993,1,0),"")="","",COUNTIF(C:C,C680))</f>
        <v/>
      </c>
      <c r="BS680" s="5"/>
      <c r="BT680" s="5"/>
      <c r="BU680" s="5" t="str">
        <f>IF(B680="","",IF(BQ680="",1+(MAX(BU$2:BU679)),""))</f>
        <v/>
      </c>
      <c r="BV680" s="5" t="str">
        <f t="shared" si="148"/>
        <v/>
      </c>
      <c r="BW680" s="5" t="str">
        <f t="shared" si="149"/>
        <v/>
      </c>
      <c r="BX680" s="14" t="str">
        <f t="shared" si="150"/>
        <v/>
      </c>
      <c r="BY680" s="28"/>
      <c r="BZ680" s="15"/>
      <c r="CA680" s="5" t="str">
        <f t="shared" si="154"/>
        <v/>
      </c>
      <c r="CC680" s="5"/>
      <c r="CD680" s="5" t="str">
        <f t="shared" si="151"/>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x14ac:dyDescent="0.25">
      <c r="A681" s="4" t="str">
        <f t="shared" si="144"/>
        <v/>
      </c>
      <c r="B681" s="3"/>
      <c r="D681" s="1" t="str">
        <f>IFERROR(INDEX('padron cfe'!B:B,MATCH(DATOS!C681,'padron cfe'!A:A,0),1),"")</f>
        <v/>
      </c>
      <c r="H681" s="5" t="str">
        <f>IF(F681="","",IFERROR(CONCATENATE("PEUA",VLOOKUP(ESTADO,REPORTE!AV681:AW712,2,0),CLAVE_DISTRITO,CLAVE_CADER,IFERROR(VLOOKUP(DAY(F681),$BN$3:$BO$11,2,0),DAY(F681)),IFERROR(VLOOKUP(MONTH(F681),$BN$3:$BO$11,2,0),MONTH(F681)),YEAR(F681),G681),""))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3"/>
        <v/>
      </c>
      <c r="S681"/>
      <c r="T681" s="2" t="str">
        <f>IFERROR(INDEX('padron cfe'!D:D,MATCH(DATOS!C681,'padron cfe'!A:A,0),1),"")</f>
        <v/>
      </c>
      <c r="X681" s="6"/>
      <c r="Z681" s="4" t="str">
        <f t="shared" si="145"/>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H681" s="7" t="str">
        <f t="shared" ca="1" si="146"/>
        <v/>
      </c>
      <c r="BI681" s="4" t="str">
        <f t="shared" si="153"/>
        <v/>
      </c>
      <c r="BJ681" s="123" t="str">
        <f t="shared" si="147"/>
        <v/>
      </c>
      <c r="BK681" s="140" t="str">
        <f t="shared" si="152"/>
        <v/>
      </c>
      <c r="BP681" s="5"/>
      <c r="BQ681" s="4" t="str">
        <f>IF(IFERROR(VLOOKUP(C681,C682:C$1993,1,0),"")="","",COUNTIF(C:C,C681))</f>
        <v/>
      </c>
      <c r="BS681" s="5"/>
      <c r="BT681" s="5"/>
      <c r="BU681" s="5" t="str">
        <f>IF(B681="","",IF(BQ681="",1+(MAX(BU$2:BU680)),""))</f>
        <v/>
      </c>
      <c r="BV681" s="5" t="str">
        <f t="shared" si="148"/>
        <v/>
      </c>
      <c r="BW681" s="5" t="str">
        <f t="shared" si="149"/>
        <v/>
      </c>
      <c r="BX681" s="14" t="str">
        <f t="shared" si="150"/>
        <v/>
      </c>
      <c r="BY681" s="28"/>
      <c r="BZ681" s="15"/>
      <c r="CA681" s="5" t="str">
        <f t="shared" si="154"/>
        <v/>
      </c>
      <c r="CC681" s="5"/>
      <c r="CD681" s="5" t="str">
        <f t="shared" si="151"/>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x14ac:dyDescent="0.25">
      <c r="A682" s="4" t="str">
        <f t="shared" si="144"/>
        <v/>
      </c>
      <c r="B682" s="3"/>
      <c r="D682" s="1" t="str">
        <f>IFERROR(INDEX('padron cfe'!B:B,MATCH(DATOS!C682,'padron cfe'!A:A,0),1),"")</f>
        <v/>
      </c>
      <c r="H682" s="5" t="str">
        <f>IF(F682="","",IFERROR(CONCATENATE("PEUA",VLOOKUP(ESTADO,REPORTE!AV682:AW713,2,0),CLAVE_DISTRITO,CLAVE_CADER,IFERROR(VLOOKUP(DAY(F682),$BN$3:$BO$11,2,0),DAY(F682)),IFERROR(VLOOKUP(MONTH(F682),$BN$3:$BO$11,2,0),MONTH(F682)),YEAR(F682),G682),""))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3"/>
        <v/>
      </c>
      <c r="S682"/>
      <c r="T682" s="2" t="str">
        <f>IFERROR(INDEX('padron cfe'!D:D,MATCH(DATOS!C682,'padron cfe'!A:A,0),1),"")</f>
        <v/>
      </c>
      <c r="X682" s="6"/>
      <c r="Z682" s="4" t="str">
        <f t="shared" si="145"/>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H682" s="7" t="str">
        <f t="shared" ca="1" si="146"/>
        <v/>
      </c>
      <c r="BI682" s="4" t="str">
        <f t="shared" si="153"/>
        <v/>
      </c>
      <c r="BJ682" s="123" t="str">
        <f t="shared" si="147"/>
        <v/>
      </c>
      <c r="BK682" s="140" t="str">
        <f t="shared" si="152"/>
        <v/>
      </c>
      <c r="BP682" s="5"/>
      <c r="BQ682" s="4" t="str">
        <f>IF(IFERROR(VLOOKUP(C682,C683:C$1993,1,0),"")="","",COUNTIF(C:C,C682))</f>
        <v/>
      </c>
      <c r="BS682" s="5"/>
      <c r="BT682" s="5"/>
      <c r="BU682" s="5" t="str">
        <f>IF(B682="","",IF(BQ682="",1+(MAX(BU$2:BU681)),""))</f>
        <v/>
      </c>
      <c r="BV682" s="5" t="str">
        <f t="shared" si="148"/>
        <v/>
      </c>
      <c r="BW682" s="5" t="str">
        <f t="shared" si="149"/>
        <v/>
      </c>
      <c r="BX682" s="14" t="str">
        <f t="shared" si="150"/>
        <v/>
      </c>
      <c r="BY682" s="28"/>
      <c r="BZ682" s="15"/>
      <c r="CA682" s="5" t="str">
        <f t="shared" si="154"/>
        <v/>
      </c>
      <c r="CC682" s="5"/>
      <c r="CD682" s="5" t="str">
        <f t="shared" si="151"/>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x14ac:dyDescent="0.25">
      <c r="A683" s="4" t="str">
        <f t="shared" si="144"/>
        <v/>
      </c>
      <c r="B683" s="3"/>
      <c r="D683" s="1" t="str">
        <f>IFERROR(INDEX('padron cfe'!B:B,MATCH(DATOS!C683,'padron cfe'!A:A,0),1),"")</f>
        <v/>
      </c>
      <c r="H683" s="5" t="str">
        <f>IF(F683="","",IFERROR(CONCATENATE("PEUA",VLOOKUP(ESTADO,REPORTE!AV683:AW714,2,0),CLAVE_DISTRITO,CLAVE_CADER,IFERROR(VLOOKUP(DAY(F683),$BN$3:$BO$11,2,0),DAY(F683)),IFERROR(VLOOKUP(MONTH(F683),$BN$3:$BO$11,2,0),MONTH(F683)),YEAR(F683),G683),""))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3"/>
        <v/>
      </c>
      <c r="S683"/>
      <c r="T683" s="2" t="str">
        <f>IFERROR(INDEX('padron cfe'!D:D,MATCH(DATOS!C683,'padron cfe'!A:A,0),1),"")</f>
        <v/>
      </c>
      <c r="X683" s="6"/>
      <c r="Z683" s="4" t="str">
        <f t="shared" si="145"/>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H683" s="7" t="str">
        <f t="shared" ca="1" si="146"/>
        <v/>
      </c>
      <c r="BI683" s="4" t="str">
        <f t="shared" si="153"/>
        <v/>
      </c>
      <c r="BJ683" s="123" t="str">
        <f t="shared" si="147"/>
        <v/>
      </c>
      <c r="BK683" s="140" t="str">
        <f t="shared" si="152"/>
        <v/>
      </c>
      <c r="BP683" s="5"/>
      <c r="BQ683" s="4" t="str">
        <f>IF(IFERROR(VLOOKUP(C683,C684:C$1993,1,0),"")="","",COUNTIF(C:C,C683))</f>
        <v/>
      </c>
      <c r="BS683" s="5"/>
      <c r="BT683" s="5"/>
      <c r="BU683" s="5" t="str">
        <f>IF(B683="","",IF(BQ683="",1+(MAX(BU$2:BU682)),""))</f>
        <v/>
      </c>
      <c r="BV683" s="5" t="str">
        <f t="shared" si="148"/>
        <v/>
      </c>
      <c r="BW683" s="5" t="str">
        <f t="shared" si="149"/>
        <v/>
      </c>
      <c r="BX683" s="14" t="str">
        <f t="shared" si="150"/>
        <v/>
      </c>
      <c r="BY683" s="28"/>
      <c r="BZ683" s="15"/>
      <c r="CA683" s="5" t="str">
        <f t="shared" si="154"/>
        <v/>
      </c>
      <c r="CC683" s="5"/>
      <c r="CD683" s="5" t="str">
        <f t="shared" si="151"/>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x14ac:dyDescent="0.25">
      <c r="A684" s="4" t="str">
        <f t="shared" si="144"/>
        <v/>
      </c>
      <c r="B684" s="3"/>
      <c r="D684" s="1" t="str">
        <f>IFERROR(INDEX('padron cfe'!B:B,MATCH(DATOS!C684,'padron cfe'!A:A,0),1),"")</f>
        <v/>
      </c>
      <c r="H684" s="5" t="str">
        <f>IF(F684="","",IFERROR(CONCATENATE("PEUA",VLOOKUP(ESTADO,REPORTE!AV684:AW715,2,0),CLAVE_DISTRITO,CLAVE_CADER,IFERROR(VLOOKUP(DAY(F684),$BN$3:$BO$11,2,0),DAY(F684)),IFERROR(VLOOKUP(MONTH(F684),$BN$3:$BO$11,2,0),MONTH(F684)),YEAR(F684),G684),""))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3"/>
        <v/>
      </c>
      <c r="S684"/>
      <c r="T684" s="2" t="str">
        <f>IFERROR(INDEX('padron cfe'!D:D,MATCH(DATOS!C684,'padron cfe'!A:A,0),1),"")</f>
        <v/>
      </c>
      <c r="X684" s="6"/>
      <c r="Z684" s="4" t="str">
        <f t="shared" si="145"/>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H684" s="7" t="str">
        <f t="shared" ca="1" si="146"/>
        <v/>
      </c>
      <c r="BI684" s="4" t="str">
        <f t="shared" si="153"/>
        <v/>
      </c>
      <c r="BJ684" s="123" t="str">
        <f t="shared" si="147"/>
        <v/>
      </c>
      <c r="BK684" s="140" t="str">
        <f t="shared" si="152"/>
        <v/>
      </c>
      <c r="BP684" s="5"/>
      <c r="BQ684" s="4" t="str">
        <f>IF(IFERROR(VLOOKUP(C684,C685:C$1993,1,0),"")="","",COUNTIF(C:C,C684))</f>
        <v/>
      </c>
      <c r="BS684" s="5"/>
      <c r="BT684" s="5"/>
      <c r="BU684" s="5" t="str">
        <f>IF(B684="","",IF(BQ684="",1+(MAX(BU$2:BU683)),""))</f>
        <v/>
      </c>
      <c r="BV684" s="5" t="str">
        <f t="shared" si="148"/>
        <v/>
      </c>
      <c r="BW684" s="5" t="str">
        <f t="shared" si="149"/>
        <v/>
      </c>
      <c r="BX684" s="14" t="str">
        <f t="shared" si="150"/>
        <v/>
      </c>
      <c r="BY684" s="28"/>
      <c r="BZ684" s="15"/>
      <c r="CA684" s="5" t="str">
        <f t="shared" si="154"/>
        <v/>
      </c>
      <c r="CC684" s="5"/>
      <c r="CD684" s="5" t="str">
        <f t="shared" si="151"/>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x14ac:dyDescent="0.25">
      <c r="A685" s="4" t="str">
        <f t="shared" si="144"/>
        <v/>
      </c>
      <c r="B685" s="3"/>
      <c r="D685" s="1" t="str">
        <f>IFERROR(INDEX('padron cfe'!B:B,MATCH(DATOS!C685,'padron cfe'!A:A,0),1),"")</f>
        <v/>
      </c>
      <c r="H685" s="5" t="str">
        <f>IF(F685="","",IFERROR(CONCATENATE("PEUA",VLOOKUP(ESTADO,REPORTE!AV685:AW716,2,0),CLAVE_DISTRITO,CLAVE_CADER,IFERROR(VLOOKUP(DAY(F685),$BN$3:$BO$11,2,0),DAY(F685)),IFERROR(VLOOKUP(MONTH(F685),$BN$3:$BO$11,2,0),MONTH(F685)),YEAR(F685),G685),""))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3"/>
        <v/>
      </c>
      <c r="S685"/>
      <c r="T685" s="2" t="str">
        <f>IFERROR(INDEX('padron cfe'!D:D,MATCH(DATOS!C685,'padron cfe'!A:A,0),1),"")</f>
        <v/>
      </c>
      <c r="X685" s="6"/>
      <c r="Z685" s="4" t="str">
        <f t="shared" si="145"/>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H685" s="7" t="str">
        <f t="shared" ca="1" si="146"/>
        <v/>
      </c>
      <c r="BI685" s="4" t="str">
        <f t="shared" si="153"/>
        <v/>
      </c>
      <c r="BJ685" s="123" t="str">
        <f t="shared" si="147"/>
        <v/>
      </c>
      <c r="BK685" s="140" t="str">
        <f t="shared" si="152"/>
        <v/>
      </c>
      <c r="BP685" s="5"/>
      <c r="BQ685" s="4" t="str">
        <f>IF(IFERROR(VLOOKUP(C685,C686:C$1993,1,0),"")="","",COUNTIF(C:C,C685))</f>
        <v/>
      </c>
      <c r="BS685" s="5"/>
      <c r="BT685" s="5"/>
      <c r="BU685" s="5" t="str">
        <f>IF(B685="","",IF(BQ685="",1+(MAX(BU$2:BU684)),""))</f>
        <v/>
      </c>
      <c r="BV685" s="5" t="str">
        <f t="shared" si="148"/>
        <v/>
      </c>
      <c r="BW685" s="5" t="str">
        <f t="shared" si="149"/>
        <v/>
      </c>
      <c r="BX685" s="14" t="str">
        <f t="shared" si="150"/>
        <v/>
      </c>
      <c r="BY685" s="28"/>
      <c r="BZ685" s="15"/>
      <c r="CA685" s="5" t="str">
        <f t="shared" si="154"/>
        <v/>
      </c>
      <c r="CC685" s="5"/>
      <c r="CD685" s="5" t="str">
        <f t="shared" si="151"/>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x14ac:dyDescent="0.25">
      <c r="A686" s="4" t="str">
        <f t="shared" si="144"/>
        <v/>
      </c>
      <c r="B686" s="3"/>
      <c r="D686" s="1" t="str">
        <f>IFERROR(INDEX('padron cfe'!B:B,MATCH(DATOS!C686,'padron cfe'!A:A,0),1),"")</f>
        <v/>
      </c>
      <c r="H686" s="5" t="str">
        <f>IF(F686="","",IFERROR(CONCATENATE("PEUA",VLOOKUP(ESTADO,REPORTE!AV686:AW717,2,0),CLAVE_DISTRITO,CLAVE_CADER,IFERROR(VLOOKUP(DAY(F686),$BN$3:$BO$11,2,0),DAY(F686)),IFERROR(VLOOKUP(MONTH(F686),$BN$3:$BO$11,2,0),MONTH(F686)),YEAR(F686),G686),""))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3"/>
        <v/>
      </c>
      <c r="S686"/>
      <c r="T686" s="2" t="str">
        <f>IFERROR(INDEX('padron cfe'!D:D,MATCH(DATOS!C686,'padron cfe'!A:A,0),1),"")</f>
        <v/>
      </c>
      <c r="X686" s="6"/>
      <c r="Z686" s="4" t="str">
        <f t="shared" si="145"/>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H686" s="7" t="str">
        <f t="shared" ca="1" si="146"/>
        <v/>
      </c>
      <c r="BI686" s="4" t="str">
        <f t="shared" si="153"/>
        <v/>
      </c>
      <c r="BJ686" s="123" t="str">
        <f t="shared" si="147"/>
        <v/>
      </c>
      <c r="BK686" s="140" t="str">
        <f t="shared" si="152"/>
        <v/>
      </c>
      <c r="BP686" s="5"/>
      <c r="BQ686" s="4" t="str">
        <f>IF(IFERROR(VLOOKUP(C686,C687:C$1993,1,0),"")="","",COUNTIF(C:C,C686))</f>
        <v/>
      </c>
      <c r="BS686" s="5"/>
      <c r="BT686" s="5"/>
      <c r="BU686" s="5" t="str">
        <f>IF(B686="","",IF(BQ686="",1+(MAX(BU$2:BU685)),""))</f>
        <v/>
      </c>
      <c r="BV686" s="5" t="str">
        <f t="shared" si="148"/>
        <v/>
      </c>
      <c r="BW686" s="5" t="str">
        <f t="shared" si="149"/>
        <v/>
      </c>
      <c r="BX686" s="14" t="str">
        <f t="shared" si="150"/>
        <v/>
      </c>
      <c r="BY686" s="28"/>
      <c r="BZ686" s="15"/>
      <c r="CA686" s="5" t="str">
        <f t="shared" si="154"/>
        <v/>
      </c>
      <c r="CC686" s="5"/>
      <c r="CD686" s="5" t="str">
        <f t="shared" si="151"/>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x14ac:dyDescent="0.25">
      <c r="A687" s="4" t="str">
        <f t="shared" si="144"/>
        <v/>
      </c>
      <c r="B687" s="3"/>
      <c r="D687" s="1" t="str">
        <f>IFERROR(INDEX('padron cfe'!B:B,MATCH(DATOS!C687,'padron cfe'!A:A,0),1),"")</f>
        <v/>
      </c>
      <c r="H687" s="5" t="str">
        <f>IF(F687="","",IFERROR(CONCATENATE("PEUA",VLOOKUP(ESTADO,REPORTE!AV687:AW718,2,0),CLAVE_DISTRITO,CLAVE_CADER,IFERROR(VLOOKUP(DAY(F687),$BN$3:$BO$11,2,0),DAY(F687)),IFERROR(VLOOKUP(MONTH(F687),$BN$3:$BO$11,2,0),MONTH(F687)),YEAR(F687),G687),""))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3"/>
        <v/>
      </c>
      <c r="S687"/>
      <c r="T687" s="2" t="str">
        <f>IFERROR(INDEX('padron cfe'!D:D,MATCH(DATOS!C687,'padron cfe'!A:A,0),1),"")</f>
        <v/>
      </c>
      <c r="X687" s="6"/>
      <c r="Z687" s="4" t="str">
        <f t="shared" si="145"/>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H687" s="7" t="str">
        <f t="shared" ca="1" si="146"/>
        <v/>
      </c>
      <c r="BI687" s="4" t="str">
        <f t="shared" si="153"/>
        <v/>
      </c>
      <c r="BJ687" s="123" t="str">
        <f t="shared" si="147"/>
        <v/>
      </c>
      <c r="BK687" s="140" t="str">
        <f t="shared" si="152"/>
        <v/>
      </c>
      <c r="BP687" s="5"/>
      <c r="BQ687" s="4" t="str">
        <f>IF(IFERROR(VLOOKUP(C687,C688:C$1993,1,0),"")="","",COUNTIF(C:C,C687))</f>
        <v/>
      </c>
      <c r="BS687" s="5"/>
      <c r="BT687" s="5"/>
      <c r="BU687" s="5" t="str">
        <f>IF(B687="","",IF(BQ687="",1+(MAX(BU$2:BU686)),""))</f>
        <v/>
      </c>
      <c r="BV687" s="5" t="str">
        <f t="shared" si="148"/>
        <v/>
      </c>
      <c r="BW687" s="5" t="str">
        <f t="shared" si="149"/>
        <v/>
      </c>
      <c r="BX687" s="14" t="str">
        <f t="shared" si="150"/>
        <v/>
      </c>
      <c r="BY687" s="28"/>
      <c r="BZ687" s="15"/>
      <c r="CA687" s="5" t="str">
        <f t="shared" si="154"/>
        <v/>
      </c>
      <c r="CC687" s="5"/>
      <c r="CD687" s="5" t="str">
        <f t="shared" si="151"/>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x14ac:dyDescent="0.25">
      <c r="A688" s="4" t="str">
        <f t="shared" si="144"/>
        <v/>
      </c>
      <c r="B688" s="3"/>
      <c r="D688" s="1" t="str">
        <f>IFERROR(INDEX('padron cfe'!B:B,MATCH(DATOS!C688,'padron cfe'!A:A,0),1),"")</f>
        <v/>
      </c>
      <c r="H688" s="5" t="str">
        <f>IF(F688="","",IFERROR(CONCATENATE("PEUA",VLOOKUP(ESTADO,REPORTE!AV688:AW719,2,0),CLAVE_DISTRITO,CLAVE_CADER,IFERROR(VLOOKUP(DAY(F688),$BN$3:$BO$11,2,0),DAY(F688)),IFERROR(VLOOKUP(MONTH(F688),$BN$3:$BO$11,2,0),MONTH(F688)),YEAR(F688),G688),""))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3"/>
        <v/>
      </c>
      <c r="S688"/>
      <c r="T688" s="2" t="str">
        <f>IFERROR(INDEX('padron cfe'!D:D,MATCH(DATOS!C688,'padron cfe'!A:A,0),1),"")</f>
        <v/>
      </c>
      <c r="X688" s="6"/>
      <c r="Z688" s="4" t="str">
        <f t="shared" si="145"/>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H688" s="7" t="str">
        <f t="shared" ca="1" si="146"/>
        <v/>
      </c>
      <c r="BI688" s="4" t="str">
        <f t="shared" si="153"/>
        <v/>
      </c>
      <c r="BJ688" s="123" t="str">
        <f t="shared" si="147"/>
        <v/>
      </c>
      <c r="BK688" s="140" t="str">
        <f t="shared" si="152"/>
        <v/>
      </c>
      <c r="BP688" s="5"/>
      <c r="BQ688" s="4" t="str">
        <f>IF(IFERROR(VLOOKUP(C688,C689:C$1993,1,0),"")="","",COUNTIF(C:C,C688))</f>
        <v/>
      </c>
      <c r="BS688" s="5"/>
      <c r="BT688" s="5"/>
      <c r="BU688" s="5" t="str">
        <f>IF(B688="","",IF(BQ688="",1+(MAX(BU$2:BU687)),""))</f>
        <v/>
      </c>
      <c r="BV688" s="5" t="str">
        <f t="shared" si="148"/>
        <v/>
      </c>
      <c r="BW688" s="5" t="str">
        <f t="shared" si="149"/>
        <v/>
      </c>
      <c r="BX688" s="14" t="str">
        <f t="shared" si="150"/>
        <v/>
      </c>
      <c r="BY688" s="28"/>
      <c r="BZ688" s="15"/>
      <c r="CA688" s="5" t="str">
        <f t="shared" si="154"/>
        <v/>
      </c>
      <c r="CC688" s="5"/>
      <c r="CD688" s="5" t="str">
        <f t="shared" si="151"/>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x14ac:dyDescent="0.25">
      <c r="A689" s="4" t="str">
        <f t="shared" si="144"/>
        <v/>
      </c>
      <c r="B689" s="3"/>
      <c r="D689" s="1" t="str">
        <f>IFERROR(INDEX('padron cfe'!B:B,MATCH(DATOS!C689,'padron cfe'!A:A,0),1),"")</f>
        <v/>
      </c>
      <c r="H689" s="5" t="str">
        <f>IF(F689="","",IFERROR(CONCATENATE("PEUA",VLOOKUP(ESTADO,REPORTE!AV689:AW720,2,0),CLAVE_DISTRITO,CLAVE_CADER,IFERROR(VLOOKUP(DAY(F689),$BN$3:$BO$11,2,0),DAY(F689)),IFERROR(VLOOKUP(MONTH(F689),$BN$3:$BO$11,2,0),MONTH(F689)),YEAR(F689),G689),""))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3"/>
        <v/>
      </c>
      <c r="S689"/>
      <c r="T689" s="2" t="str">
        <f>IFERROR(INDEX('padron cfe'!D:D,MATCH(DATOS!C689,'padron cfe'!A:A,0),1),"")</f>
        <v/>
      </c>
      <c r="X689" s="6"/>
      <c r="Z689" s="4" t="str">
        <f t="shared" si="145"/>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H689" s="7" t="str">
        <f t="shared" ca="1" si="146"/>
        <v/>
      </c>
      <c r="BI689" s="4" t="str">
        <f t="shared" si="153"/>
        <v/>
      </c>
      <c r="BJ689" s="123" t="str">
        <f t="shared" si="147"/>
        <v/>
      </c>
      <c r="BK689" s="140" t="str">
        <f t="shared" si="152"/>
        <v/>
      </c>
      <c r="BP689" s="5"/>
      <c r="BQ689" s="4" t="str">
        <f>IF(IFERROR(VLOOKUP(C689,C690:C$1993,1,0),"")="","",COUNTIF(C:C,C689))</f>
        <v/>
      </c>
      <c r="BS689" s="5"/>
      <c r="BT689" s="5"/>
      <c r="BU689" s="5" t="str">
        <f>IF(B689="","",IF(BQ689="",1+(MAX(BU$2:BU688)),""))</f>
        <v/>
      </c>
      <c r="BV689" s="5" t="str">
        <f t="shared" si="148"/>
        <v/>
      </c>
      <c r="BW689" s="5" t="str">
        <f t="shared" si="149"/>
        <v/>
      </c>
      <c r="BX689" s="14" t="str">
        <f t="shared" si="150"/>
        <v/>
      </c>
      <c r="BY689" s="28"/>
      <c r="BZ689" s="15"/>
      <c r="CA689" s="5" t="str">
        <f t="shared" si="154"/>
        <v/>
      </c>
      <c r="CC689" s="5"/>
      <c r="CD689" s="5" t="str">
        <f t="shared" si="151"/>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x14ac:dyDescent="0.25">
      <c r="A690" s="4" t="str">
        <f t="shared" si="144"/>
        <v/>
      </c>
      <c r="B690" s="3"/>
      <c r="D690" s="1" t="str">
        <f>IFERROR(INDEX('padron cfe'!B:B,MATCH(DATOS!C690,'padron cfe'!A:A,0),1),"")</f>
        <v/>
      </c>
      <c r="H690" s="5" t="str">
        <f>IF(F690="","",IFERROR(CONCATENATE("PEUA",VLOOKUP(ESTADO,REPORTE!AV690:AW721,2,0),CLAVE_DISTRITO,CLAVE_CADER,IFERROR(VLOOKUP(DAY(F690),$BN$3:$BO$11,2,0),DAY(F690)),IFERROR(VLOOKUP(MONTH(F690),$BN$3:$BO$11,2,0),MONTH(F690)),YEAR(F690),G690),""))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3"/>
        <v/>
      </c>
      <c r="S690"/>
      <c r="T690" s="2" t="str">
        <f>IFERROR(INDEX('padron cfe'!D:D,MATCH(DATOS!C690,'padron cfe'!A:A,0),1),"")</f>
        <v/>
      </c>
      <c r="X690" s="6"/>
      <c r="Z690" s="4" t="str">
        <f t="shared" si="145"/>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H690" s="7" t="str">
        <f t="shared" ca="1" si="146"/>
        <v/>
      </c>
      <c r="BI690" s="4" t="str">
        <f t="shared" si="153"/>
        <v/>
      </c>
      <c r="BJ690" s="123" t="str">
        <f t="shared" si="147"/>
        <v/>
      </c>
      <c r="BK690" s="140" t="str">
        <f t="shared" si="152"/>
        <v/>
      </c>
      <c r="BP690" s="5"/>
      <c r="BQ690" s="4" t="str">
        <f>IF(IFERROR(VLOOKUP(C690,C691:C$1993,1,0),"")="","",COUNTIF(C:C,C690))</f>
        <v/>
      </c>
      <c r="BS690" s="5"/>
      <c r="BT690" s="5"/>
      <c r="BU690" s="5" t="str">
        <f>IF(B690="","",IF(BQ690="",1+(MAX(BU$2:BU689)),""))</f>
        <v/>
      </c>
      <c r="BV690" s="5" t="str">
        <f t="shared" si="148"/>
        <v/>
      </c>
      <c r="BW690" s="5" t="str">
        <f t="shared" si="149"/>
        <v/>
      </c>
      <c r="BX690" s="14" t="str">
        <f t="shared" si="150"/>
        <v/>
      </c>
      <c r="BY690" s="28"/>
      <c r="BZ690" s="15"/>
      <c r="CA690" s="5" t="str">
        <f t="shared" si="154"/>
        <v/>
      </c>
      <c r="CC690" s="5"/>
      <c r="CD690" s="5" t="str">
        <f t="shared" si="151"/>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x14ac:dyDescent="0.25">
      <c r="A691" s="4" t="str">
        <f t="shared" si="144"/>
        <v/>
      </c>
      <c r="B691" s="3"/>
      <c r="D691" s="1" t="str">
        <f>IFERROR(INDEX('padron cfe'!B:B,MATCH(DATOS!C691,'padron cfe'!A:A,0),1),"")</f>
        <v/>
      </c>
      <c r="H691" s="5" t="str">
        <f>IF(F691="","",IFERROR(CONCATENATE("PEUA",VLOOKUP(ESTADO,REPORTE!AV691:AW722,2,0),CLAVE_DISTRITO,CLAVE_CADER,IFERROR(VLOOKUP(DAY(F691),$BN$3:$BO$11,2,0),DAY(F691)),IFERROR(VLOOKUP(MONTH(F691),$BN$3:$BO$11,2,0),MONTH(F691)),YEAR(F691),G691),""))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3"/>
        <v/>
      </c>
      <c r="S691"/>
      <c r="T691" s="2" t="str">
        <f>IFERROR(INDEX('padron cfe'!D:D,MATCH(DATOS!C691,'padron cfe'!A:A,0),1),"")</f>
        <v/>
      </c>
      <c r="X691" s="6"/>
      <c r="Z691" s="4" t="str">
        <f t="shared" si="145"/>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H691" s="7" t="str">
        <f t="shared" ca="1" si="146"/>
        <v/>
      </c>
      <c r="BI691" s="4" t="str">
        <f t="shared" si="153"/>
        <v/>
      </c>
      <c r="BJ691" s="123" t="str">
        <f t="shared" si="147"/>
        <v/>
      </c>
      <c r="BK691" s="140" t="str">
        <f t="shared" si="152"/>
        <v/>
      </c>
      <c r="BP691" s="5"/>
      <c r="BQ691" s="4" t="str">
        <f>IF(IFERROR(VLOOKUP(C691,C692:C$1993,1,0),"")="","",COUNTIF(C:C,C691))</f>
        <v/>
      </c>
      <c r="BS691" s="5"/>
      <c r="BT691" s="5"/>
      <c r="BU691" s="5" t="str">
        <f>IF(B691="","",IF(BQ691="",1+(MAX(BU$2:BU690)),""))</f>
        <v/>
      </c>
      <c r="BV691" s="5" t="str">
        <f t="shared" si="148"/>
        <v/>
      </c>
      <c r="BW691" s="5" t="str">
        <f t="shared" si="149"/>
        <v/>
      </c>
      <c r="BX691" s="14" t="str">
        <f t="shared" si="150"/>
        <v/>
      </c>
      <c r="BY691" s="28"/>
      <c r="BZ691" s="15"/>
      <c r="CA691" s="5" t="str">
        <f t="shared" si="154"/>
        <v/>
      </c>
      <c r="CC691" s="5"/>
      <c r="CD691" s="5" t="str">
        <f t="shared" si="151"/>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x14ac:dyDescent="0.25">
      <c r="A692" s="4" t="str">
        <f t="shared" si="144"/>
        <v/>
      </c>
      <c r="B692" s="3"/>
      <c r="D692" s="1" t="str">
        <f>IFERROR(INDEX('padron cfe'!B:B,MATCH(DATOS!C692,'padron cfe'!A:A,0),1),"")</f>
        <v/>
      </c>
      <c r="H692" s="5" t="str">
        <f>IF(F692="","",IFERROR(CONCATENATE("PEUA",VLOOKUP(ESTADO,REPORTE!AV692:AW723,2,0),CLAVE_DISTRITO,CLAVE_CADER,IFERROR(VLOOKUP(DAY(F692),$BN$3:$BO$11,2,0),DAY(F692)),IFERROR(VLOOKUP(MONTH(F692),$BN$3:$BO$11,2,0),MONTH(F692)),YEAR(F692),G692),""))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3"/>
        <v/>
      </c>
      <c r="S692"/>
      <c r="T692" s="2" t="str">
        <f>IFERROR(INDEX('padron cfe'!D:D,MATCH(DATOS!C692,'padron cfe'!A:A,0),1),"")</f>
        <v/>
      </c>
      <c r="X692" s="6"/>
      <c r="Z692" s="4" t="str">
        <f t="shared" si="145"/>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H692" s="7" t="str">
        <f t="shared" ca="1" si="146"/>
        <v/>
      </c>
      <c r="BI692" s="4" t="str">
        <f t="shared" si="153"/>
        <v/>
      </c>
      <c r="BJ692" s="123" t="str">
        <f t="shared" si="147"/>
        <v/>
      </c>
      <c r="BK692" s="140" t="str">
        <f t="shared" si="152"/>
        <v/>
      </c>
      <c r="BP692" s="5"/>
      <c r="BQ692" s="4" t="str">
        <f>IF(IFERROR(VLOOKUP(C692,C693:C$1993,1,0),"")="","",COUNTIF(C:C,C692))</f>
        <v/>
      </c>
      <c r="BS692" s="5"/>
      <c r="BT692" s="5"/>
      <c r="BU692" s="5" t="str">
        <f>IF(B692="","",IF(BQ692="",1+(MAX(BU$2:BU691)),""))</f>
        <v/>
      </c>
      <c r="BV692" s="5" t="str">
        <f t="shared" si="148"/>
        <v/>
      </c>
      <c r="BW692" s="5" t="str">
        <f t="shared" si="149"/>
        <v/>
      </c>
      <c r="BX692" s="14" t="str">
        <f t="shared" si="150"/>
        <v/>
      </c>
      <c r="BY692" s="28"/>
      <c r="BZ692" s="15"/>
      <c r="CA692" s="5" t="str">
        <f t="shared" si="154"/>
        <v/>
      </c>
      <c r="CC692" s="5"/>
      <c r="CD692" s="5" t="str">
        <f t="shared" si="151"/>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x14ac:dyDescent="0.25">
      <c r="A693" s="4" t="str">
        <f t="shared" si="144"/>
        <v/>
      </c>
      <c r="B693" s="3"/>
      <c r="D693" s="1" t="str">
        <f>IFERROR(INDEX('padron cfe'!B:B,MATCH(DATOS!C693,'padron cfe'!A:A,0),1),"")</f>
        <v/>
      </c>
      <c r="H693" s="5" t="str">
        <f>IF(F693="","",IFERROR(CONCATENATE("PEUA",VLOOKUP(ESTADO,REPORTE!AV693:AW724,2,0),CLAVE_DISTRITO,CLAVE_CADER,IFERROR(VLOOKUP(DAY(F693),$BN$3:$BO$11,2,0),DAY(F693)),IFERROR(VLOOKUP(MONTH(F693),$BN$3:$BO$11,2,0),MONTH(F693)),YEAR(F693),G693),""))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3"/>
        <v/>
      </c>
      <c r="S693"/>
      <c r="T693" s="2" t="str">
        <f>IFERROR(INDEX('padron cfe'!D:D,MATCH(DATOS!C693,'padron cfe'!A:A,0),1),"")</f>
        <v/>
      </c>
      <c r="X693" s="6"/>
      <c r="Z693" s="4" t="str">
        <f t="shared" si="145"/>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H693" s="7" t="str">
        <f t="shared" ca="1" si="146"/>
        <v/>
      </c>
      <c r="BI693" s="4" t="str">
        <f t="shared" si="153"/>
        <v/>
      </c>
      <c r="BJ693" s="123" t="str">
        <f t="shared" si="147"/>
        <v/>
      </c>
      <c r="BK693" s="140" t="str">
        <f t="shared" si="152"/>
        <v/>
      </c>
      <c r="BP693" s="5"/>
      <c r="BQ693" s="4" t="str">
        <f>IF(IFERROR(VLOOKUP(C693,C694:C$1993,1,0),"")="","",COUNTIF(C:C,C693))</f>
        <v/>
      </c>
      <c r="BS693" s="5"/>
      <c r="BT693" s="5"/>
      <c r="BU693" s="5" t="str">
        <f>IF(B693="","",IF(BQ693="",1+(MAX(BU$2:BU692)),""))</f>
        <v/>
      </c>
      <c r="BV693" s="5" t="str">
        <f t="shared" si="148"/>
        <v/>
      </c>
      <c r="BW693" s="5" t="str">
        <f t="shared" si="149"/>
        <v/>
      </c>
      <c r="BX693" s="14" t="str">
        <f t="shared" si="150"/>
        <v/>
      </c>
      <c r="BY693" s="28"/>
      <c r="BZ693" s="15"/>
      <c r="CA693" s="5" t="str">
        <f t="shared" si="154"/>
        <v/>
      </c>
      <c r="CC693" s="5"/>
      <c r="CD693" s="5" t="str">
        <f t="shared" si="151"/>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x14ac:dyDescent="0.25">
      <c r="A694" s="4" t="str">
        <f t="shared" si="144"/>
        <v/>
      </c>
      <c r="B694" s="3"/>
      <c r="D694" s="1" t="str">
        <f>IFERROR(INDEX('padron cfe'!B:B,MATCH(DATOS!C694,'padron cfe'!A:A,0),1),"")</f>
        <v/>
      </c>
      <c r="H694" s="5" t="str">
        <f>IF(F694="","",IFERROR(CONCATENATE("PEUA",VLOOKUP(ESTADO,REPORTE!AV694:AW725,2,0),CLAVE_DISTRITO,CLAVE_CADER,IFERROR(VLOOKUP(DAY(F694),$BN$3:$BO$11,2,0),DAY(F694)),IFERROR(VLOOKUP(MONTH(F694),$BN$3:$BO$11,2,0),MONTH(F694)),YEAR(F694),G694),""))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5">IF(J694="","",Q693)</f>
        <v/>
      </c>
      <c r="S694"/>
      <c r="T694" s="2" t="str">
        <f>IFERROR(INDEX('padron cfe'!D:D,MATCH(DATOS!C694,'padron cfe'!A:A,0),1),"")</f>
        <v/>
      </c>
      <c r="X694" s="6"/>
      <c r="Z694" s="4" t="str">
        <f t="shared" si="145"/>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H694" s="7" t="str">
        <f t="shared" ca="1" si="146"/>
        <v/>
      </c>
      <c r="BI694" s="4" t="str">
        <f t="shared" si="153"/>
        <v/>
      </c>
      <c r="BJ694" s="123" t="str">
        <f t="shared" si="147"/>
        <v/>
      </c>
      <c r="BK694" s="140" t="str">
        <f t="shared" si="152"/>
        <v/>
      </c>
      <c r="BP694" s="5"/>
      <c r="BQ694" s="4" t="str">
        <f>IF(IFERROR(VLOOKUP(C694,C695:C$1993,1,0),"")="","",COUNTIF(C:C,C694))</f>
        <v/>
      </c>
      <c r="BS694" s="5"/>
      <c r="BT694" s="5"/>
      <c r="BU694" s="5" t="str">
        <f>IF(B694="","",IF(BQ694="",1+(MAX(BU$2:BU693)),""))</f>
        <v/>
      </c>
      <c r="BV694" s="5" t="str">
        <f t="shared" si="148"/>
        <v/>
      </c>
      <c r="BW694" s="5" t="str">
        <f t="shared" si="149"/>
        <v/>
      </c>
      <c r="BX694" s="14" t="str">
        <f t="shared" si="150"/>
        <v/>
      </c>
      <c r="BY694" s="28"/>
      <c r="BZ694" s="15"/>
      <c r="CA694" s="5" t="str">
        <f t="shared" si="154"/>
        <v/>
      </c>
      <c r="CC694" s="5"/>
      <c r="CD694" s="5" t="str">
        <f t="shared" si="151"/>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x14ac:dyDescent="0.25">
      <c r="A695" s="4" t="str">
        <f t="shared" si="144"/>
        <v/>
      </c>
      <c r="B695" s="3"/>
      <c r="D695" s="1" t="str">
        <f>IFERROR(INDEX('padron cfe'!B:B,MATCH(DATOS!C695,'padron cfe'!A:A,0),1),"")</f>
        <v/>
      </c>
      <c r="H695" s="5" t="str">
        <f>IF(F695="","",IFERROR(CONCATENATE("PEUA",VLOOKUP(ESTADO,REPORTE!AV695:AW726,2,0),CLAVE_DISTRITO,CLAVE_CADER,IFERROR(VLOOKUP(DAY(F695),$BN$3:$BO$11,2,0),DAY(F695)),IFERROR(VLOOKUP(MONTH(F695),$BN$3:$BO$11,2,0),MONTH(F695)),YEAR(F695),G695),""))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5"/>
        <v/>
      </c>
      <c r="S695"/>
      <c r="T695" s="2" t="str">
        <f>IFERROR(INDEX('padron cfe'!D:D,MATCH(DATOS!C695,'padron cfe'!A:A,0),1),"")</f>
        <v/>
      </c>
      <c r="X695" s="6"/>
      <c r="Z695" s="4" t="str">
        <f t="shared" si="145"/>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H695" s="7" t="str">
        <f t="shared" ca="1" si="146"/>
        <v/>
      </c>
      <c r="BI695" s="4" t="str">
        <f t="shared" si="153"/>
        <v/>
      </c>
      <c r="BJ695" s="123" t="str">
        <f t="shared" si="147"/>
        <v/>
      </c>
      <c r="BK695" s="140" t="str">
        <f t="shared" si="152"/>
        <v/>
      </c>
      <c r="BP695" s="5"/>
      <c r="BQ695" s="4" t="str">
        <f>IF(IFERROR(VLOOKUP(C695,C696:C$1993,1,0),"")="","",COUNTIF(C:C,C695))</f>
        <v/>
      </c>
      <c r="BS695" s="5"/>
      <c r="BT695" s="5"/>
      <c r="BU695" s="5" t="str">
        <f>IF(B695="","",IF(BQ695="",1+(MAX(BU$2:BU694)),""))</f>
        <v/>
      </c>
      <c r="BV695" s="5" t="str">
        <f t="shared" si="148"/>
        <v/>
      </c>
      <c r="BW695" s="5" t="str">
        <f t="shared" si="149"/>
        <v/>
      </c>
      <c r="BX695" s="14" t="str">
        <f t="shared" si="150"/>
        <v/>
      </c>
      <c r="BY695" s="28"/>
      <c r="BZ695" s="15"/>
      <c r="CA695" s="5" t="str">
        <f t="shared" si="154"/>
        <v/>
      </c>
      <c r="CC695" s="5"/>
      <c r="CD695" s="5" t="str">
        <f t="shared" si="151"/>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x14ac:dyDescent="0.25">
      <c r="A696" s="4" t="str">
        <f t="shared" si="144"/>
        <v/>
      </c>
      <c r="B696" s="3"/>
      <c r="D696" s="1" t="str">
        <f>IFERROR(INDEX('padron cfe'!B:B,MATCH(DATOS!C696,'padron cfe'!A:A,0),1),"")</f>
        <v/>
      </c>
      <c r="H696" s="5" t="str">
        <f>IF(F696="","",IFERROR(CONCATENATE("PEUA",VLOOKUP(ESTADO,REPORTE!AV696:AW727,2,0),CLAVE_DISTRITO,CLAVE_CADER,IFERROR(VLOOKUP(DAY(F696),$BN$3:$BO$11,2,0),DAY(F696)),IFERROR(VLOOKUP(MONTH(F696),$BN$3:$BO$11,2,0),MONTH(F696)),YEAR(F696),G696),""))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5"/>
        <v/>
      </c>
      <c r="S696"/>
      <c r="T696" s="2" t="str">
        <f>IFERROR(INDEX('padron cfe'!D:D,MATCH(DATOS!C696,'padron cfe'!A:A,0),1),"")</f>
        <v/>
      </c>
      <c r="X696" s="6"/>
      <c r="Z696" s="4" t="str">
        <f t="shared" si="145"/>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H696" s="7" t="str">
        <f t="shared" ca="1" si="146"/>
        <v/>
      </c>
      <c r="BI696" s="4" t="str">
        <f t="shared" si="153"/>
        <v/>
      </c>
      <c r="BJ696" s="123" t="str">
        <f t="shared" si="147"/>
        <v/>
      </c>
      <c r="BK696" s="140" t="str">
        <f t="shared" si="152"/>
        <v/>
      </c>
      <c r="BP696" s="5"/>
      <c r="BQ696" s="4" t="str">
        <f>IF(IFERROR(VLOOKUP(C696,C697:C$1993,1,0),"")="","",COUNTIF(C:C,C696))</f>
        <v/>
      </c>
      <c r="BS696" s="5"/>
      <c r="BT696" s="5"/>
      <c r="BU696" s="5" t="str">
        <f>IF(B696="","",IF(BQ696="",1+(MAX(BU$2:BU695)),""))</f>
        <v/>
      </c>
      <c r="BV696" s="5" t="str">
        <f t="shared" si="148"/>
        <v/>
      </c>
      <c r="BW696" s="5" t="str">
        <f t="shared" si="149"/>
        <v/>
      </c>
      <c r="BX696" s="14" t="str">
        <f t="shared" si="150"/>
        <v/>
      </c>
      <c r="BY696" s="28"/>
      <c r="BZ696" s="15"/>
      <c r="CA696" s="5" t="str">
        <f t="shared" si="154"/>
        <v/>
      </c>
      <c r="CC696" s="5"/>
      <c r="CD696" s="5" t="str">
        <f t="shared" si="151"/>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x14ac:dyDescent="0.25">
      <c r="A697" s="4" t="str">
        <f t="shared" si="144"/>
        <v/>
      </c>
      <c r="B697" s="3"/>
      <c r="D697" s="1" t="str">
        <f>IFERROR(INDEX('padron cfe'!B:B,MATCH(DATOS!C697,'padron cfe'!A:A,0),1),"")</f>
        <v/>
      </c>
      <c r="H697" s="5" t="str">
        <f>IF(F697="","",IFERROR(CONCATENATE("PEUA",VLOOKUP(ESTADO,REPORTE!AV697:AW728,2,0),CLAVE_DISTRITO,CLAVE_CADER,IFERROR(VLOOKUP(DAY(F697),$BN$3:$BO$11,2,0),DAY(F697)),IFERROR(VLOOKUP(MONTH(F697),$BN$3:$BO$11,2,0),MONTH(F697)),YEAR(F697),G697),""))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5"/>
        <v/>
      </c>
      <c r="S697"/>
      <c r="T697" s="2" t="str">
        <f>IFERROR(INDEX('padron cfe'!D:D,MATCH(DATOS!C697,'padron cfe'!A:A,0),1),"")</f>
        <v/>
      </c>
      <c r="X697" s="6"/>
      <c r="Z697" s="4" t="str">
        <f t="shared" si="145"/>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H697" s="7" t="str">
        <f t="shared" ca="1" si="146"/>
        <v/>
      </c>
      <c r="BI697" s="4" t="str">
        <f t="shared" si="153"/>
        <v/>
      </c>
      <c r="BJ697" s="123" t="str">
        <f t="shared" si="147"/>
        <v/>
      </c>
      <c r="BK697" s="140" t="str">
        <f t="shared" si="152"/>
        <v/>
      </c>
      <c r="BP697" s="5"/>
      <c r="BQ697" s="4" t="str">
        <f>IF(IFERROR(VLOOKUP(C697,C698:C$1993,1,0),"")="","",COUNTIF(C:C,C697))</f>
        <v/>
      </c>
      <c r="BS697" s="5"/>
      <c r="BT697" s="5"/>
      <c r="BU697" s="5" t="str">
        <f>IF(B697="","",IF(BQ697="",1+(MAX(BU$2:BU696)),""))</f>
        <v/>
      </c>
      <c r="BV697" s="5" t="str">
        <f t="shared" si="148"/>
        <v/>
      </c>
      <c r="BW697" s="5" t="str">
        <f t="shared" si="149"/>
        <v/>
      </c>
      <c r="BX697" s="14" t="str">
        <f t="shared" si="150"/>
        <v/>
      </c>
      <c r="BY697" s="28"/>
      <c r="BZ697" s="15"/>
      <c r="CA697" s="5" t="str">
        <f t="shared" si="154"/>
        <v/>
      </c>
      <c r="CC697" s="5"/>
      <c r="CD697" s="5" t="str">
        <f t="shared" si="151"/>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x14ac:dyDescent="0.25">
      <c r="A698" s="4" t="str">
        <f t="shared" si="144"/>
        <v/>
      </c>
      <c r="B698" s="3"/>
      <c r="D698" s="1" t="str">
        <f>IFERROR(INDEX('padron cfe'!B:B,MATCH(DATOS!C698,'padron cfe'!A:A,0),1),"")</f>
        <v/>
      </c>
      <c r="H698" s="5" t="str">
        <f>IF(F698="","",IFERROR(CONCATENATE("PEUA",VLOOKUP(ESTADO,REPORTE!AV698:AW729,2,0),CLAVE_DISTRITO,CLAVE_CADER,IFERROR(VLOOKUP(DAY(F698),$BN$3:$BO$11,2,0),DAY(F698)),IFERROR(VLOOKUP(MONTH(F698),$BN$3:$BO$11,2,0),MONTH(F698)),YEAR(F698),G698),""))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5"/>
        <v/>
      </c>
      <c r="S698"/>
      <c r="T698" s="2" t="str">
        <f>IFERROR(INDEX('padron cfe'!D:D,MATCH(DATOS!C698,'padron cfe'!A:A,0),1),"")</f>
        <v/>
      </c>
      <c r="X698" s="6"/>
      <c r="Z698" s="4" t="str">
        <f t="shared" si="145"/>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H698" s="7" t="str">
        <f t="shared" ca="1" si="146"/>
        <v/>
      </c>
      <c r="BI698" s="4" t="str">
        <f t="shared" si="153"/>
        <v/>
      </c>
      <c r="BJ698" s="123" t="str">
        <f t="shared" si="147"/>
        <v/>
      </c>
      <c r="BK698" s="140" t="str">
        <f t="shared" si="152"/>
        <v/>
      </c>
      <c r="BP698" s="5"/>
      <c r="BQ698" s="4" t="str">
        <f>IF(IFERROR(VLOOKUP(C698,C699:C$1993,1,0),"")="","",COUNTIF(C:C,C698))</f>
        <v/>
      </c>
      <c r="BS698" s="5"/>
      <c r="BT698" s="5"/>
      <c r="BU698" s="5" t="str">
        <f>IF(B698="","",IF(BQ698="",1+(MAX(BU$2:BU697)),""))</f>
        <v/>
      </c>
      <c r="BV698" s="5" t="str">
        <f t="shared" si="148"/>
        <v/>
      </c>
      <c r="BW698" s="5" t="str">
        <f t="shared" si="149"/>
        <v/>
      </c>
      <c r="BX698" s="14" t="str">
        <f t="shared" si="150"/>
        <v/>
      </c>
      <c r="BY698" s="28"/>
      <c r="BZ698" s="15"/>
      <c r="CA698" s="5" t="str">
        <f t="shared" si="154"/>
        <v/>
      </c>
      <c r="CC698" s="5"/>
      <c r="CD698" s="5" t="str">
        <f t="shared" si="151"/>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x14ac:dyDescent="0.25">
      <c r="A699" s="4" t="str">
        <f t="shared" si="144"/>
        <v/>
      </c>
      <c r="B699" s="3"/>
      <c r="D699" s="1" t="str">
        <f>IFERROR(INDEX('padron cfe'!B:B,MATCH(DATOS!C699,'padron cfe'!A:A,0),1),"")</f>
        <v/>
      </c>
      <c r="H699" s="5" t="str">
        <f>IF(F699="","",IFERROR(CONCATENATE("PEUA",VLOOKUP(ESTADO,REPORTE!AV699:AW730,2,0),CLAVE_DISTRITO,CLAVE_CADER,IFERROR(VLOOKUP(DAY(F699),$BN$3:$BO$11,2,0),DAY(F699)),IFERROR(VLOOKUP(MONTH(F699),$BN$3:$BO$11,2,0),MONTH(F699)),YEAR(F699),G699),""))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5"/>
        <v/>
      </c>
      <c r="S699"/>
      <c r="T699" s="2" t="str">
        <f>IFERROR(INDEX('padron cfe'!D:D,MATCH(DATOS!C699,'padron cfe'!A:A,0),1),"")</f>
        <v/>
      </c>
      <c r="X699" s="6"/>
      <c r="Z699" s="4" t="str">
        <f t="shared" si="145"/>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H699" s="7" t="str">
        <f t="shared" ca="1" si="146"/>
        <v/>
      </c>
      <c r="BI699" s="4" t="str">
        <f t="shared" si="153"/>
        <v/>
      </c>
      <c r="BJ699" s="123" t="str">
        <f t="shared" si="147"/>
        <v/>
      </c>
      <c r="BK699" s="140" t="str">
        <f t="shared" si="152"/>
        <v/>
      </c>
      <c r="BP699" s="5"/>
      <c r="BQ699" s="4" t="str">
        <f>IF(IFERROR(VLOOKUP(C699,C700:C$1993,1,0),"")="","",COUNTIF(C:C,C699))</f>
        <v/>
      </c>
      <c r="BS699" s="5"/>
      <c r="BT699" s="5"/>
      <c r="BU699" s="5" t="str">
        <f>IF(B699="","",IF(BQ699="",1+(MAX(BU$2:BU698)),""))</f>
        <v/>
      </c>
      <c r="BV699" s="5" t="str">
        <f t="shared" si="148"/>
        <v/>
      </c>
      <c r="BW699" s="5" t="str">
        <f t="shared" si="149"/>
        <v/>
      </c>
      <c r="BX699" s="14" t="str">
        <f t="shared" si="150"/>
        <v/>
      </c>
      <c r="BY699" s="28"/>
      <c r="BZ699" s="15"/>
      <c r="CA699" s="5" t="str">
        <f t="shared" si="154"/>
        <v/>
      </c>
      <c r="CC699" s="5"/>
      <c r="CD699" s="5" t="str">
        <f t="shared" si="151"/>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x14ac:dyDescent="0.25">
      <c r="A700" s="4" t="str">
        <f t="shared" si="144"/>
        <v/>
      </c>
      <c r="B700" s="3"/>
      <c r="D700" s="1" t="str">
        <f>IFERROR(INDEX('padron cfe'!B:B,MATCH(DATOS!C700,'padron cfe'!A:A,0),1),"")</f>
        <v/>
      </c>
      <c r="H700" s="5" t="str">
        <f>IF(F700="","",IFERROR(CONCATENATE("PEUA",VLOOKUP(ESTADO,REPORTE!AV700:AW731,2,0),CLAVE_DISTRITO,CLAVE_CADER,IFERROR(VLOOKUP(DAY(F700),$BN$3:$BO$11,2,0),DAY(F700)),IFERROR(VLOOKUP(MONTH(F700),$BN$3:$BO$11,2,0),MONTH(F700)),YEAR(F700),G700),""))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5"/>
        <v/>
      </c>
      <c r="S700"/>
      <c r="T700" s="2" t="str">
        <f>IFERROR(INDEX('padron cfe'!D:D,MATCH(DATOS!C700,'padron cfe'!A:A,0),1),"")</f>
        <v/>
      </c>
      <c r="X700" s="6"/>
      <c r="Z700" s="4" t="str">
        <f t="shared" si="145"/>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H700" s="7" t="str">
        <f t="shared" ca="1" si="146"/>
        <v/>
      </c>
      <c r="BI700" s="4" t="str">
        <f t="shared" si="153"/>
        <v/>
      </c>
      <c r="BJ700" s="123" t="str">
        <f t="shared" si="147"/>
        <v/>
      </c>
      <c r="BK700" s="140" t="str">
        <f t="shared" si="152"/>
        <v/>
      </c>
      <c r="BP700" s="5"/>
      <c r="BQ700" s="4" t="str">
        <f>IF(IFERROR(VLOOKUP(C700,C701:C$1993,1,0),"")="","",COUNTIF(C:C,C700))</f>
        <v/>
      </c>
      <c r="BS700" s="5"/>
      <c r="BT700" s="5"/>
      <c r="BU700" s="5" t="str">
        <f>IF(B700="","",IF(BQ700="",1+(MAX(BU$2:BU699)),""))</f>
        <v/>
      </c>
      <c r="BV700" s="5" t="str">
        <f t="shared" si="148"/>
        <v/>
      </c>
      <c r="BW700" s="5" t="str">
        <f t="shared" si="149"/>
        <v/>
      </c>
      <c r="BX700" s="14" t="str">
        <f t="shared" si="150"/>
        <v/>
      </c>
      <c r="BY700" s="28"/>
      <c r="BZ700" s="15"/>
      <c r="CA700" s="5" t="str">
        <f t="shared" si="154"/>
        <v/>
      </c>
      <c r="CC700" s="5"/>
      <c r="CD700" s="5" t="str">
        <f t="shared" si="151"/>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x14ac:dyDescent="0.25">
      <c r="A701" s="4" t="str">
        <f t="shared" si="144"/>
        <v/>
      </c>
      <c r="B701" s="3"/>
      <c r="D701" s="1" t="str">
        <f>IFERROR(INDEX('padron cfe'!B:B,MATCH(DATOS!C701,'padron cfe'!A:A,0),1),"")</f>
        <v/>
      </c>
      <c r="H701" s="5" t="str">
        <f>IF(F701="","",IFERROR(CONCATENATE("PEUA",VLOOKUP(ESTADO,REPORTE!AV701:AW732,2,0),CLAVE_DISTRITO,CLAVE_CADER,IFERROR(VLOOKUP(DAY(F701),$BN$3:$BO$11,2,0),DAY(F701)),IFERROR(VLOOKUP(MONTH(F701),$BN$3:$BO$11,2,0),MONTH(F701)),YEAR(F701),G701),""))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5"/>
        <v/>
      </c>
      <c r="S701"/>
      <c r="T701" s="2" t="str">
        <f>IFERROR(INDEX('padron cfe'!D:D,MATCH(DATOS!C701,'padron cfe'!A:A,0),1),"")</f>
        <v/>
      </c>
      <c r="X701" s="6"/>
      <c r="Z701" s="4" t="str">
        <f t="shared" si="145"/>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H701" s="7" t="str">
        <f t="shared" ca="1" si="146"/>
        <v/>
      </c>
      <c r="BI701" s="4" t="str">
        <f t="shared" si="153"/>
        <v/>
      </c>
      <c r="BJ701" s="123" t="str">
        <f t="shared" si="147"/>
        <v/>
      </c>
      <c r="BK701" s="140" t="str">
        <f t="shared" si="152"/>
        <v/>
      </c>
      <c r="BP701" s="5"/>
      <c r="BQ701" s="4" t="str">
        <f>IF(IFERROR(VLOOKUP(C701,C702:C$1993,1,0),"")="","",COUNTIF(C:C,C701))</f>
        <v/>
      </c>
      <c r="BS701" s="5"/>
      <c r="BT701" s="5"/>
      <c r="BU701" s="5" t="str">
        <f>IF(B701="","",IF(BQ701="",1+(MAX(BU$2:BU700)),""))</f>
        <v/>
      </c>
      <c r="BV701" s="5" t="str">
        <f t="shared" si="148"/>
        <v/>
      </c>
      <c r="BW701" s="5" t="str">
        <f t="shared" si="149"/>
        <v/>
      </c>
      <c r="BX701" s="14" t="str">
        <f t="shared" si="150"/>
        <v/>
      </c>
      <c r="BY701" s="28"/>
      <c r="BZ701" s="15"/>
      <c r="CA701" s="5" t="str">
        <f t="shared" si="154"/>
        <v/>
      </c>
      <c r="CC701" s="5"/>
      <c r="CD701" s="5" t="str">
        <f t="shared" si="151"/>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x14ac:dyDescent="0.25">
      <c r="A702" s="4" t="str">
        <f t="shared" si="144"/>
        <v/>
      </c>
      <c r="B702" s="3"/>
      <c r="D702" s="1" t="str">
        <f>IFERROR(INDEX('padron cfe'!B:B,MATCH(DATOS!C702,'padron cfe'!A:A,0),1),"")</f>
        <v/>
      </c>
      <c r="H702" s="5" t="str">
        <f>IF(F702="","",IFERROR(CONCATENATE("PEUA",VLOOKUP(ESTADO,REPORTE!AV702:AW733,2,0),CLAVE_DISTRITO,CLAVE_CADER,IFERROR(VLOOKUP(DAY(F702),$BN$3:$BO$11,2,0),DAY(F702)),IFERROR(VLOOKUP(MONTH(F702),$BN$3:$BO$11,2,0),MONTH(F702)),YEAR(F702),G702),""))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5"/>
        <v/>
      </c>
      <c r="S702"/>
      <c r="T702" s="2" t="str">
        <f>IFERROR(INDEX('padron cfe'!D:D,MATCH(DATOS!C702,'padron cfe'!A:A,0),1),"")</f>
        <v/>
      </c>
      <c r="X702" s="6"/>
      <c r="Z702" s="4" t="str">
        <f t="shared" si="145"/>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H702" s="7" t="str">
        <f t="shared" ca="1" si="146"/>
        <v/>
      </c>
      <c r="BI702" s="4" t="str">
        <f t="shared" si="153"/>
        <v/>
      </c>
      <c r="BJ702" s="123" t="str">
        <f t="shared" si="147"/>
        <v/>
      </c>
      <c r="BK702" s="140" t="str">
        <f t="shared" si="152"/>
        <v/>
      </c>
      <c r="BP702" s="5"/>
      <c r="BQ702" s="4" t="str">
        <f>IF(IFERROR(VLOOKUP(C702,C703:C$1993,1,0),"")="","",COUNTIF(C:C,C702))</f>
        <v/>
      </c>
      <c r="BS702" s="5"/>
      <c r="BT702" s="5"/>
      <c r="BU702" s="5" t="str">
        <f>IF(B702="","",IF(BQ702="",1+(MAX(BU$2:BU701)),""))</f>
        <v/>
      </c>
      <c r="BV702" s="5" t="str">
        <f t="shared" si="148"/>
        <v/>
      </c>
      <c r="BW702" s="5" t="str">
        <f t="shared" si="149"/>
        <v/>
      </c>
      <c r="BX702" s="14" t="str">
        <f t="shared" si="150"/>
        <v/>
      </c>
      <c r="BY702" s="28"/>
      <c r="BZ702" s="15"/>
      <c r="CA702" s="5" t="str">
        <f t="shared" si="154"/>
        <v/>
      </c>
      <c r="CC702" s="5"/>
      <c r="CD702" s="5" t="str">
        <f t="shared" si="151"/>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x14ac:dyDescent="0.25">
      <c r="A703" s="4" t="str">
        <f t="shared" si="144"/>
        <v/>
      </c>
      <c r="B703" s="3"/>
      <c r="D703" s="1" t="str">
        <f>IFERROR(INDEX('padron cfe'!B:B,MATCH(DATOS!C703,'padron cfe'!A:A,0),1),"")</f>
        <v/>
      </c>
      <c r="H703" s="5" t="str">
        <f>IF(F703="","",IFERROR(CONCATENATE("PEUA",VLOOKUP(ESTADO,REPORTE!AV703:AW734,2,0),CLAVE_DISTRITO,CLAVE_CADER,IFERROR(VLOOKUP(DAY(F703),$BN$3:$BO$11,2,0),DAY(F703)),IFERROR(VLOOKUP(MONTH(F703),$BN$3:$BO$11,2,0),MONTH(F703)),YEAR(F703),G703),""))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5"/>
        <v/>
      </c>
      <c r="S703"/>
      <c r="T703" s="2" t="str">
        <f>IFERROR(INDEX('padron cfe'!D:D,MATCH(DATOS!C703,'padron cfe'!A:A,0),1),"")</f>
        <v/>
      </c>
      <c r="X703" s="6"/>
      <c r="Z703" s="4" t="str">
        <f t="shared" si="145"/>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H703" s="7" t="str">
        <f t="shared" ca="1" si="146"/>
        <v/>
      </c>
      <c r="BI703" s="4" t="str">
        <f t="shared" si="153"/>
        <v/>
      </c>
      <c r="BJ703" s="123" t="str">
        <f t="shared" si="147"/>
        <v/>
      </c>
      <c r="BK703" s="140" t="str">
        <f t="shared" si="152"/>
        <v/>
      </c>
      <c r="BP703" s="5"/>
      <c r="BQ703" s="4" t="str">
        <f>IF(IFERROR(VLOOKUP(C703,C704:C$1993,1,0),"")="","",COUNTIF(C:C,C703))</f>
        <v/>
      </c>
      <c r="BS703" s="5"/>
      <c r="BT703" s="5"/>
      <c r="BU703" s="5" t="str">
        <f>IF(B703="","",IF(BQ703="",1+(MAX(BU$2:BU702)),""))</f>
        <v/>
      </c>
      <c r="BV703" s="5" t="str">
        <f t="shared" si="148"/>
        <v/>
      </c>
      <c r="BW703" s="5" t="str">
        <f t="shared" si="149"/>
        <v/>
      </c>
      <c r="BX703" s="14" t="str">
        <f t="shared" si="150"/>
        <v/>
      </c>
      <c r="BY703" s="28"/>
      <c r="BZ703" s="15"/>
      <c r="CA703" s="5" t="str">
        <f t="shared" si="154"/>
        <v/>
      </c>
      <c r="CC703" s="5"/>
      <c r="CD703" s="5" t="str">
        <f t="shared" si="151"/>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x14ac:dyDescent="0.25">
      <c r="A704" s="4" t="str">
        <f t="shared" si="144"/>
        <v/>
      </c>
      <c r="B704" s="3"/>
      <c r="D704" s="1" t="str">
        <f>IFERROR(INDEX('padron cfe'!B:B,MATCH(DATOS!C704,'padron cfe'!A:A,0),1),"")</f>
        <v/>
      </c>
      <c r="H704" s="5" t="str">
        <f>IF(F704="","",IFERROR(CONCATENATE("PEUA",VLOOKUP(ESTADO,REPORTE!AV704:AW735,2,0),CLAVE_DISTRITO,CLAVE_CADER,IFERROR(VLOOKUP(DAY(F704),$BN$3:$BO$11,2,0),DAY(F704)),IFERROR(VLOOKUP(MONTH(F704),$BN$3:$BO$11,2,0),MONTH(F704)),YEAR(F704),G704),""))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5"/>
        <v/>
      </c>
      <c r="S704"/>
      <c r="T704" s="2" t="str">
        <f>IFERROR(INDEX('padron cfe'!D:D,MATCH(DATOS!C704,'padron cfe'!A:A,0),1),"")</f>
        <v/>
      </c>
      <c r="X704" s="6"/>
      <c r="Z704" s="4" t="str">
        <f t="shared" si="145"/>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H704" s="7" t="str">
        <f t="shared" ca="1" si="146"/>
        <v/>
      </c>
      <c r="BI704" s="4" t="str">
        <f t="shared" si="153"/>
        <v/>
      </c>
      <c r="BJ704" s="123" t="str">
        <f t="shared" si="147"/>
        <v/>
      </c>
      <c r="BK704" s="140" t="str">
        <f t="shared" si="152"/>
        <v/>
      </c>
      <c r="BP704" s="5"/>
      <c r="BQ704" s="4" t="str">
        <f>IF(IFERROR(VLOOKUP(C704,C705:C$1993,1,0),"")="","",COUNTIF(C:C,C704))</f>
        <v/>
      </c>
      <c r="BS704" s="5"/>
      <c r="BT704" s="5"/>
      <c r="BU704" s="5" t="str">
        <f>IF(B704="","",IF(BQ704="",1+(MAX(BU$2:BU703)),""))</f>
        <v/>
      </c>
      <c r="BV704" s="5" t="str">
        <f t="shared" si="148"/>
        <v/>
      </c>
      <c r="BW704" s="5" t="str">
        <f t="shared" si="149"/>
        <v/>
      </c>
      <c r="BX704" s="14" t="str">
        <f t="shared" si="150"/>
        <v/>
      </c>
      <c r="BY704" s="28"/>
      <c r="BZ704" s="15"/>
      <c r="CA704" s="5" t="str">
        <f t="shared" si="154"/>
        <v/>
      </c>
      <c r="CC704" s="5"/>
      <c r="CD704" s="5" t="str">
        <f t="shared" si="151"/>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x14ac:dyDescent="0.25">
      <c r="A705" s="4" t="str">
        <f t="shared" si="144"/>
        <v/>
      </c>
      <c r="B705" s="3"/>
      <c r="D705" s="1" t="str">
        <f>IFERROR(INDEX('padron cfe'!B:B,MATCH(DATOS!C705,'padron cfe'!A:A,0),1),"")</f>
        <v/>
      </c>
      <c r="H705" s="5" t="str">
        <f>IF(F705="","",IFERROR(CONCATENATE("PEUA",VLOOKUP(ESTADO,REPORTE!AV705:AW736,2,0),CLAVE_DISTRITO,CLAVE_CADER,IFERROR(VLOOKUP(DAY(F705),$BN$3:$BO$11,2,0),DAY(F705)),IFERROR(VLOOKUP(MONTH(F705),$BN$3:$BO$11,2,0),MONTH(F705)),YEAR(F705),G705),""))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5"/>
        <v/>
      </c>
      <c r="S705"/>
      <c r="T705" s="2" t="str">
        <f>IFERROR(INDEX('padron cfe'!D:D,MATCH(DATOS!C705,'padron cfe'!A:A,0),1),"")</f>
        <v/>
      </c>
      <c r="X705" s="6"/>
      <c r="Z705" s="4" t="str">
        <f t="shared" si="145"/>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H705" s="7" t="str">
        <f t="shared" ca="1" si="146"/>
        <v/>
      </c>
      <c r="BI705" s="4" t="str">
        <f t="shared" si="153"/>
        <v/>
      </c>
      <c r="BJ705" s="123" t="str">
        <f t="shared" si="147"/>
        <v/>
      </c>
      <c r="BK705" s="140" t="str">
        <f t="shared" si="152"/>
        <v/>
      </c>
      <c r="BP705" s="5"/>
      <c r="BQ705" s="4" t="str">
        <f>IF(IFERROR(VLOOKUP(C705,C706:C$1993,1,0),"")="","",COUNTIF(C:C,C705))</f>
        <v/>
      </c>
      <c r="BS705" s="5"/>
      <c r="BT705" s="5"/>
      <c r="BU705" s="5" t="str">
        <f>IF(B705="","",IF(BQ705="",1+(MAX(BU$2:BU704)),""))</f>
        <v/>
      </c>
      <c r="BV705" s="5" t="str">
        <f t="shared" si="148"/>
        <v/>
      </c>
      <c r="BW705" s="5" t="str">
        <f t="shared" si="149"/>
        <v/>
      </c>
      <c r="BX705" s="14" t="str">
        <f t="shared" si="150"/>
        <v/>
      </c>
      <c r="BY705" s="28"/>
      <c r="BZ705" s="15"/>
      <c r="CA705" s="5" t="str">
        <f t="shared" si="154"/>
        <v/>
      </c>
      <c r="CC705" s="5"/>
      <c r="CD705" s="5" t="str">
        <f t="shared" si="151"/>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x14ac:dyDescent="0.25">
      <c r="A706" s="4" t="str">
        <f t="shared" ref="A706:A769" si="156">IF(AS706="",IF(B706="","",IF(LEN(B706)=1,"000"&amp;B706,IF(LEN(B706)=2,"00"&amp;B706,IF(LEN(B706)=3,"0"&amp;B706,B706)))),C706)</f>
        <v/>
      </c>
      <c r="B706" s="3"/>
      <c r="D706" s="1" t="str">
        <f>IFERROR(INDEX('padron cfe'!B:B,MATCH(DATOS!C706,'padron cfe'!A:A,0),1),"")</f>
        <v/>
      </c>
      <c r="H706" s="5" t="str">
        <f>IF(F706="","",IFERROR(CONCATENATE("PEUA",VLOOKUP(ESTADO,REPORTE!AV706:AW737,2,0),CLAVE_DISTRITO,CLAVE_CADER,IFERROR(VLOOKUP(DAY(F706),$BN$3:$BO$11,2,0),DAY(F706)),IFERROR(VLOOKUP(MONTH(F706),$BN$3:$BO$11,2,0),MONTH(F706)),YEAR(F706),G706),""))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5"/>
        <v/>
      </c>
      <c r="S706"/>
      <c r="T706" s="2" t="str">
        <f>IFERROR(INDEX('padron cfe'!D:D,MATCH(DATOS!C706,'padron cfe'!A:A,0),1),"")</f>
        <v/>
      </c>
      <c r="X706" s="6"/>
      <c r="Z706" s="4" t="str">
        <f t="shared" ref="Z706:Z769" si="157">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H706" s="7" t="str">
        <f t="shared" ref="BH706:BH769" ca="1" si="158">IFERROR(IF(BE706="","",IF(BA706=5,"",IF(BE706-TODAY()&gt;0,"VIGENTE","VENCIDO"))),"")</f>
        <v/>
      </c>
      <c r="BI706" s="4" t="str">
        <f t="shared" si="153"/>
        <v/>
      </c>
      <c r="BJ706" s="123" t="str">
        <f t="shared" ref="BJ706:BJ769" si="159">IFERROR(IF(AA706="","",AA706/V706),"")</f>
        <v/>
      </c>
      <c r="BK706" s="140" t="str">
        <f t="shared" si="152"/>
        <v/>
      </c>
      <c r="BP706" s="5"/>
      <c r="BQ706" s="4" t="str">
        <f>IF(IFERROR(VLOOKUP(C706,C707:C$1993,1,0),"")="","",COUNTIF(C:C,C706))</f>
        <v/>
      </c>
      <c r="BS706" s="5"/>
      <c r="BT706" s="5"/>
      <c r="BU706" s="5" t="str">
        <f>IF(B706="","",IF(BQ706="",1+(MAX(BU$2:BU705)),""))</f>
        <v/>
      </c>
      <c r="BV706" s="5" t="str">
        <f t="shared" ref="BV706:BV769" si="160">IF(BU706="","",Z706)</f>
        <v/>
      </c>
      <c r="BW706" s="5" t="str">
        <f t="shared" ref="BW706:BW769" si="161">IF(BU706="","",H706)</f>
        <v/>
      </c>
      <c r="BX706" s="14" t="str">
        <f t="shared" ref="BX706:BX769" si="162">IF(BU706="","",C706)</f>
        <v/>
      </c>
      <c r="BY706" s="28"/>
      <c r="BZ706" s="15"/>
      <c r="CA706" s="5" t="str">
        <f t="shared" si="154"/>
        <v/>
      </c>
      <c r="CC706" s="5"/>
      <c r="CD706" s="5" t="str">
        <f t="shared" ref="CD706:CD744" si="163">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x14ac:dyDescent="0.25">
      <c r="A707" s="4" t="str">
        <f t="shared" si="156"/>
        <v/>
      </c>
      <c r="B707" s="3"/>
      <c r="D707" s="1" t="str">
        <f>IFERROR(INDEX('padron cfe'!B:B,MATCH(DATOS!C707,'padron cfe'!A:A,0),1),"")</f>
        <v/>
      </c>
      <c r="H707" s="5" t="str">
        <f>IF(F707="","",IFERROR(CONCATENATE("PEUA",VLOOKUP(ESTADO,REPORTE!AV707:AW738,2,0),CLAVE_DISTRITO,CLAVE_CADER,IFERROR(VLOOKUP(DAY(F707),$BN$3:$BO$11,2,0),DAY(F707)),IFERROR(VLOOKUP(MONTH(F707),$BN$3:$BO$11,2,0),MONTH(F707)),YEAR(F707),G707),""))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5"/>
        <v/>
      </c>
      <c r="S707"/>
      <c r="T707" s="2" t="str">
        <f>IFERROR(INDEX('padron cfe'!D:D,MATCH(DATOS!C707,'padron cfe'!A:A,0),1),"")</f>
        <v/>
      </c>
      <c r="X707" s="6"/>
      <c r="Z707" s="4" t="str">
        <f t="shared" si="157"/>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H707" s="7" t="str">
        <f t="shared" ca="1" si="158"/>
        <v/>
      </c>
      <c r="BI707" s="4" t="str">
        <f t="shared" si="153"/>
        <v/>
      </c>
      <c r="BJ707" s="123" t="str">
        <f t="shared" si="159"/>
        <v/>
      </c>
      <c r="BK707" s="140" t="str">
        <f t="shared" ref="BK707:BK770" si="164">IFERROR(IF(AA707/Z707=0,"",AA707/Z707),"")</f>
        <v/>
      </c>
      <c r="BP707" s="5"/>
      <c r="BQ707" s="4" t="str">
        <f>IF(IFERROR(VLOOKUP(C707,C708:C$1993,1,0),"")="","",COUNTIF(C:C,C707))</f>
        <v/>
      </c>
      <c r="BS707" s="5"/>
      <c r="BT707" s="5"/>
      <c r="BU707" s="5" t="str">
        <f>IF(B707="","",IF(BQ707="",1+(MAX(BU$2:BU706)),""))</f>
        <v/>
      </c>
      <c r="BV707" s="5" t="str">
        <f t="shared" si="160"/>
        <v/>
      </c>
      <c r="BW707" s="5" t="str">
        <f t="shared" si="161"/>
        <v/>
      </c>
      <c r="BX707" s="14" t="str">
        <f t="shared" si="162"/>
        <v/>
      </c>
      <c r="BY707" s="28"/>
      <c r="BZ707" s="15"/>
      <c r="CA707" s="5" t="str">
        <f t="shared" si="154"/>
        <v/>
      </c>
      <c r="CC707" s="5"/>
      <c r="CD707" s="5" t="str">
        <f t="shared" si="163"/>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x14ac:dyDescent="0.25">
      <c r="A708" s="4" t="str">
        <f t="shared" si="156"/>
        <v/>
      </c>
      <c r="B708" s="3"/>
      <c r="D708" s="1" t="str">
        <f>IFERROR(INDEX('padron cfe'!B:B,MATCH(DATOS!C708,'padron cfe'!A:A,0),1),"")</f>
        <v/>
      </c>
      <c r="H708" s="5" t="str">
        <f>IF(F708="","",IFERROR(CONCATENATE("PEUA",VLOOKUP(ESTADO,REPORTE!AV708:AW739,2,0),CLAVE_DISTRITO,CLAVE_CADER,IFERROR(VLOOKUP(DAY(F708),$BN$3:$BO$11,2,0),DAY(F708)),IFERROR(VLOOKUP(MONTH(F708),$BN$3:$BO$11,2,0),MONTH(F708)),YEAR(F708),G708),""))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5"/>
        <v/>
      </c>
      <c r="S708"/>
      <c r="T708" s="2" t="str">
        <f>IFERROR(INDEX('padron cfe'!D:D,MATCH(DATOS!C708,'padron cfe'!A:A,0),1),"")</f>
        <v/>
      </c>
      <c r="X708" s="6"/>
      <c r="Z708" s="4" t="str">
        <f t="shared" si="157"/>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H708" s="7" t="str">
        <f t="shared" ca="1" si="158"/>
        <v/>
      </c>
      <c r="BI708" s="4" t="str">
        <f t="shared" si="153"/>
        <v/>
      </c>
      <c r="BJ708" s="123" t="str">
        <f t="shared" si="159"/>
        <v/>
      </c>
      <c r="BK708" s="140" t="str">
        <f t="shared" si="164"/>
        <v/>
      </c>
      <c r="BP708" s="5"/>
      <c r="BQ708" s="4" t="str">
        <f>IF(IFERROR(VLOOKUP(C708,C709:C$1993,1,0),"")="","",COUNTIF(C:C,C708))</f>
        <v/>
      </c>
      <c r="BS708" s="5"/>
      <c r="BT708" s="5"/>
      <c r="BU708" s="5" t="str">
        <f>IF(B708="","",IF(BQ708="",1+(MAX(BU$2:BU707)),""))</f>
        <v/>
      </c>
      <c r="BV708" s="5" t="str">
        <f t="shared" si="160"/>
        <v/>
      </c>
      <c r="BW708" s="5" t="str">
        <f t="shared" si="161"/>
        <v/>
      </c>
      <c r="BX708" s="14" t="str">
        <f t="shared" si="162"/>
        <v/>
      </c>
      <c r="BY708" s="28"/>
      <c r="BZ708" s="15"/>
      <c r="CA708" s="5" t="str">
        <f t="shared" si="154"/>
        <v/>
      </c>
      <c r="CC708" s="5"/>
      <c r="CD708" s="5" t="str">
        <f t="shared" si="163"/>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x14ac:dyDescent="0.25">
      <c r="A709" s="4" t="str">
        <f t="shared" si="156"/>
        <v/>
      </c>
      <c r="B709" s="3"/>
      <c r="D709" s="1" t="str">
        <f>IFERROR(INDEX('padron cfe'!B:B,MATCH(DATOS!C709,'padron cfe'!A:A,0),1),"")</f>
        <v/>
      </c>
      <c r="H709" s="5" t="str">
        <f>IF(F709="","",IFERROR(CONCATENATE("PEUA",VLOOKUP(ESTADO,REPORTE!AV709:AW740,2,0),CLAVE_DISTRITO,CLAVE_CADER,IFERROR(VLOOKUP(DAY(F709),$BN$3:$BO$11,2,0),DAY(F709)),IFERROR(VLOOKUP(MONTH(F709),$BN$3:$BO$11,2,0),MONTH(F709)),YEAR(F709),G709),""))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5"/>
        <v/>
      </c>
      <c r="S709"/>
      <c r="T709" s="2" t="str">
        <f>IFERROR(INDEX('padron cfe'!D:D,MATCH(DATOS!C709,'padron cfe'!A:A,0),1),"")</f>
        <v/>
      </c>
      <c r="X709" s="6"/>
      <c r="Z709" s="4" t="str">
        <f t="shared" si="157"/>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H709" s="7" t="str">
        <f t="shared" ca="1" si="158"/>
        <v/>
      </c>
      <c r="BI709" s="4" t="str">
        <f t="shared" si="153"/>
        <v/>
      </c>
      <c r="BJ709" s="123" t="str">
        <f t="shared" si="159"/>
        <v/>
      </c>
      <c r="BK709" s="140" t="str">
        <f t="shared" si="164"/>
        <v/>
      </c>
      <c r="BP709" s="5"/>
      <c r="BQ709" s="4" t="str">
        <f>IF(IFERROR(VLOOKUP(C709,C710:C$1993,1,0),"")="","",COUNTIF(C:C,C709))</f>
        <v/>
      </c>
      <c r="BS709" s="5"/>
      <c r="BT709" s="5"/>
      <c r="BU709" s="5" t="str">
        <f>IF(B709="","",IF(BQ709="",1+(MAX(BU$2:BU708)),""))</f>
        <v/>
      </c>
      <c r="BV709" s="5" t="str">
        <f t="shared" si="160"/>
        <v/>
      </c>
      <c r="BW709" s="5" t="str">
        <f t="shared" si="161"/>
        <v/>
      </c>
      <c r="BX709" s="14" t="str">
        <f t="shared" si="162"/>
        <v/>
      </c>
      <c r="BY709" s="28"/>
      <c r="BZ709" s="15"/>
      <c r="CA709" s="5" t="str">
        <f t="shared" si="154"/>
        <v/>
      </c>
      <c r="CC709" s="5"/>
      <c r="CD709" s="5" t="str">
        <f t="shared" si="163"/>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x14ac:dyDescent="0.25">
      <c r="A710" s="4" t="str">
        <f t="shared" si="156"/>
        <v/>
      </c>
      <c r="B710" s="3"/>
      <c r="D710" s="1" t="str">
        <f>IFERROR(INDEX('padron cfe'!B:B,MATCH(DATOS!C710,'padron cfe'!A:A,0),1),"")</f>
        <v/>
      </c>
      <c r="H710" s="5" t="str">
        <f>IF(F710="","",IFERROR(CONCATENATE("PEUA",VLOOKUP(ESTADO,REPORTE!AV710:AW741,2,0),CLAVE_DISTRITO,CLAVE_CADER,IFERROR(VLOOKUP(DAY(F710),$BN$3:$BO$11,2,0),DAY(F710)),IFERROR(VLOOKUP(MONTH(F710),$BN$3:$BO$11,2,0),MONTH(F710)),YEAR(F710),G710),""))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5"/>
        <v/>
      </c>
      <c r="S710"/>
      <c r="T710" s="2" t="str">
        <f>IFERROR(INDEX('padron cfe'!D:D,MATCH(DATOS!C710,'padron cfe'!A:A,0),1),"")</f>
        <v/>
      </c>
      <c r="X710" s="6"/>
      <c r="Z710" s="4" t="str">
        <f t="shared" si="157"/>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H710" s="7" t="str">
        <f t="shared" ca="1" si="158"/>
        <v/>
      </c>
      <c r="BI710" s="4" t="str">
        <f t="shared" si="153"/>
        <v/>
      </c>
      <c r="BJ710" s="123" t="str">
        <f t="shared" si="159"/>
        <v/>
      </c>
      <c r="BK710" s="140" t="str">
        <f t="shared" si="164"/>
        <v/>
      </c>
      <c r="BP710" s="5"/>
      <c r="BQ710" s="4" t="str">
        <f>IF(IFERROR(VLOOKUP(C710,C711:C$1993,1,0),"")="","",COUNTIF(C:C,C710))</f>
        <v/>
      </c>
      <c r="BS710" s="5"/>
      <c r="BT710" s="5"/>
      <c r="BU710" s="5" t="str">
        <f>IF(B710="","",IF(BQ710="",1+(MAX(BU$2:BU709)),""))</f>
        <v/>
      </c>
      <c r="BV710" s="5" t="str">
        <f t="shared" si="160"/>
        <v/>
      </c>
      <c r="BW710" s="5" t="str">
        <f t="shared" si="161"/>
        <v/>
      </c>
      <c r="BX710" s="14" t="str">
        <f t="shared" si="162"/>
        <v/>
      </c>
      <c r="BY710" s="28"/>
      <c r="BZ710" s="15"/>
      <c r="CA710" s="5" t="str">
        <f t="shared" si="154"/>
        <v/>
      </c>
      <c r="CC710" s="5"/>
      <c r="CD710" s="5" t="str">
        <f t="shared" si="163"/>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x14ac:dyDescent="0.25">
      <c r="A711" s="4" t="str">
        <f t="shared" si="156"/>
        <v/>
      </c>
      <c r="B711" s="3"/>
      <c r="D711" s="1" t="str">
        <f>IFERROR(INDEX('padron cfe'!B:B,MATCH(DATOS!C711,'padron cfe'!A:A,0),1),"")</f>
        <v/>
      </c>
      <c r="H711" s="5" t="str">
        <f>IF(F711="","",IFERROR(CONCATENATE("PEUA",VLOOKUP(ESTADO,REPORTE!AV711:AW742,2,0),CLAVE_DISTRITO,CLAVE_CADER,IFERROR(VLOOKUP(DAY(F711),$BN$3:$BO$11,2,0),DAY(F711)),IFERROR(VLOOKUP(MONTH(F711),$BN$3:$BO$11,2,0),MONTH(F711)),YEAR(F711),G711),""))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5"/>
        <v/>
      </c>
      <c r="S711"/>
      <c r="T711" s="2" t="str">
        <f>IFERROR(INDEX('padron cfe'!D:D,MATCH(DATOS!C711,'padron cfe'!A:A,0),1),"")</f>
        <v/>
      </c>
      <c r="X711" s="6"/>
      <c r="Z711" s="4" t="str">
        <f t="shared" si="157"/>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H711" s="7" t="str">
        <f t="shared" ca="1" si="158"/>
        <v/>
      </c>
      <c r="BI711" s="4" t="str">
        <f t="shared" si="153"/>
        <v/>
      </c>
      <c r="BJ711" s="123" t="str">
        <f t="shared" si="159"/>
        <v/>
      </c>
      <c r="BK711" s="140" t="str">
        <f t="shared" si="164"/>
        <v/>
      </c>
      <c r="BP711" s="5"/>
      <c r="BQ711" s="4" t="str">
        <f>IF(IFERROR(VLOOKUP(C711,C712:C$1993,1,0),"")="","",COUNTIF(C:C,C711))</f>
        <v/>
      </c>
      <c r="BS711" s="5"/>
      <c r="BT711" s="5"/>
      <c r="BU711" s="5" t="str">
        <f>IF(B711="","",IF(BQ711="",1+(MAX(BU$2:BU710)),""))</f>
        <v/>
      </c>
      <c r="BV711" s="5" t="str">
        <f t="shared" si="160"/>
        <v/>
      </c>
      <c r="BW711" s="5" t="str">
        <f t="shared" si="161"/>
        <v/>
      </c>
      <c r="BX711" s="14" t="str">
        <f t="shared" si="162"/>
        <v/>
      </c>
      <c r="BY711" s="28"/>
      <c r="BZ711" s="15"/>
      <c r="CA711" s="5" t="str">
        <f t="shared" si="154"/>
        <v/>
      </c>
      <c r="CC711" s="5"/>
      <c r="CD711" s="5" t="str">
        <f t="shared" si="163"/>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x14ac:dyDescent="0.25">
      <c r="A712" s="4" t="str">
        <f t="shared" si="156"/>
        <v/>
      </c>
      <c r="B712" s="3"/>
      <c r="D712" s="1" t="str">
        <f>IFERROR(INDEX('padron cfe'!B:B,MATCH(DATOS!C712,'padron cfe'!A:A,0),1),"")</f>
        <v/>
      </c>
      <c r="H712" s="5" t="str">
        <f>IF(F712="","",IFERROR(CONCATENATE("PEUA",VLOOKUP(ESTADO,REPORTE!AV712:AW743,2,0),CLAVE_DISTRITO,CLAVE_CADER,IFERROR(VLOOKUP(DAY(F712),$BN$3:$BO$11,2,0),DAY(F712)),IFERROR(VLOOKUP(MONTH(F712),$BN$3:$BO$11,2,0),MONTH(F712)),YEAR(F712),G712),""))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5"/>
        <v/>
      </c>
      <c r="S712"/>
      <c r="T712" s="2" t="str">
        <f>IFERROR(INDEX('padron cfe'!D:D,MATCH(DATOS!C712,'padron cfe'!A:A,0),1),"")</f>
        <v/>
      </c>
      <c r="X712" s="6"/>
      <c r="Z712" s="4" t="str">
        <f t="shared" si="157"/>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H712" s="7" t="str">
        <f t="shared" ca="1" si="158"/>
        <v/>
      </c>
      <c r="BI712" s="4" t="str">
        <f t="shared" si="153"/>
        <v/>
      </c>
      <c r="BJ712" s="123" t="str">
        <f t="shared" si="159"/>
        <v/>
      </c>
      <c r="BK712" s="140" t="str">
        <f t="shared" si="164"/>
        <v/>
      </c>
      <c r="BP712" s="5"/>
      <c r="BQ712" s="4" t="str">
        <f>IF(IFERROR(VLOOKUP(C712,C713:C$1993,1,0),"")="","",COUNTIF(C:C,C712))</f>
        <v/>
      </c>
      <c r="BS712" s="5"/>
      <c r="BT712" s="5"/>
      <c r="BU712" s="5" t="str">
        <f>IF(B712="","",IF(BQ712="",1+(MAX(BU$2:BU711)),""))</f>
        <v/>
      </c>
      <c r="BV712" s="5" t="str">
        <f t="shared" si="160"/>
        <v/>
      </c>
      <c r="BW712" s="5" t="str">
        <f t="shared" si="161"/>
        <v/>
      </c>
      <c r="BX712" s="14" t="str">
        <f t="shared" si="162"/>
        <v/>
      </c>
      <c r="BY712" s="28"/>
      <c r="BZ712" s="15"/>
      <c r="CA712" s="5" t="str">
        <f t="shared" si="154"/>
        <v/>
      </c>
      <c r="CC712" s="5"/>
      <c r="CD712" s="5" t="str">
        <f t="shared" si="163"/>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x14ac:dyDescent="0.25">
      <c r="A713" s="4" t="str">
        <f t="shared" si="156"/>
        <v/>
      </c>
      <c r="B713" s="3"/>
      <c r="D713" s="1" t="str">
        <f>IFERROR(INDEX('padron cfe'!B:B,MATCH(DATOS!C713,'padron cfe'!A:A,0),1),"")</f>
        <v/>
      </c>
      <c r="H713" s="5" t="str">
        <f>IF(F713="","",IFERROR(CONCATENATE("PEUA",VLOOKUP(ESTADO,REPORTE!AV713:AW744,2,0),CLAVE_DISTRITO,CLAVE_CADER,IFERROR(VLOOKUP(DAY(F713),$BN$3:$BO$11,2,0),DAY(F713)),IFERROR(VLOOKUP(MONTH(F713),$BN$3:$BO$11,2,0),MONTH(F713)),YEAR(F713),G713),""))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5"/>
        <v/>
      </c>
      <c r="S713"/>
      <c r="T713" s="2" t="str">
        <f>IFERROR(INDEX('padron cfe'!D:D,MATCH(DATOS!C713,'padron cfe'!A:A,0),1),"")</f>
        <v/>
      </c>
      <c r="X713" s="6"/>
      <c r="Z713" s="4" t="str">
        <f t="shared" si="157"/>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H713" s="7" t="str">
        <f t="shared" ca="1" si="158"/>
        <v/>
      </c>
      <c r="BI713" s="4" t="str">
        <f t="shared" si="153"/>
        <v/>
      </c>
      <c r="BJ713" s="123" t="str">
        <f t="shared" si="159"/>
        <v/>
      </c>
      <c r="BK713" s="140" t="str">
        <f t="shared" si="164"/>
        <v/>
      </c>
      <c r="BP713" s="5"/>
      <c r="BQ713" s="4" t="str">
        <f>IF(IFERROR(VLOOKUP(C713,C714:C$1993,1,0),"")="","",COUNTIF(C:C,C713))</f>
        <v/>
      </c>
      <c r="BS713" s="5"/>
      <c r="BT713" s="5"/>
      <c r="BU713" s="5" t="str">
        <f>IF(B713="","",IF(BQ713="",1+(MAX(BU$2:BU712)),""))</f>
        <v/>
      </c>
      <c r="BV713" s="5" t="str">
        <f t="shared" si="160"/>
        <v/>
      </c>
      <c r="BW713" s="5" t="str">
        <f t="shared" si="161"/>
        <v/>
      </c>
      <c r="BX713" s="14" t="str">
        <f t="shared" si="162"/>
        <v/>
      </c>
      <c r="BY713" s="28"/>
      <c r="BZ713" s="15"/>
      <c r="CA713" s="5" t="str">
        <f t="shared" si="154"/>
        <v/>
      </c>
      <c r="CC713" s="5"/>
      <c r="CD713" s="5" t="str">
        <f t="shared" si="163"/>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x14ac:dyDescent="0.25">
      <c r="A714" s="4" t="str">
        <f t="shared" si="156"/>
        <v/>
      </c>
      <c r="B714" s="3"/>
      <c r="D714" s="1" t="str">
        <f>IFERROR(INDEX('padron cfe'!B:B,MATCH(DATOS!C714,'padron cfe'!A:A,0),1),"")</f>
        <v/>
      </c>
      <c r="H714" s="5" t="str">
        <f>IF(F714="","",IFERROR(CONCATENATE("PEUA",VLOOKUP(ESTADO,REPORTE!AV714:AW745,2,0),CLAVE_DISTRITO,CLAVE_CADER,IFERROR(VLOOKUP(DAY(F714),$BN$3:$BO$11,2,0),DAY(F714)),IFERROR(VLOOKUP(MONTH(F714),$BN$3:$BO$11,2,0),MONTH(F714)),YEAR(F714),G714),""))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5"/>
        <v/>
      </c>
      <c r="S714"/>
      <c r="T714" s="2" t="str">
        <f>IFERROR(INDEX('padron cfe'!D:D,MATCH(DATOS!C714,'padron cfe'!A:A,0),1),"")</f>
        <v/>
      </c>
      <c r="X714" s="6"/>
      <c r="Z714" s="4" t="str">
        <f t="shared" si="157"/>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H714" s="7" t="str">
        <f t="shared" ca="1" si="158"/>
        <v/>
      </c>
      <c r="BI714" s="4" t="str">
        <f t="shared" si="153"/>
        <v/>
      </c>
      <c r="BJ714" s="123" t="str">
        <f t="shared" si="159"/>
        <v/>
      </c>
      <c r="BK714" s="140" t="str">
        <f t="shared" si="164"/>
        <v/>
      </c>
      <c r="BP714" s="5"/>
      <c r="BQ714" s="4" t="str">
        <f>IF(IFERROR(VLOOKUP(C714,C715:C$1993,1,0),"")="","",COUNTIF(C:C,C714))</f>
        <v/>
      </c>
      <c r="BS714" s="5"/>
      <c r="BT714" s="5"/>
      <c r="BU714" s="5" t="str">
        <f>IF(B714="","",IF(BQ714="",1+(MAX(BU$2:BU713)),""))</f>
        <v/>
      </c>
      <c r="BV714" s="5" t="str">
        <f t="shared" si="160"/>
        <v/>
      </c>
      <c r="BW714" s="5" t="str">
        <f t="shared" si="161"/>
        <v/>
      </c>
      <c r="BX714" s="14" t="str">
        <f t="shared" si="162"/>
        <v/>
      </c>
      <c r="BY714" s="28"/>
      <c r="BZ714" s="15"/>
      <c r="CA714" s="5" t="str">
        <f t="shared" si="154"/>
        <v/>
      </c>
      <c r="CC714" s="5"/>
      <c r="CD714" s="5" t="str">
        <f t="shared" si="163"/>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x14ac:dyDescent="0.25">
      <c r="A715" s="4" t="str">
        <f t="shared" si="156"/>
        <v/>
      </c>
      <c r="B715" s="3"/>
      <c r="D715" s="1" t="str">
        <f>IFERROR(INDEX('padron cfe'!B:B,MATCH(DATOS!C715,'padron cfe'!A:A,0),1),"")</f>
        <v/>
      </c>
      <c r="H715" s="5" t="str">
        <f>IF(F715="","",IFERROR(CONCATENATE("PEUA",VLOOKUP(ESTADO,REPORTE!AV715:AW746,2,0),CLAVE_DISTRITO,CLAVE_CADER,IFERROR(VLOOKUP(DAY(F715),$BN$3:$BO$11,2,0),DAY(F715)),IFERROR(VLOOKUP(MONTH(F715),$BN$3:$BO$11,2,0),MONTH(F715)),YEAR(F715),G715),""))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5"/>
        <v/>
      </c>
      <c r="S715"/>
      <c r="T715" s="2" t="str">
        <f>IFERROR(INDEX('padron cfe'!D:D,MATCH(DATOS!C715,'padron cfe'!A:A,0),1),"")</f>
        <v/>
      </c>
      <c r="X715" s="6"/>
      <c r="Z715" s="4" t="str">
        <f t="shared" si="157"/>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H715" s="7" t="str">
        <f t="shared" ca="1" si="158"/>
        <v/>
      </c>
      <c r="BI715" s="4" t="str">
        <f t="shared" si="153"/>
        <v/>
      </c>
      <c r="BJ715" s="123" t="str">
        <f t="shared" si="159"/>
        <v/>
      </c>
      <c r="BK715" s="140" t="str">
        <f t="shared" si="164"/>
        <v/>
      </c>
      <c r="BP715" s="5"/>
      <c r="BQ715" s="4" t="str">
        <f>IF(IFERROR(VLOOKUP(C715,C716:C$1993,1,0),"")="","",COUNTIF(C:C,C715))</f>
        <v/>
      </c>
      <c r="BS715" s="5"/>
      <c r="BT715" s="5"/>
      <c r="BU715" s="5" t="str">
        <f>IF(B715="","",IF(BQ715="",1+(MAX(BU$2:BU714)),""))</f>
        <v/>
      </c>
      <c r="BV715" s="5" t="str">
        <f t="shared" si="160"/>
        <v/>
      </c>
      <c r="BW715" s="5" t="str">
        <f t="shared" si="161"/>
        <v/>
      </c>
      <c r="BX715" s="14" t="str">
        <f t="shared" si="162"/>
        <v/>
      </c>
      <c r="BY715" s="28"/>
      <c r="BZ715" s="15"/>
      <c r="CA715" s="5" t="str">
        <f t="shared" si="154"/>
        <v/>
      </c>
      <c r="CC715" s="5"/>
      <c r="CD715" s="5" t="str">
        <f t="shared" si="163"/>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x14ac:dyDescent="0.25">
      <c r="A716" s="4" t="str">
        <f t="shared" si="156"/>
        <v/>
      </c>
      <c r="B716" s="3"/>
      <c r="D716" s="1" t="str">
        <f>IFERROR(INDEX('padron cfe'!B:B,MATCH(DATOS!C716,'padron cfe'!A:A,0),1),"")</f>
        <v/>
      </c>
      <c r="H716" s="5" t="str">
        <f>IF(F716="","",IFERROR(CONCATENATE("PEUA",VLOOKUP(ESTADO,REPORTE!AV716:AW747,2,0),CLAVE_DISTRITO,CLAVE_CADER,IFERROR(VLOOKUP(DAY(F716),$BN$3:$BO$11,2,0),DAY(F716)),IFERROR(VLOOKUP(MONTH(F716),$BN$3:$BO$11,2,0),MONTH(F716)),YEAR(F716),G716),""))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5"/>
        <v/>
      </c>
      <c r="S716"/>
      <c r="T716" s="2" t="str">
        <f>IFERROR(INDEX('padron cfe'!D:D,MATCH(DATOS!C716,'padron cfe'!A:A,0),1),"")</f>
        <v/>
      </c>
      <c r="X716" s="6"/>
      <c r="Z716" s="4" t="str">
        <f t="shared" si="157"/>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H716" s="7" t="str">
        <f t="shared" ca="1" si="158"/>
        <v/>
      </c>
      <c r="BI716" s="4" t="str">
        <f t="shared" si="153"/>
        <v/>
      </c>
      <c r="BJ716" s="123" t="str">
        <f t="shared" si="159"/>
        <v/>
      </c>
      <c r="BK716" s="140" t="str">
        <f t="shared" si="164"/>
        <v/>
      </c>
      <c r="BP716" s="5"/>
      <c r="BQ716" s="4" t="str">
        <f>IF(IFERROR(VLOOKUP(C716,C717:C$1993,1,0),"")="","",COUNTIF(C:C,C716))</f>
        <v/>
      </c>
      <c r="BS716" s="5"/>
      <c r="BT716" s="5"/>
      <c r="BU716" s="5" t="str">
        <f>IF(B716="","",IF(BQ716="",1+(MAX(BU$2:BU715)),""))</f>
        <v/>
      </c>
      <c r="BV716" s="5" t="str">
        <f t="shared" si="160"/>
        <v/>
      </c>
      <c r="BW716" s="5" t="str">
        <f t="shared" si="161"/>
        <v/>
      </c>
      <c r="BX716" s="14" t="str">
        <f t="shared" si="162"/>
        <v/>
      </c>
      <c r="BY716" s="28"/>
      <c r="BZ716" s="15"/>
      <c r="CA716" s="5" t="str">
        <f t="shared" si="154"/>
        <v/>
      </c>
      <c r="CC716" s="5"/>
      <c r="CD716" s="5" t="str">
        <f t="shared" si="163"/>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x14ac:dyDescent="0.25">
      <c r="A717" s="4" t="str">
        <f t="shared" si="156"/>
        <v/>
      </c>
      <c r="B717" s="3"/>
      <c r="D717" s="1" t="str">
        <f>IFERROR(INDEX('padron cfe'!B:B,MATCH(DATOS!C717,'padron cfe'!A:A,0),1),"")</f>
        <v/>
      </c>
      <c r="H717" s="5" t="str">
        <f>IF(F717="","",IFERROR(CONCATENATE("PEUA",VLOOKUP(ESTADO,REPORTE!AV717:AW748,2,0),CLAVE_DISTRITO,CLAVE_CADER,IFERROR(VLOOKUP(DAY(F717),$BN$3:$BO$11,2,0),DAY(F717)),IFERROR(VLOOKUP(MONTH(F717),$BN$3:$BO$11,2,0),MONTH(F717)),YEAR(F717),G717),""))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5"/>
        <v/>
      </c>
      <c r="S717"/>
      <c r="T717" s="2" t="str">
        <f>IFERROR(INDEX('padron cfe'!D:D,MATCH(DATOS!C717,'padron cfe'!A:A,0),1),"")</f>
        <v/>
      </c>
      <c r="X717" s="6"/>
      <c r="Z717" s="4" t="str">
        <f t="shared" si="157"/>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H717" s="7" t="str">
        <f t="shared" ca="1" si="158"/>
        <v/>
      </c>
      <c r="BI717" s="4" t="str">
        <f t="shared" si="153"/>
        <v/>
      </c>
      <c r="BJ717" s="123" t="str">
        <f t="shared" si="159"/>
        <v/>
      </c>
      <c r="BK717" s="140" t="str">
        <f t="shared" si="164"/>
        <v/>
      </c>
      <c r="BP717" s="5"/>
      <c r="BQ717" s="4" t="str">
        <f>IF(IFERROR(VLOOKUP(C717,C718:C$1993,1,0),"")="","",COUNTIF(C:C,C717))</f>
        <v/>
      </c>
      <c r="BS717" s="5"/>
      <c r="BT717" s="5"/>
      <c r="BU717" s="5" t="str">
        <f>IF(B717="","",IF(BQ717="",1+(MAX(BU$2:BU716)),""))</f>
        <v/>
      </c>
      <c r="BV717" s="5" t="str">
        <f t="shared" si="160"/>
        <v/>
      </c>
      <c r="BW717" s="5" t="str">
        <f t="shared" si="161"/>
        <v/>
      </c>
      <c r="BX717" s="14" t="str">
        <f t="shared" si="162"/>
        <v/>
      </c>
      <c r="BY717" s="28"/>
      <c r="BZ717" s="15"/>
      <c r="CA717" s="5" t="str">
        <f t="shared" si="154"/>
        <v/>
      </c>
      <c r="CC717" s="5"/>
      <c r="CD717" s="5" t="str">
        <f t="shared" si="163"/>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x14ac:dyDescent="0.25">
      <c r="A718" s="4" t="str">
        <f t="shared" si="156"/>
        <v/>
      </c>
      <c r="B718" s="3"/>
      <c r="D718" s="1" t="str">
        <f>IFERROR(INDEX('padron cfe'!B:B,MATCH(DATOS!C718,'padron cfe'!A:A,0),1),"")</f>
        <v/>
      </c>
      <c r="H718" s="5" t="str">
        <f>IF(F718="","",IFERROR(CONCATENATE("PEUA",VLOOKUP(ESTADO,REPORTE!AV718:AW749,2,0),CLAVE_DISTRITO,CLAVE_CADER,IFERROR(VLOOKUP(DAY(F718),$BN$3:$BO$11,2,0),DAY(F718)),IFERROR(VLOOKUP(MONTH(F718),$BN$3:$BO$11,2,0),MONTH(F718)),YEAR(F718),G718),""))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5"/>
        <v/>
      </c>
      <c r="S718"/>
      <c r="T718" s="2" t="str">
        <f>IFERROR(INDEX('padron cfe'!D:D,MATCH(DATOS!C718,'padron cfe'!A:A,0),1),"")</f>
        <v/>
      </c>
      <c r="X718" s="6"/>
      <c r="Z718" s="4" t="str">
        <f t="shared" si="157"/>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H718" s="7" t="str">
        <f t="shared" ca="1" si="158"/>
        <v/>
      </c>
      <c r="BI718" s="4" t="str">
        <f t="shared" si="153"/>
        <v/>
      </c>
      <c r="BJ718" s="123" t="str">
        <f t="shared" si="159"/>
        <v/>
      </c>
      <c r="BK718" s="140" t="str">
        <f t="shared" si="164"/>
        <v/>
      </c>
      <c r="BP718" s="5"/>
      <c r="BQ718" s="4" t="str">
        <f>IF(IFERROR(VLOOKUP(C718,C719:C$1993,1,0),"")="","",COUNTIF(C:C,C718))</f>
        <v/>
      </c>
      <c r="BS718" s="5"/>
      <c r="BT718" s="5"/>
      <c r="BU718" s="5" t="str">
        <f>IF(B718="","",IF(BQ718="",1+(MAX(BU$2:BU717)),""))</f>
        <v/>
      </c>
      <c r="BV718" s="5" t="str">
        <f t="shared" si="160"/>
        <v/>
      </c>
      <c r="BW718" s="5" t="str">
        <f t="shared" si="161"/>
        <v/>
      </c>
      <c r="BX718" s="14" t="str">
        <f t="shared" si="162"/>
        <v/>
      </c>
      <c r="BY718" s="28"/>
      <c r="BZ718" s="15"/>
      <c r="CA718" s="5" t="str">
        <f t="shared" si="154"/>
        <v/>
      </c>
      <c r="CC718" s="5"/>
      <c r="CD718" s="5" t="str">
        <f t="shared" si="163"/>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x14ac:dyDescent="0.25">
      <c r="A719" s="4" t="str">
        <f t="shared" si="156"/>
        <v/>
      </c>
      <c r="B719" s="3"/>
      <c r="D719" s="1" t="str">
        <f>IFERROR(INDEX('padron cfe'!B:B,MATCH(DATOS!C719,'padron cfe'!A:A,0),1),"")</f>
        <v/>
      </c>
      <c r="H719" s="5" t="str">
        <f>IF(F719="","",IFERROR(CONCATENATE("PEUA",VLOOKUP(ESTADO,REPORTE!AV719:AW750,2,0),CLAVE_DISTRITO,CLAVE_CADER,IFERROR(VLOOKUP(DAY(F719),$BN$3:$BO$11,2,0),DAY(F719)),IFERROR(VLOOKUP(MONTH(F719),$BN$3:$BO$11,2,0),MONTH(F719)),YEAR(F719),G719),""))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5"/>
        <v/>
      </c>
      <c r="S719"/>
      <c r="T719" s="2" t="str">
        <f>IFERROR(INDEX('padron cfe'!D:D,MATCH(DATOS!C719,'padron cfe'!A:A,0),1),"")</f>
        <v/>
      </c>
      <c r="X719" s="6"/>
      <c r="Z719" s="4" t="str">
        <f t="shared" si="157"/>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H719" s="7" t="str">
        <f t="shared" ca="1" si="158"/>
        <v/>
      </c>
      <c r="BI719" s="4" t="str">
        <f t="shared" si="153"/>
        <v/>
      </c>
      <c r="BJ719" s="123" t="str">
        <f t="shared" si="159"/>
        <v/>
      </c>
      <c r="BK719" s="140" t="str">
        <f t="shared" si="164"/>
        <v/>
      </c>
      <c r="BP719" s="5"/>
      <c r="BQ719" s="4" t="str">
        <f>IF(IFERROR(VLOOKUP(C719,C720:C$1993,1,0),"")="","",COUNTIF(C:C,C719))</f>
        <v/>
      </c>
      <c r="BS719" s="5"/>
      <c r="BT719" s="5"/>
      <c r="BU719" s="5" t="str">
        <f>IF(B719="","",IF(BQ719="",1+(MAX(BU$2:BU718)),""))</f>
        <v/>
      </c>
      <c r="BV719" s="5" t="str">
        <f t="shared" si="160"/>
        <v/>
      </c>
      <c r="BW719" s="5" t="str">
        <f t="shared" si="161"/>
        <v/>
      </c>
      <c r="BX719" s="14" t="str">
        <f t="shared" si="162"/>
        <v/>
      </c>
      <c r="BY719" s="28"/>
      <c r="BZ719" s="15"/>
      <c r="CA719" s="5" t="str">
        <f t="shared" si="154"/>
        <v/>
      </c>
      <c r="CC719" s="5"/>
      <c r="CD719" s="5" t="str">
        <f t="shared" si="163"/>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x14ac:dyDescent="0.25">
      <c r="A720" s="4" t="str">
        <f t="shared" si="156"/>
        <v/>
      </c>
      <c r="B720" s="3"/>
      <c r="D720" s="1" t="str">
        <f>IFERROR(INDEX('padron cfe'!B:B,MATCH(DATOS!C720,'padron cfe'!A:A,0),1),"")</f>
        <v/>
      </c>
      <c r="H720" s="5" t="str">
        <f>IF(F720="","",IFERROR(CONCATENATE("PEUA",VLOOKUP(ESTADO,REPORTE!AV720:AW751,2,0),CLAVE_DISTRITO,CLAVE_CADER,IFERROR(VLOOKUP(DAY(F720),$BN$3:$BO$11,2,0),DAY(F720)),IFERROR(VLOOKUP(MONTH(F720),$BN$3:$BO$11,2,0),MONTH(F720)),YEAR(F720),G720),""))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5"/>
        <v/>
      </c>
      <c r="S720"/>
      <c r="T720" s="2" t="str">
        <f>IFERROR(INDEX('padron cfe'!D:D,MATCH(DATOS!C720,'padron cfe'!A:A,0),1),"")</f>
        <v/>
      </c>
      <c r="X720" s="6"/>
      <c r="Z720" s="4" t="str">
        <f t="shared" si="157"/>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H720" s="7" t="str">
        <f t="shared" ca="1" si="158"/>
        <v/>
      </c>
      <c r="BI720" s="4" t="str">
        <f t="shared" si="153"/>
        <v/>
      </c>
      <c r="BJ720" s="123" t="str">
        <f t="shared" si="159"/>
        <v/>
      </c>
      <c r="BK720" s="140" t="str">
        <f t="shared" si="164"/>
        <v/>
      </c>
      <c r="BP720" s="5"/>
      <c r="BQ720" s="4" t="str">
        <f>IF(IFERROR(VLOOKUP(C720,C721:C$1993,1,0),"")="","",COUNTIF(C:C,C720))</f>
        <v/>
      </c>
      <c r="BS720" s="5"/>
      <c r="BT720" s="5"/>
      <c r="BU720" s="5" t="str">
        <f>IF(B720="","",IF(BQ720="",1+(MAX(BU$2:BU719)),""))</f>
        <v/>
      </c>
      <c r="BV720" s="5" t="str">
        <f t="shared" si="160"/>
        <v/>
      </c>
      <c r="BW720" s="5" t="str">
        <f t="shared" si="161"/>
        <v/>
      </c>
      <c r="BX720" s="14" t="str">
        <f t="shared" si="162"/>
        <v/>
      </c>
      <c r="BY720" s="28"/>
      <c r="BZ720" s="15"/>
      <c r="CA720" s="5" t="str">
        <f t="shared" si="154"/>
        <v/>
      </c>
      <c r="CC720" s="5"/>
      <c r="CD720" s="5" t="str">
        <f t="shared" si="163"/>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x14ac:dyDescent="0.25">
      <c r="A721" s="4" t="str">
        <f t="shared" si="156"/>
        <v/>
      </c>
      <c r="B721" s="3"/>
      <c r="D721" s="1" t="str">
        <f>IFERROR(INDEX('padron cfe'!B:B,MATCH(DATOS!C721,'padron cfe'!A:A,0),1),"")</f>
        <v/>
      </c>
      <c r="H721" s="5" t="str">
        <f>IF(F721="","",IFERROR(CONCATENATE("PEUA",VLOOKUP(ESTADO,REPORTE!AV721:AW752,2,0),CLAVE_DISTRITO,CLAVE_CADER,IFERROR(VLOOKUP(DAY(F721),$BN$3:$BO$11,2,0),DAY(F721)),IFERROR(VLOOKUP(MONTH(F721),$BN$3:$BO$11,2,0),MONTH(F721)),YEAR(F721),G721),""))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5"/>
        <v/>
      </c>
      <c r="S721"/>
      <c r="T721" s="2" t="str">
        <f>IFERROR(INDEX('padron cfe'!D:D,MATCH(DATOS!C721,'padron cfe'!A:A,0),1),"")</f>
        <v/>
      </c>
      <c r="X721" s="6"/>
      <c r="Z721" s="4" t="str">
        <f t="shared" si="157"/>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H721" s="7" t="str">
        <f t="shared" ca="1" si="158"/>
        <v/>
      </c>
      <c r="BI721" s="4" t="str">
        <f t="shared" si="153"/>
        <v/>
      </c>
      <c r="BJ721" s="123" t="str">
        <f t="shared" si="159"/>
        <v/>
      </c>
      <c r="BK721" s="140" t="str">
        <f t="shared" si="164"/>
        <v/>
      </c>
      <c r="BP721" s="5"/>
      <c r="BQ721" s="4" t="str">
        <f>IF(IFERROR(VLOOKUP(C721,C722:C$1993,1,0),"")="","",COUNTIF(C:C,C721))</f>
        <v/>
      </c>
      <c r="BS721" s="5"/>
      <c r="BT721" s="5"/>
      <c r="BU721" s="5" t="str">
        <f>IF(B721="","",IF(BQ721="",1+(MAX(BU$2:BU720)),""))</f>
        <v/>
      </c>
      <c r="BV721" s="5" t="str">
        <f t="shared" si="160"/>
        <v/>
      </c>
      <c r="BW721" s="5" t="str">
        <f t="shared" si="161"/>
        <v/>
      </c>
      <c r="BX721" s="14" t="str">
        <f t="shared" si="162"/>
        <v/>
      </c>
      <c r="BY721" s="28"/>
      <c r="BZ721" s="15"/>
      <c r="CA721" s="5" t="str">
        <f t="shared" si="154"/>
        <v/>
      </c>
      <c r="CC721" s="5"/>
      <c r="CD721" s="5" t="str">
        <f t="shared" si="163"/>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x14ac:dyDescent="0.25">
      <c r="A722" s="4" t="str">
        <f t="shared" si="156"/>
        <v/>
      </c>
      <c r="B722" s="3"/>
      <c r="D722" s="1" t="str">
        <f>IFERROR(INDEX('padron cfe'!B:B,MATCH(DATOS!C722,'padron cfe'!A:A,0),1),"")</f>
        <v/>
      </c>
      <c r="H722" s="5" t="str">
        <f>IF(F722="","",IFERROR(CONCATENATE("PEUA",VLOOKUP(ESTADO,REPORTE!AV722:AW753,2,0),CLAVE_DISTRITO,CLAVE_CADER,IFERROR(VLOOKUP(DAY(F722),$BN$3:$BO$11,2,0),DAY(F722)),IFERROR(VLOOKUP(MONTH(F722),$BN$3:$BO$11,2,0),MONTH(F722)),YEAR(F722),G722),""))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5"/>
        <v/>
      </c>
      <c r="S722"/>
      <c r="T722" s="2" t="str">
        <f>IFERROR(INDEX('padron cfe'!D:D,MATCH(DATOS!C722,'padron cfe'!A:A,0),1),"")</f>
        <v/>
      </c>
      <c r="X722" s="6"/>
      <c r="Z722" s="4" t="str">
        <f t="shared" si="157"/>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H722" s="7" t="str">
        <f t="shared" ca="1" si="158"/>
        <v/>
      </c>
      <c r="BI722" s="4" t="str">
        <f t="shared" si="153"/>
        <v/>
      </c>
      <c r="BJ722" s="123" t="str">
        <f t="shared" si="159"/>
        <v/>
      </c>
      <c r="BK722" s="140" t="str">
        <f t="shared" si="164"/>
        <v/>
      </c>
      <c r="BP722" s="5"/>
      <c r="BQ722" s="4" t="str">
        <f>IF(IFERROR(VLOOKUP(C722,C723:C$1993,1,0),"")="","",COUNTIF(C:C,C722))</f>
        <v/>
      </c>
      <c r="BS722" s="5"/>
      <c r="BT722" s="5"/>
      <c r="BU722" s="5" t="str">
        <f>IF(B722="","",IF(BQ722="",1+(MAX(BU$2:BU721)),""))</f>
        <v/>
      </c>
      <c r="BV722" s="5" t="str">
        <f t="shared" si="160"/>
        <v/>
      </c>
      <c r="BW722" s="5" t="str">
        <f t="shared" si="161"/>
        <v/>
      </c>
      <c r="BX722" s="14" t="str">
        <f t="shared" si="162"/>
        <v/>
      </c>
      <c r="BY722" s="28"/>
      <c r="BZ722" s="15"/>
      <c r="CA722" s="5" t="str">
        <f t="shared" si="154"/>
        <v/>
      </c>
      <c r="CC722" s="5"/>
      <c r="CD722" s="5" t="str">
        <f t="shared" si="163"/>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x14ac:dyDescent="0.25">
      <c r="A723" s="4" t="str">
        <f t="shared" si="156"/>
        <v/>
      </c>
      <c r="B723" s="3"/>
      <c r="D723" s="1" t="str">
        <f>IFERROR(INDEX('padron cfe'!B:B,MATCH(DATOS!C723,'padron cfe'!A:A,0),1),"")</f>
        <v/>
      </c>
      <c r="H723" s="5" t="str">
        <f>IF(F723="","",IFERROR(CONCATENATE("PEUA",VLOOKUP(ESTADO,REPORTE!AV723:AW754,2,0),CLAVE_DISTRITO,CLAVE_CADER,IFERROR(VLOOKUP(DAY(F723),$BN$3:$BO$11,2,0),DAY(F723)),IFERROR(VLOOKUP(MONTH(F723),$BN$3:$BO$11,2,0),MONTH(F723)),YEAR(F723),G723),""))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5"/>
        <v/>
      </c>
      <c r="S723"/>
      <c r="T723" s="2" t="str">
        <f>IFERROR(INDEX('padron cfe'!D:D,MATCH(DATOS!C723,'padron cfe'!A:A,0),1),"")</f>
        <v/>
      </c>
      <c r="X723" s="6"/>
      <c r="Z723" s="4" t="str">
        <f t="shared" si="157"/>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H723" s="7" t="str">
        <f t="shared" ca="1" si="158"/>
        <v/>
      </c>
      <c r="BI723" s="4" t="str">
        <f t="shared" ref="BI723:BI786" si="165">IFERROR(IF(AA723=0,"",AA723/BB723),"")</f>
        <v/>
      </c>
      <c r="BJ723" s="123" t="str">
        <f t="shared" si="159"/>
        <v/>
      </c>
      <c r="BK723" s="140" t="str">
        <f t="shared" si="164"/>
        <v/>
      </c>
      <c r="BP723" s="5"/>
      <c r="BQ723" s="4" t="str">
        <f>IF(IFERROR(VLOOKUP(C723,C724:C$1993,1,0),"")="","",COUNTIF(C:C,C723))</f>
        <v/>
      </c>
      <c r="BS723" s="5"/>
      <c r="BT723" s="5"/>
      <c r="BU723" s="5" t="str">
        <f>IF(B723="","",IF(BQ723="",1+(MAX(BU$2:BU722)),""))</f>
        <v/>
      </c>
      <c r="BV723" s="5" t="str">
        <f t="shared" si="160"/>
        <v/>
      </c>
      <c r="BW723" s="5" t="str">
        <f t="shared" si="161"/>
        <v/>
      </c>
      <c r="BX723" s="14" t="str">
        <f t="shared" si="162"/>
        <v/>
      </c>
      <c r="BY723" s="28"/>
      <c r="BZ723" s="15"/>
      <c r="CA723" s="5" t="str">
        <f t="shared" si="154"/>
        <v/>
      </c>
      <c r="CC723" s="5"/>
      <c r="CD723" s="5" t="str">
        <f t="shared" si="163"/>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x14ac:dyDescent="0.25">
      <c r="A724" s="4" t="str">
        <f t="shared" si="156"/>
        <v/>
      </c>
      <c r="B724" s="3"/>
      <c r="D724" s="1" t="str">
        <f>IFERROR(INDEX('padron cfe'!B:B,MATCH(DATOS!C724,'padron cfe'!A:A,0),1),"")</f>
        <v/>
      </c>
      <c r="H724" s="5" t="str">
        <f>IF(F724="","",IFERROR(CONCATENATE("PEUA",VLOOKUP(ESTADO,REPORTE!AV724:AW755,2,0),CLAVE_DISTRITO,CLAVE_CADER,IFERROR(VLOOKUP(DAY(F724),$BN$3:$BO$11,2,0),DAY(F724)),IFERROR(VLOOKUP(MONTH(F724),$BN$3:$BO$11,2,0),MONTH(F724)),YEAR(F724),G724),""))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5"/>
        <v/>
      </c>
      <c r="S724"/>
      <c r="T724" s="2" t="str">
        <f>IFERROR(INDEX('padron cfe'!D:D,MATCH(DATOS!C724,'padron cfe'!A:A,0),1),"")</f>
        <v/>
      </c>
      <c r="X724" s="6"/>
      <c r="Z724" s="4" t="str">
        <f t="shared" si="157"/>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H724" s="7" t="str">
        <f t="shared" ca="1" si="158"/>
        <v/>
      </c>
      <c r="BI724" s="4" t="str">
        <f t="shared" si="165"/>
        <v/>
      </c>
      <c r="BJ724" s="123" t="str">
        <f t="shared" si="159"/>
        <v/>
      </c>
      <c r="BK724" s="140" t="str">
        <f t="shared" si="164"/>
        <v/>
      </c>
      <c r="BP724" s="5"/>
      <c r="BQ724" s="4" t="str">
        <f>IF(IFERROR(VLOOKUP(C724,C725:C$1993,1,0),"")="","",COUNTIF(C:C,C724))</f>
        <v/>
      </c>
      <c r="BS724" s="5"/>
      <c r="BT724" s="5"/>
      <c r="BU724" s="5" t="str">
        <f>IF(B724="","",IF(BQ724="",1+(MAX(BU$2:BU723)),""))</f>
        <v/>
      </c>
      <c r="BV724" s="5" t="str">
        <f t="shared" si="160"/>
        <v/>
      </c>
      <c r="BW724" s="5" t="str">
        <f t="shared" si="161"/>
        <v/>
      </c>
      <c r="BX724" s="14" t="str">
        <f t="shared" si="162"/>
        <v/>
      </c>
      <c r="BY724" s="28"/>
      <c r="BZ724" s="15"/>
      <c r="CA724" s="5" t="str">
        <f t="shared" si="154"/>
        <v/>
      </c>
      <c r="CC724" s="5"/>
      <c r="CD724" s="5" t="str">
        <f t="shared" si="163"/>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x14ac:dyDescent="0.25">
      <c r="A725" s="4" t="str">
        <f t="shared" si="156"/>
        <v/>
      </c>
      <c r="B725" s="3"/>
      <c r="D725" s="1" t="str">
        <f>IFERROR(INDEX('padron cfe'!B:B,MATCH(DATOS!C725,'padron cfe'!A:A,0),1),"")</f>
        <v/>
      </c>
      <c r="H725" s="5" t="str">
        <f>IF(F725="","",IFERROR(CONCATENATE("PEUA",VLOOKUP(ESTADO,REPORTE!AV725:AW756,2,0),CLAVE_DISTRITO,CLAVE_CADER,IFERROR(VLOOKUP(DAY(F725),$BN$3:$BO$11,2,0),DAY(F725)),IFERROR(VLOOKUP(MONTH(F725),$BN$3:$BO$11,2,0),MONTH(F725)),YEAR(F725),G725),""))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5"/>
        <v/>
      </c>
      <c r="S725"/>
      <c r="T725" s="2" t="str">
        <f>IFERROR(INDEX('padron cfe'!D:D,MATCH(DATOS!C725,'padron cfe'!A:A,0),1),"")</f>
        <v/>
      </c>
      <c r="X725" s="6"/>
      <c r="Z725" s="4" t="str">
        <f t="shared" si="157"/>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H725" s="7" t="str">
        <f t="shared" ca="1" si="158"/>
        <v/>
      </c>
      <c r="BI725" s="4" t="str">
        <f t="shared" si="165"/>
        <v/>
      </c>
      <c r="BJ725" s="123" t="str">
        <f t="shared" si="159"/>
        <v/>
      </c>
      <c r="BK725" s="140" t="str">
        <f t="shared" si="164"/>
        <v/>
      </c>
      <c r="BP725" s="5"/>
      <c r="BQ725" s="4" t="str">
        <f>IF(IFERROR(VLOOKUP(C725,C726:C$1993,1,0),"")="","",COUNTIF(C:C,C725))</f>
        <v/>
      </c>
      <c r="BS725" s="5"/>
      <c r="BT725" s="5"/>
      <c r="BU725" s="5" t="str">
        <f>IF(B725="","",IF(BQ725="",1+(MAX(BU$2:BU724)),""))</f>
        <v/>
      </c>
      <c r="BV725" s="5" t="str">
        <f t="shared" si="160"/>
        <v/>
      </c>
      <c r="BW725" s="5" t="str">
        <f t="shared" si="161"/>
        <v/>
      </c>
      <c r="BX725" s="14" t="str">
        <f t="shared" si="162"/>
        <v/>
      </c>
      <c r="BY725" s="28"/>
      <c r="BZ725" s="15"/>
      <c r="CA725" s="5" t="str">
        <f t="shared" si="154"/>
        <v/>
      </c>
      <c r="CC725" s="5"/>
      <c r="CD725" s="5" t="str">
        <f t="shared" si="163"/>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x14ac:dyDescent="0.25">
      <c r="A726" s="4" t="str">
        <f t="shared" si="156"/>
        <v/>
      </c>
      <c r="B726" s="3"/>
      <c r="D726" s="1" t="str">
        <f>IFERROR(INDEX('padron cfe'!B:B,MATCH(DATOS!C726,'padron cfe'!A:A,0),1),"")</f>
        <v/>
      </c>
      <c r="H726" s="5" t="str">
        <f>IF(F726="","",IFERROR(CONCATENATE("PEUA",VLOOKUP(ESTADO,REPORTE!AV726:AW757,2,0),CLAVE_DISTRITO,CLAVE_CADER,IFERROR(VLOOKUP(DAY(F726),$BN$3:$BO$11,2,0),DAY(F726)),IFERROR(VLOOKUP(MONTH(F726),$BN$3:$BO$11,2,0),MONTH(F726)),YEAR(F726),G726),""))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5"/>
        <v/>
      </c>
      <c r="S726"/>
      <c r="T726" s="2" t="str">
        <f>IFERROR(INDEX('padron cfe'!D:D,MATCH(DATOS!C726,'padron cfe'!A:A,0),1),"")</f>
        <v/>
      </c>
      <c r="X726" s="6"/>
      <c r="Z726" s="4" t="str">
        <f t="shared" si="157"/>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H726" s="7" t="str">
        <f t="shared" ca="1" si="158"/>
        <v/>
      </c>
      <c r="BI726" s="4" t="str">
        <f t="shared" si="165"/>
        <v/>
      </c>
      <c r="BJ726" s="123" t="str">
        <f t="shared" si="159"/>
        <v/>
      </c>
      <c r="BK726" s="140" t="str">
        <f t="shared" si="164"/>
        <v/>
      </c>
      <c r="BP726" s="5"/>
      <c r="BQ726" s="4" t="str">
        <f>IF(IFERROR(VLOOKUP(C726,C727:C$1993,1,0),"")="","",COUNTIF(C:C,C726))</f>
        <v/>
      </c>
      <c r="BS726" s="5"/>
      <c r="BT726" s="5"/>
      <c r="BU726" s="5" t="str">
        <f>IF(B726="","",IF(BQ726="",1+(MAX(BU$2:BU725)),""))</f>
        <v/>
      </c>
      <c r="BV726" s="5" t="str">
        <f t="shared" si="160"/>
        <v/>
      </c>
      <c r="BW726" s="5" t="str">
        <f t="shared" si="161"/>
        <v/>
      </c>
      <c r="BX726" s="14" t="str">
        <f t="shared" si="162"/>
        <v/>
      </c>
      <c r="BY726" s="28"/>
      <c r="BZ726" s="15"/>
      <c r="CA726" s="5" t="str">
        <f t="shared" ref="CA726:CA789" si="166">CONCATENATE(AI726,AJ726,AK726,AL726,AM726)</f>
        <v/>
      </c>
      <c r="CC726" s="5"/>
      <c r="CD726" s="5" t="str">
        <f t="shared" si="163"/>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x14ac:dyDescent="0.25">
      <c r="A727" s="4" t="str">
        <f t="shared" si="156"/>
        <v/>
      </c>
      <c r="B727" s="3"/>
      <c r="D727" s="1" t="str">
        <f>IFERROR(INDEX('padron cfe'!B:B,MATCH(DATOS!C727,'padron cfe'!A:A,0),1),"")</f>
        <v/>
      </c>
      <c r="H727" s="5" t="str">
        <f>IF(F727="","",IFERROR(CONCATENATE("PEUA",VLOOKUP(ESTADO,REPORTE!AV727:AW758,2,0),CLAVE_DISTRITO,CLAVE_CADER,IFERROR(VLOOKUP(DAY(F727),$BN$3:$BO$11,2,0),DAY(F727)),IFERROR(VLOOKUP(MONTH(F727),$BN$3:$BO$11,2,0),MONTH(F727)),YEAR(F727),G727),""))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5"/>
        <v/>
      </c>
      <c r="S727"/>
      <c r="T727" s="2" t="str">
        <f>IFERROR(INDEX('padron cfe'!D:D,MATCH(DATOS!C727,'padron cfe'!A:A,0),1),"")</f>
        <v/>
      </c>
      <c r="X727" s="6"/>
      <c r="Z727" s="4" t="str">
        <f t="shared" si="157"/>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H727" s="7" t="str">
        <f t="shared" ca="1" si="158"/>
        <v/>
      </c>
      <c r="BI727" s="4" t="str">
        <f t="shared" si="165"/>
        <v/>
      </c>
      <c r="BJ727" s="123" t="str">
        <f t="shared" si="159"/>
        <v/>
      </c>
      <c r="BK727" s="140" t="str">
        <f t="shared" si="164"/>
        <v/>
      </c>
      <c r="BP727" s="5"/>
      <c r="BQ727" s="4" t="str">
        <f>IF(IFERROR(VLOOKUP(C727,C728:C$1993,1,0),"")="","",COUNTIF(C:C,C727))</f>
        <v/>
      </c>
      <c r="BS727" s="5"/>
      <c r="BT727" s="5"/>
      <c r="BU727" s="5" t="str">
        <f>IF(B727="","",IF(BQ727="",1+(MAX(BU$2:BU726)),""))</f>
        <v/>
      </c>
      <c r="BV727" s="5" t="str">
        <f t="shared" si="160"/>
        <v/>
      </c>
      <c r="BW727" s="5" t="str">
        <f t="shared" si="161"/>
        <v/>
      </c>
      <c r="BX727" s="14" t="str">
        <f t="shared" si="162"/>
        <v/>
      </c>
      <c r="BY727" s="28"/>
      <c r="BZ727" s="15"/>
      <c r="CA727" s="5" t="str">
        <f t="shared" si="166"/>
        <v/>
      </c>
      <c r="CC727" s="5"/>
      <c r="CD727" s="5" t="str">
        <f t="shared" si="163"/>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x14ac:dyDescent="0.25">
      <c r="A728" s="4" t="str">
        <f t="shared" si="156"/>
        <v/>
      </c>
      <c r="B728" s="3"/>
      <c r="D728" s="1" t="str">
        <f>IFERROR(INDEX('padron cfe'!B:B,MATCH(DATOS!C728,'padron cfe'!A:A,0),1),"")</f>
        <v/>
      </c>
      <c r="H728" s="5" t="str">
        <f>IF(F728="","",IFERROR(CONCATENATE("PEUA",VLOOKUP(ESTADO,REPORTE!AV728:AW759,2,0),CLAVE_DISTRITO,CLAVE_CADER,IFERROR(VLOOKUP(DAY(F728),$BN$3:$BO$11,2,0),DAY(F728)),IFERROR(VLOOKUP(MONTH(F728),$BN$3:$BO$11,2,0),MONTH(F728)),YEAR(F728),G728),""))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5"/>
        <v/>
      </c>
      <c r="S728"/>
      <c r="T728" s="2" t="str">
        <f>IFERROR(INDEX('padron cfe'!D:D,MATCH(DATOS!C728,'padron cfe'!A:A,0),1),"")</f>
        <v/>
      </c>
      <c r="X728" s="6"/>
      <c r="Z728" s="4" t="str">
        <f t="shared" si="157"/>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H728" s="7" t="str">
        <f t="shared" ca="1" si="158"/>
        <v/>
      </c>
      <c r="BI728" s="4" t="str">
        <f t="shared" si="165"/>
        <v/>
      </c>
      <c r="BJ728" s="123" t="str">
        <f t="shared" si="159"/>
        <v/>
      </c>
      <c r="BK728" s="140" t="str">
        <f t="shared" si="164"/>
        <v/>
      </c>
      <c r="BP728" s="5"/>
      <c r="BQ728" s="4" t="str">
        <f>IF(IFERROR(VLOOKUP(C728,C729:C$1993,1,0),"")="","",COUNTIF(C:C,C728))</f>
        <v/>
      </c>
      <c r="BS728" s="5"/>
      <c r="BT728" s="5"/>
      <c r="BU728" s="5" t="str">
        <f>IF(B728="","",IF(BQ728="",1+(MAX(BU$2:BU727)),""))</f>
        <v/>
      </c>
      <c r="BV728" s="5" t="str">
        <f t="shared" si="160"/>
        <v/>
      </c>
      <c r="BW728" s="5" t="str">
        <f t="shared" si="161"/>
        <v/>
      </c>
      <c r="BX728" s="14" t="str">
        <f t="shared" si="162"/>
        <v/>
      </c>
      <c r="BY728" s="28"/>
      <c r="BZ728" s="15"/>
      <c r="CA728" s="5" t="str">
        <f t="shared" si="166"/>
        <v/>
      </c>
      <c r="CC728" s="5"/>
      <c r="CD728" s="5" t="str">
        <f t="shared" si="163"/>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x14ac:dyDescent="0.25">
      <c r="A729" s="4" t="str">
        <f t="shared" si="156"/>
        <v/>
      </c>
      <c r="B729" s="3"/>
      <c r="D729" s="1" t="str">
        <f>IFERROR(INDEX('padron cfe'!B:B,MATCH(DATOS!C729,'padron cfe'!A:A,0),1),"")</f>
        <v/>
      </c>
      <c r="H729" s="5" t="str">
        <f>IF(F729="","",IFERROR(CONCATENATE("PEUA",VLOOKUP(ESTADO,REPORTE!AV729:AW760,2,0),CLAVE_DISTRITO,CLAVE_CADER,IFERROR(VLOOKUP(DAY(F729),$BN$3:$BO$11,2,0),DAY(F729)),IFERROR(VLOOKUP(MONTH(F729),$BN$3:$BO$11,2,0),MONTH(F729)),YEAR(F729),G729),""))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5"/>
        <v/>
      </c>
      <c r="S729"/>
      <c r="T729" s="2" t="str">
        <f>IFERROR(INDEX('padron cfe'!D:D,MATCH(DATOS!C729,'padron cfe'!A:A,0),1),"")</f>
        <v/>
      </c>
      <c r="X729" s="6"/>
      <c r="Z729" s="4" t="str">
        <f t="shared" si="157"/>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H729" s="7" t="str">
        <f t="shared" ca="1" si="158"/>
        <v/>
      </c>
      <c r="BI729" s="4" t="str">
        <f t="shared" si="165"/>
        <v/>
      </c>
      <c r="BJ729" s="123" t="str">
        <f t="shared" si="159"/>
        <v/>
      </c>
      <c r="BK729" s="140" t="str">
        <f t="shared" si="164"/>
        <v/>
      </c>
      <c r="BP729" s="5"/>
      <c r="BQ729" s="4" t="str">
        <f>IF(IFERROR(VLOOKUP(C729,C730:C$1993,1,0),"")="","",COUNTIF(C:C,C729))</f>
        <v/>
      </c>
      <c r="BS729" s="5"/>
      <c r="BT729" s="5"/>
      <c r="BU729" s="5" t="str">
        <f>IF(B729="","",IF(BQ729="",1+(MAX(BU$2:BU728)),""))</f>
        <v/>
      </c>
      <c r="BV729" s="5" t="str">
        <f t="shared" si="160"/>
        <v/>
      </c>
      <c r="BW729" s="5" t="str">
        <f t="shared" si="161"/>
        <v/>
      </c>
      <c r="BX729" s="14" t="str">
        <f t="shared" si="162"/>
        <v/>
      </c>
      <c r="BY729" s="28"/>
      <c r="BZ729" s="15"/>
      <c r="CA729" s="5" t="str">
        <f t="shared" si="166"/>
        <v/>
      </c>
      <c r="CC729" s="5"/>
      <c r="CD729" s="5" t="str">
        <f t="shared" si="163"/>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x14ac:dyDescent="0.25">
      <c r="A730" s="4" t="str">
        <f t="shared" si="156"/>
        <v/>
      </c>
      <c r="B730" s="3"/>
      <c r="D730" s="1" t="str">
        <f>IFERROR(INDEX('padron cfe'!B:B,MATCH(DATOS!C730,'padron cfe'!A:A,0),1),"")</f>
        <v/>
      </c>
      <c r="H730" s="5" t="str">
        <f>IF(F730="","",IFERROR(CONCATENATE("PEUA",VLOOKUP(ESTADO,REPORTE!AV730:AW761,2,0),CLAVE_DISTRITO,CLAVE_CADER,IFERROR(VLOOKUP(DAY(F730),$BN$3:$BO$11,2,0),DAY(F730)),IFERROR(VLOOKUP(MONTH(F730),$BN$3:$BO$11,2,0),MONTH(F730)),YEAR(F730),G730),""))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5"/>
        <v/>
      </c>
      <c r="S730"/>
      <c r="T730" s="2" t="str">
        <f>IFERROR(INDEX('padron cfe'!D:D,MATCH(DATOS!C730,'padron cfe'!A:A,0),1),"")</f>
        <v/>
      </c>
      <c r="X730" s="6"/>
      <c r="Z730" s="4" t="str">
        <f t="shared" si="157"/>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H730" s="7" t="str">
        <f t="shared" ca="1" si="158"/>
        <v/>
      </c>
      <c r="BI730" s="4" t="str">
        <f t="shared" si="165"/>
        <v/>
      </c>
      <c r="BJ730" s="123" t="str">
        <f t="shared" si="159"/>
        <v/>
      </c>
      <c r="BK730" s="140" t="str">
        <f t="shared" si="164"/>
        <v/>
      </c>
      <c r="BP730" s="5"/>
      <c r="BQ730" s="4" t="str">
        <f>IF(IFERROR(VLOOKUP(C730,C731:C$1993,1,0),"")="","",COUNTIF(C:C,C730))</f>
        <v/>
      </c>
      <c r="BS730" s="5"/>
      <c r="BT730" s="5"/>
      <c r="BU730" s="5" t="str">
        <f>IF(B730="","",IF(BQ730="",1+(MAX(BU$2:BU729)),""))</f>
        <v/>
      </c>
      <c r="BV730" s="5" t="str">
        <f t="shared" si="160"/>
        <v/>
      </c>
      <c r="BW730" s="5" t="str">
        <f t="shared" si="161"/>
        <v/>
      </c>
      <c r="BX730" s="14" t="str">
        <f t="shared" si="162"/>
        <v/>
      </c>
      <c r="BY730" s="28"/>
      <c r="BZ730" s="15"/>
      <c r="CA730" s="5" t="str">
        <f t="shared" si="166"/>
        <v/>
      </c>
      <c r="CC730" s="5"/>
      <c r="CD730" s="5" t="str">
        <f t="shared" si="163"/>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x14ac:dyDescent="0.25">
      <c r="A731" s="4" t="str">
        <f t="shared" si="156"/>
        <v/>
      </c>
      <c r="B731" s="3"/>
      <c r="D731" s="1" t="str">
        <f>IFERROR(INDEX('padron cfe'!B:B,MATCH(DATOS!C731,'padron cfe'!A:A,0),1),"")</f>
        <v/>
      </c>
      <c r="H731" s="5" t="str">
        <f>IF(F731="","",IFERROR(CONCATENATE("PEUA",VLOOKUP(ESTADO,REPORTE!AV731:AW762,2,0),CLAVE_DISTRITO,CLAVE_CADER,IFERROR(VLOOKUP(DAY(F731),$BN$3:$BO$11,2,0),DAY(F731)),IFERROR(VLOOKUP(MONTH(F731),$BN$3:$BO$11,2,0),MONTH(F731)),YEAR(F731),G731),""))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5"/>
        <v/>
      </c>
      <c r="S731"/>
      <c r="T731" s="2" t="str">
        <f>IFERROR(INDEX('padron cfe'!D:D,MATCH(DATOS!C731,'padron cfe'!A:A,0),1),"")</f>
        <v/>
      </c>
      <c r="X731" s="6"/>
      <c r="Z731" s="4" t="str">
        <f t="shared" si="157"/>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H731" s="7" t="str">
        <f t="shared" ca="1" si="158"/>
        <v/>
      </c>
      <c r="BI731" s="4" t="str">
        <f t="shared" si="165"/>
        <v/>
      </c>
      <c r="BJ731" s="123" t="str">
        <f t="shared" si="159"/>
        <v/>
      </c>
      <c r="BK731" s="140" t="str">
        <f t="shared" si="164"/>
        <v/>
      </c>
      <c r="BP731" s="5"/>
      <c r="BQ731" s="4" t="str">
        <f>IF(IFERROR(VLOOKUP(C731,C732:C$1993,1,0),"")="","",COUNTIF(C:C,C731))</f>
        <v/>
      </c>
      <c r="BS731" s="5"/>
      <c r="BT731" s="5"/>
      <c r="BU731" s="5" t="str">
        <f>IF(B731="","",IF(BQ731="",1+(MAX(BU$2:BU730)),""))</f>
        <v/>
      </c>
      <c r="BV731" s="5" t="str">
        <f t="shared" si="160"/>
        <v/>
      </c>
      <c r="BW731" s="5" t="str">
        <f t="shared" si="161"/>
        <v/>
      </c>
      <c r="BX731" s="14" t="str">
        <f t="shared" si="162"/>
        <v/>
      </c>
      <c r="BY731" s="28"/>
      <c r="BZ731" s="15"/>
      <c r="CA731" s="5" t="str">
        <f t="shared" si="166"/>
        <v/>
      </c>
      <c r="CC731" s="5"/>
      <c r="CD731" s="5" t="str">
        <f t="shared" si="163"/>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x14ac:dyDescent="0.25">
      <c r="A732" s="4" t="str">
        <f t="shared" si="156"/>
        <v/>
      </c>
      <c r="B732" s="3"/>
      <c r="D732" s="1" t="str">
        <f>IFERROR(INDEX('padron cfe'!B:B,MATCH(DATOS!C732,'padron cfe'!A:A,0),1),"")</f>
        <v/>
      </c>
      <c r="H732" s="5" t="str">
        <f>IF(F732="","",IFERROR(CONCATENATE("PEUA",VLOOKUP(ESTADO,REPORTE!AV732:AW763,2,0),CLAVE_DISTRITO,CLAVE_CADER,IFERROR(VLOOKUP(DAY(F732),$BN$3:$BO$11,2,0),DAY(F732)),IFERROR(VLOOKUP(MONTH(F732),$BN$3:$BO$11,2,0),MONTH(F732)),YEAR(F732),G732),""))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5"/>
        <v/>
      </c>
      <c r="S732"/>
      <c r="T732" s="2" t="str">
        <f>IFERROR(INDEX('padron cfe'!D:D,MATCH(DATOS!C732,'padron cfe'!A:A,0),1),"")</f>
        <v/>
      </c>
      <c r="X732" s="6"/>
      <c r="Z732" s="4" t="str">
        <f t="shared" si="157"/>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H732" s="7" t="str">
        <f t="shared" ca="1" si="158"/>
        <v/>
      </c>
      <c r="BI732" s="4" t="str">
        <f t="shared" si="165"/>
        <v/>
      </c>
      <c r="BJ732" s="123" t="str">
        <f t="shared" si="159"/>
        <v/>
      </c>
      <c r="BK732" s="140" t="str">
        <f t="shared" si="164"/>
        <v/>
      </c>
      <c r="BP732" s="5"/>
      <c r="BQ732" s="4" t="str">
        <f>IF(IFERROR(VLOOKUP(C732,C733:C$1993,1,0),"")="","",COUNTIF(C:C,C732))</f>
        <v/>
      </c>
      <c r="BS732" s="5"/>
      <c r="BT732" s="5"/>
      <c r="BU732" s="5" t="str">
        <f>IF(B732="","",IF(BQ732="",1+(MAX(BU$2:BU731)),""))</f>
        <v/>
      </c>
      <c r="BV732" s="5" t="str">
        <f t="shared" si="160"/>
        <v/>
      </c>
      <c r="BW732" s="5" t="str">
        <f t="shared" si="161"/>
        <v/>
      </c>
      <c r="BX732" s="14" t="str">
        <f t="shared" si="162"/>
        <v/>
      </c>
      <c r="BY732" s="28"/>
      <c r="BZ732" s="15"/>
      <c r="CA732" s="5" t="str">
        <f t="shared" si="166"/>
        <v/>
      </c>
      <c r="CC732" s="5"/>
      <c r="CD732" s="5" t="str">
        <f t="shared" si="163"/>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x14ac:dyDescent="0.25">
      <c r="A733" s="4" t="str">
        <f t="shared" si="156"/>
        <v/>
      </c>
      <c r="B733" s="3"/>
      <c r="D733" s="1" t="str">
        <f>IFERROR(INDEX('padron cfe'!B:B,MATCH(DATOS!C733,'padron cfe'!A:A,0),1),"")</f>
        <v/>
      </c>
      <c r="H733" s="5" t="str">
        <f>IF(F733="","",IFERROR(CONCATENATE("PEUA",VLOOKUP(ESTADO,REPORTE!AV733:AW764,2,0),CLAVE_DISTRITO,CLAVE_CADER,IFERROR(VLOOKUP(DAY(F733),$BN$3:$BO$11,2,0),DAY(F733)),IFERROR(VLOOKUP(MONTH(F733),$BN$3:$BO$11,2,0),MONTH(F733)),YEAR(F733),G733),""))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5"/>
        <v/>
      </c>
      <c r="S733"/>
      <c r="T733" s="2" t="str">
        <f>IFERROR(INDEX('padron cfe'!D:D,MATCH(DATOS!C733,'padron cfe'!A:A,0),1),"")</f>
        <v/>
      </c>
      <c r="X733" s="6"/>
      <c r="Z733" s="4" t="str">
        <f t="shared" si="157"/>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H733" s="7" t="str">
        <f t="shared" ca="1" si="158"/>
        <v/>
      </c>
      <c r="BI733" s="4" t="str">
        <f t="shared" si="165"/>
        <v/>
      </c>
      <c r="BJ733" s="123" t="str">
        <f t="shared" si="159"/>
        <v/>
      </c>
      <c r="BK733" s="140" t="str">
        <f t="shared" si="164"/>
        <v/>
      </c>
      <c r="BP733" s="5"/>
      <c r="BQ733" s="4" t="str">
        <f>IF(IFERROR(VLOOKUP(C733,C734:C$1993,1,0),"")="","",COUNTIF(C:C,C733))</f>
        <v/>
      </c>
      <c r="BS733" s="5"/>
      <c r="BT733" s="5"/>
      <c r="BU733" s="5" t="str">
        <f>IF(B733="","",IF(BQ733="",1+(MAX(BU$2:BU732)),""))</f>
        <v/>
      </c>
      <c r="BV733" s="5" t="str">
        <f t="shared" si="160"/>
        <v/>
      </c>
      <c r="BW733" s="5" t="str">
        <f t="shared" si="161"/>
        <v/>
      </c>
      <c r="BX733" s="14" t="str">
        <f t="shared" si="162"/>
        <v/>
      </c>
      <c r="BY733" s="28"/>
      <c r="BZ733" s="15"/>
      <c r="CA733" s="5" t="str">
        <f t="shared" si="166"/>
        <v/>
      </c>
      <c r="CC733" s="5"/>
      <c r="CD733" s="5" t="str">
        <f t="shared" si="163"/>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x14ac:dyDescent="0.25">
      <c r="A734" s="4" t="str">
        <f t="shared" si="156"/>
        <v/>
      </c>
      <c r="B734" s="3"/>
      <c r="D734" s="1" t="str">
        <f>IFERROR(INDEX('padron cfe'!B:B,MATCH(DATOS!C734,'padron cfe'!A:A,0),1),"")</f>
        <v/>
      </c>
      <c r="H734" s="5" t="str">
        <f>IF(F734="","",IFERROR(CONCATENATE("PEUA",VLOOKUP(ESTADO,REPORTE!AV734:AW765,2,0),CLAVE_DISTRITO,CLAVE_CADER,IFERROR(VLOOKUP(DAY(F734),$BN$3:$BO$11,2,0),DAY(F734)),IFERROR(VLOOKUP(MONTH(F734),$BN$3:$BO$11,2,0),MONTH(F734)),YEAR(F734),G734),""))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5"/>
        <v/>
      </c>
      <c r="S734"/>
      <c r="T734" s="2" t="str">
        <f>IFERROR(INDEX('padron cfe'!D:D,MATCH(DATOS!C734,'padron cfe'!A:A,0),1),"")</f>
        <v/>
      </c>
      <c r="X734" s="6"/>
      <c r="Z734" s="4" t="str">
        <f t="shared" si="157"/>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H734" s="7" t="str">
        <f t="shared" ca="1" si="158"/>
        <v/>
      </c>
      <c r="BI734" s="4" t="str">
        <f t="shared" si="165"/>
        <v/>
      </c>
      <c r="BJ734" s="123" t="str">
        <f t="shared" si="159"/>
        <v/>
      </c>
      <c r="BK734" s="140" t="str">
        <f t="shared" si="164"/>
        <v/>
      </c>
      <c r="BP734" s="5"/>
      <c r="BQ734" s="4" t="str">
        <f>IF(IFERROR(VLOOKUP(C734,C735:C$1993,1,0),"")="","",COUNTIF(C:C,C734))</f>
        <v/>
      </c>
      <c r="BS734" s="5"/>
      <c r="BT734" s="5"/>
      <c r="BU734" s="5" t="str">
        <f>IF(B734="","",IF(BQ734="",1+(MAX(BU$2:BU733)),""))</f>
        <v/>
      </c>
      <c r="BV734" s="5" t="str">
        <f t="shared" si="160"/>
        <v/>
      </c>
      <c r="BW734" s="5" t="str">
        <f t="shared" si="161"/>
        <v/>
      </c>
      <c r="BX734" s="14" t="str">
        <f t="shared" si="162"/>
        <v/>
      </c>
      <c r="BY734" s="28"/>
      <c r="BZ734" s="15"/>
      <c r="CA734" s="5" t="str">
        <f t="shared" si="166"/>
        <v/>
      </c>
      <c r="CC734" s="5"/>
      <c r="CD734" s="5" t="str">
        <f t="shared" si="163"/>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x14ac:dyDescent="0.25">
      <c r="A735" s="4" t="str">
        <f t="shared" si="156"/>
        <v/>
      </c>
      <c r="B735" s="3"/>
      <c r="D735" s="1" t="str">
        <f>IFERROR(INDEX('padron cfe'!B:B,MATCH(DATOS!C735,'padron cfe'!A:A,0),1),"")</f>
        <v/>
      </c>
      <c r="H735" s="5" t="str">
        <f>IF(F735="","",IFERROR(CONCATENATE("PEUA",VLOOKUP(ESTADO,REPORTE!AV735:AW766,2,0),CLAVE_DISTRITO,CLAVE_CADER,IFERROR(VLOOKUP(DAY(F735),$BN$3:$BO$11,2,0),DAY(F735)),IFERROR(VLOOKUP(MONTH(F735),$BN$3:$BO$11,2,0),MONTH(F735)),YEAR(F735),G735),""))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5"/>
        <v/>
      </c>
      <c r="S735"/>
      <c r="T735" s="2" t="str">
        <f>IFERROR(INDEX('padron cfe'!D:D,MATCH(DATOS!C735,'padron cfe'!A:A,0),1),"")</f>
        <v/>
      </c>
      <c r="X735" s="6"/>
      <c r="Z735" s="4" t="str">
        <f t="shared" si="157"/>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H735" s="7" t="str">
        <f t="shared" ca="1" si="158"/>
        <v/>
      </c>
      <c r="BI735" s="4" t="str">
        <f t="shared" si="165"/>
        <v/>
      </c>
      <c r="BJ735" s="123" t="str">
        <f t="shared" si="159"/>
        <v/>
      </c>
      <c r="BK735" s="140" t="str">
        <f t="shared" si="164"/>
        <v/>
      </c>
      <c r="BP735" s="5"/>
      <c r="BQ735" s="4" t="str">
        <f>IF(IFERROR(VLOOKUP(C735,C736:C$1993,1,0),"")="","",COUNTIF(C:C,C735))</f>
        <v/>
      </c>
      <c r="BS735" s="5"/>
      <c r="BT735" s="5"/>
      <c r="BU735" s="5" t="str">
        <f>IF(B735="","",IF(BQ735="",1+(MAX(BU$2:BU734)),""))</f>
        <v/>
      </c>
      <c r="BV735" s="5" t="str">
        <f t="shared" si="160"/>
        <v/>
      </c>
      <c r="BW735" s="5" t="str">
        <f t="shared" si="161"/>
        <v/>
      </c>
      <c r="BX735" s="14" t="str">
        <f t="shared" si="162"/>
        <v/>
      </c>
      <c r="BY735" s="28"/>
      <c r="BZ735" s="15"/>
      <c r="CA735" s="5" t="str">
        <f t="shared" si="166"/>
        <v/>
      </c>
      <c r="CC735" s="5"/>
      <c r="CD735" s="5" t="str">
        <f t="shared" si="163"/>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x14ac:dyDescent="0.25">
      <c r="A736" s="4" t="str">
        <f t="shared" si="156"/>
        <v/>
      </c>
      <c r="B736" s="3"/>
      <c r="D736" s="1" t="str">
        <f>IFERROR(INDEX('padron cfe'!B:B,MATCH(DATOS!C736,'padron cfe'!A:A,0),1),"")</f>
        <v/>
      </c>
      <c r="H736" s="5" t="str">
        <f>IF(F736="","",IFERROR(CONCATENATE("PEUA",VLOOKUP(ESTADO,REPORTE!AV736:AW767,2,0),CLAVE_DISTRITO,CLAVE_CADER,IFERROR(VLOOKUP(DAY(F736),$BN$3:$BO$11,2,0),DAY(F736)),IFERROR(VLOOKUP(MONTH(F736),$BN$3:$BO$11,2,0),MONTH(F736)),YEAR(F736),G736),""))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5"/>
        <v/>
      </c>
      <c r="S736"/>
      <c r="T736" s="2" t="str">
        <f>IFERROR(INDEX('padron cfe'!D:D,MATCH(DATOS!C736,'padron cfe'!A:A,0),1),"")</f>
        <v/>
      </c>
      <c r="X736" s="6"/>
      <c r="Z736" s="4" t="str">
        <f t="shared" si="157"/>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H736" s="7" t="str">
        <f t="shared" ca="1" si="158"/>
        <v/>
      </c>
      <c r="BI736" s="4" t="str">
        <f t="shared" si="165"/>
        <v/>
      </c>
      <c r="BJ736" s="123" t="str">
        <f t="shared" si="159"/>
        <v/>
      </c>
      <c r="BK736" s="140" t="str">
        <f t="shared" si="164"/>
        <v/>
      </c>
      <c r="BP736" s="5"/>
      <c r="BQ736" s="4" t="str">
        <f>IF(IFERROR(VLOOKUP(C736,C737:C$1993,1,0),"")="","",COUNTIF(C:C,C736))</f>
        <v/>
      </c>
      <c r="BS736" s="5"/>
      <c r="BT736" s="5"/>
      <c r="BU736" s="5" t="str">
        <f>IF(B736="","",IF(BQ736="",1+(MAX(BU$2:BU735)),""))</f>
        <v/>
      </c>
      <c r="BV736" s="5" t="str">
        <f t="shared" si="160"/>
        <v/>
      </c>
      <c r="BW736" s="5" t="str">
        <f t="shared" si="161"/>
        <v/>
      </c>
      <c r="BX736" s="14" t="str">
        <f t="shared" si="162"/>
        <v/>
      </c>
      <c r="BY736" s="28"/>
      <c r="BZ736" s="15"/>
      <c r="CA736" s="5" t="str">
        <f t="shared" si="166"/>
        <v/>
      </c>
      <c r="CC736" s="5"/>
      <c r="CD736" s="5" t="str">
        <f t="shared" si="163"/>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x14ac:dyDescent="0.25">
      <c r="A737" s="4" t="str">
        <f t="shared" si="156"/>
        <v/>
      </c>
      <c r="B737" s="3"/>
      <c r="D737" s="1" t="str">
        <f>IFERROR(INDEX('padron cfe'!B:B,MATCH(DATOS!C737,'padron cfe'!A:A,0),1),"")</f>
        <v/>
      </c>
      <c r="H737" s="5" t="str">
        <f>IF(F737="","",IFERROR(CONCATENATE("PEUA",VLOOKUP(ESTADO,REPORTE!AV737:AW768,2,0),CLAVE_DISTRITO,CLAVE_CADER,IFERROR(VLOOKUP(DAY(F737),$BN$3:$BO$11,2,0),DAY(F737)),IFERROR(VLOOKUP(MONTH(F737),$BN$3:$BO$11,2,0),MONTH(F737)),YEAR(F737),G737),""))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5"/>
        <v/>
      </c>
      <c r="S737"/>
      <c r="T737" s="2" t="str">
        <f>IFERROR(INDEX('padron cfe'!D:D,MATCH(DATOS!C737,'padron cfe'!A:A,0),1),"")</f>
        <v/>
      </c>
      <c r="X737" s="6"/>
      <c r="Z737" s="4" t="str">
        <f t="shared" si="157"/>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H737" s="7" t="str">
        <f t="shared" ca="1" si="158"/>
        <v/>
      </c>
      <c r="BI737" s="4" t="str">
        <f t="shared" si="165"/>
        <v/>
      </c>
      <c r="BJ737" s="123" t="str">
        <f t="shared" si="159"/>
        <v/>
      </c>
      <c r="BK737" s="140" t="str">
        <f t="shared" si="164"/>
        <v/>
      </c>
      <c r="BP737" s="5"/>
      <c r="BQ737" s="4" t="str">
        <f>IF(IFERROR(VLOOKUP(C737,C738:C$1993,1,0),"")="","",COUNTIF(C:C,C737))</f>
        <v/>
      </c>
      <c r="BS737" s="5"/>
      <c r="BT737" s="5"/>
      <c r="BU737" s="5" t="str">
        <f>IF(B737="","",IF(BQ737="",1+(MAX(BU$2:BU736)),""))</f>
        <v/>
      </c>
      <c r="BV737" s="5" t="str">
        <f t="shared" si="160"/>
        <v/>
      </c>
      <c r="BW737" s="5" t="str">
        <f t="shared" si="161"/>
        <v/>
      </c>
      <c r="BX737" s="14" t="str">
        <f t="shared" si="162"/>
        <v/>
      </c>
      <c r="BY737" s="28"/>
      <c r="BZ737" s="15"/>
      <c r="CA737" s="5" t="str">
        <f t="shared" si="166"/>
        <v/>
      </c>
      <c r="CC737" s="5"/>
      <c r="CD737" s="5" t="str">
        <f t="shared" si="163"/>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x14ac:dyDescent="0.25">
      <c r="A738" s="4" t="str">
        <f t="shared" si="156"/>
        <v/>
      </c>
      <c r="B738" s="3"/>
      <c r="D738" s="1" t="str">
        <f>IFERROR(INDEX('padron cfe'!B:B,MATCH(DATOS!C738,'padron cfe'!A:A,0),1),"")</f>
        <v/>
      </c>
      <c r="H738" s="5" t="str">
        <f>IF(F738="","",IFERROR(CONCATENATE("PEUA",VLOOKUP(ESTADO,REPORTE!AV738:AW769,2,0),CLAVE_DISTRITO,CLAVE_CADER,IFERROR(VLOOKUP(DAY(F738),$BN$3:$BO$11,2,0),DAY(F738)),IFERROR(VLOOKUP(MONTH(F738),$BN$3:$BO$11,2,0),MONTH(F738)),YEAR(F738),G738),""))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5"/>
        <v/>
      </c>
      <c r="S738"/>
      <c r="T738" s="2" t="str">
        <f>IFERROR(INDEX('padron cfe'!D:D,MATCH(DATOS!C738,'padron cfe'!A:A,0),1),"")</f>
        <v/>
      </c>
      <c r="X738" s="6"/>
      <c r="Z738" s="4" t="str">
        <f t="shared" si="157"/>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H738" s="7" t="str">
        <f t="shared" ca="1" si="158"/>
        <v/>
      </c>
      <c r="BI738" s="4" t="str">
        <f t="shared" si="165"/>
        <v/>
      </c>
      <c r="BJ738" s="123" t="str">
        <f t="shared" si="159"/>
        <v/>
      </c>
      <c r="BK738" s="140" t="str">
        <f t="shared" si="164"/>
        <v/>
      </c>
      <c r="BP738" s="5"/>
      <c r="BQ738" s="4" t="str">
        <f>IF(IFERROR(VLOOKUP(C738,C739:C$1993,1,0),"")="","",COUNTIF(C:C,C738))</f>
        <v/>
      </c>
      <c r="BS738" s="5"/>
      <c r="BT738" s="5"/>
      <c r="BU738" s="5" t="str">
        <f>IF(B738="","",IF(BQ738="",1+(MAX(BU$2:BU737)),""))</f>
        <v/>
      </c>
      <c r="BV738" s="5" t="str">
        <f t="shared" si="160"/>
        <v/>
      </c>
      <c r="BW738" s="5" t="str">
        <f t="shared" si="161"/>
        <v/>
      </c>
      <c r="BX738" s="14" t="str">
        <f t="shared" si="162"/>
        <v/>
      </c>
      <c r="BY738" s="28"/>
      <c r="BZ738" s="15"/>
      <c r="CA738" s="5" t="str">
        <f t="shared" si="166"/>
        <v/>
      </c>
      <c r="CC738" s="5"/>
      <c r="CD738" s="5" t="str">
        <f t="shared" si="163"/>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x14ac:dyDescent="0.25">
      <c r="A739" s="4" t="str">
        <f t="shared" si="156"/>
        <v/>
      </c>
      <c r="B739" s="3"/>
      <c r="D739" s="1" t="str">
        <f>IFERROR(INDEX('padron cfe'!B:B,MATCH(DATOS!C739,'padron cfe'!A:A,0),1),"")</f>
        <v/>
      </c>
      <c r="H739" s="5" t="str">
        <f>IF(F739="","",IFERROR(CONCATENATE("PEUA",VLOOKUP(ESTADO,REPORTE!AV739:AW770,2,0),CLAVE_DISTRITO,CLAVE_CADER,IFERROR(VLOOKUP(DAY(F739),$BN$3:$BO$11,2,0),DAY(F739)),IFERROR(VLOOKUP(MONTH(F739),$BN$3:$BO$11,2,0),MONTH(F739)),YEAR(F739),G739),""))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5"/>
        <v/>
      </c>
      <c r="S739"/>
      <c r="T739" s="2" t="str">
        <f>IFERROR(INDEX('padron cfe'!D:D,MATCH(DATOS!C739,'padron cfe'!A:A,0),1),"")</f>
        <v/>
      </c>
      <c r="X739" s="6"/>
      <c r="Z739" s="4" t="str">
        <f t="shared" si="157"/>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H739" s="7" t="str">
        <f t="shared" ca="1" si="158"/>
        <v/>
      </c>
      <c r="BI739" s="4" t="str">
        <f t="shared" si="165"/>
        <v/>
      </c>
      <c r="BJ739" s="123" t="str">
        <f t="shared" si="159"/>
        <v/>
      </c>
      <c r="BK739" s="140" t="str">
        <f t="shared" si="164"/>
        <v/>
      </c>
      <c r="BP739" s="5"/>
      <c r="BQ739" s="4" t="str">
        <f>IF(IFERROR(VLOOKUP(C739,C740:C$1993,1,0),"")="","",COUNTIF(C:C,C739))</f>
        <v/>
      </c>
      <c r="BS739" s="5"/>
      <c r="BT739" s="5"/>
      <c r="BU739" s="5" t="str">
        <f>IF(B739="","",IF(BQ739="",1+(MAX(BU$2:BU738)),""))</f>
        <v/>
      </c>
      <c r="BV739" s="5" t="str">
        <f t="shared" si="160"/>
        <v/>
      </c>
      <c r="BW739" s="5" t="str">
        <f t="shared" si="161"/>
        <v/>
      </c>
      <c r="BX739" s="14" t="str">
        <f t="shared" si="162"/>
        <v/>
      </c>
      <c r="BY739" s="28"/>
      <c r="BZ739" s="15"/>
      <c r="CA739" s="5" t="str">
        <f t="shared" si="166"/>
        <v/>
      </c>
      <c r="CC739" s="5"/>
      <c r="CD739" s="5" t="str">
        <f t="shared" si="163"/>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x14ac:dyDescent="0.25">
      <c r="A740" s="4" t="str">
        <f t="shared" si="156"/>
        <v/>
      </c>
      <c r="B740" s="3"/>
      <c r="D740" s="1" t="str">
        <f>IFERROR(INDEX('padron cfe'!B:B,MATCH(DATOS!C740,'padron cfe'!A:A,0),1),"")</f>
        <v/>
      </c>
      <c r="H740" s="5" t="str">
        <f>IF(F740="","",IFERROR(CONCATENATE("PEUA",VLOOKUP(ESTADO,REPORTE!AV740:AW771,2,0),CLAVE_DISTRITO,CLAVE_CADER,IFERROR(VLOOKUP(DAY(F740),$BN$3:$BO$11,2,0),DAY(F740)),IFERROR(VLOOKUP(MONTH(F740),$BN$3:$BO$11,2,0),MONTH(F740)),YEAR(F740),G740),""))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5"/>
        <v/>
      </c>
      <c r="S740"/>
      <c r="T740" s="2" t="str">
        <f>IFERROR(INDEX('padron cfe'!D:D,MATCH(DATOS!C740,'padron cfe'!A:A,0),1),"")</f>
        <v/>
      </c>
      <c r="X740" s="6"/>
      <c r="Z740" s="4" t="str">
        <f t="shared" si="157"/>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H740" s="7" t="str">
        <f t="shared" ca="1" si="158"/>
        <v/>
      </c>
      <c r="BI740" s="4" t="str">
        <f t="shared" si="165"/>
        <v/>
      </c>
      <c r="BJ740" s="123" t="str">
        <f t="shared" si="159"/>
        <v/>
      </c>
      <c r="BK740" s="140" t="str">
        <f t="shared" si="164"/>
        <v/>
      </c>
      <c r="BP740" s="5"/>
      <c r="BQ740" s="4" t="str">
        <f>IF(IFERROR(VLOOKUP(C740,C741:C$1993,1,0),"")="","",COUNTIF(C:C,C740))</f>
        <v/>
      </c>
      <c r="BS740" s="5"/>
      <c r="BT740" s="5"/>
      <c r="BU740" s="5" t="str">
        <f>IF(B740="","",IF(BQ740="",1+(MAX(BU$2:BU739)),""))</f>
        <v/>
      </c>
      <c r="BV740" s="5" t="str">
        <f t="shared" si="160"/>
        <v/>
      </c>
      <c r="BW740" s="5" t="str">
        <f t="shared" si="161"/>
        <v/>
      </c>
      <c r="BX740" s="14" t="str">
        <f t="shared" si="162"/>
        <v/>
      </c>
      <c r="BY740" s="28"/>
      <c r="BZ740" s="15"/>
      <c r="CA740" s="5" t="str">
        <f t="shared" si="166"/>
        <v/>
      </c>
      <c r="CC740" s="5"/>
      <c r="CD740" s="5" t="str">
        <f t="shared" si="163"/>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x14ac:dyDescent="0.25">
      <c r="A741" s="4" t="str">
        <f t="shared" si="156"/>
        <v/>
      </c>
      <c r="B741" s="3"/>
      <c r="D741" s="1" t="str">
        <f>IFERROR(INDEX('padron cfe'!B:B,MATCH(DATOS!C741,'padron cfe'!A:A,0),1),"")</f>
        <v/>
      </c>
      <c r="H741" s="5" t="str">
        <f>IF(F741="","",IFERROR(CONCATENATE("PEUA",VLOOKUP(ESTADO,REPORTE!AV741:AW772,2,0),CLAVE_DISTRITO,CLAVE_CADER,IFERROR(VLOOKUP(DAY(F741),$BN$3:$BO$11,2,0),DAY(F741)),IFERROR(VLOOKUP(MONTH(F741),$BN$3:$BO$11,2,0),MONTH(F741)),YEAR(F741),G741),""))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5"/>
        <v/>
      </c>
      <c r="S741"/>
      <c r="T741" s="2" t="str">
        <f>IFERROR(INDEX('padron cfe'!D:D,MATCH(DATOS!C741,'padron cfe'!A:A,0),1),"")</f>
        <v/>
      </c>
      <c r="X741" s="6"/>
      <c r="Z741" s="4" t="str">
        <f t="shared" si="157"/>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H741" s="7" t="str">
        <f t="shared" ca="1" si="158"/>
        <v/>
      </c>
      <c r="BI741" s="4" t="str">
        <f t="shared" si="165"/>
        <v/>
      </c>
      <c r="BJ741" s="123" t="str">
        <f t="shared" si="159"/>
        <v/>
      </c>
      <c r="BK741" s="140" t="str">
        <f t="shared" si="164"/>
        <v/>
      </c>
      <c r="BP741" s="5"/>
      <c r="BQ741" s="4" t="str">
        <f>IF(IFERROR(VLOOKUP(C741,C742:C$1993,1,0),"")="","",COUNTIF(C:C,C741))</f>
        <v/>
      </c>
      <c r="BS741" s="5"/>
      <c r="BT741" s="5"/>
      <c r="BU741" s="5" t="str">
        <f>IF(B741="","",IF(BQ741="",1+(MAX(BU$2:BU740)),""))</f>
        <v/>
      </c>
      <c r="BV741" s="5" t="str">
        <f t="shared" si="160"/>
        <v/>
      </c>
      <c r="BW741" s="5" t="str">
        <f t="shared" si="161"/>
        <v/>
      </c>
      <c r="BX741" s="14" t="str">
        <f t="shared" si="162"/>
        <v/>
      </c>
      <c r="BY741" s="28"/>
      <c r="BZ741" s="15"/>
      <c r="CA741" s="5" t="str">
        <f t="shared" si="166"/>
        <v/>
      </c>
      <c r="CC741" s="5"/>
      <c r="CD741" s="5" t="str">
        <f t="shared" si="163"/>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x14ac:dyDescent="0.25">
      <c r="A742" s="4" t="str">
        <f t="shared" si="156"/>
        <v/>
      </c>
      <c r="B742" s="3"/>
      <c r="D742" s="1" t="str">
        <f>IFERROR(INDEX('padron cfe'!B:B,MATCH(DATOS!C742,'padron cfe'!A:A,0),1),"")</f>
        <v/>
      </c>
      <c r="H742" s="5" t="str">
        <f>IF(F742="","",IFERROR(CONCATENATE("PEUA",VLOOKUP(ESTADO,REPORTE!AV742:AW773,2,0),CLAVE_DISTRITO,CLAVE_CADER,IFERROR(VLOOKUP(DAY(F742),$BN$3:$BO$11,2,0),DAY(F742)),IFERROR(VLOOKUP(MONTH(F742),$BN$3:$BO$11,2,0),MONTH(F742)),YEAR(F742),G742),""))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5"/>
        <v/>
      </c>
      <c r="S742"/>
      <c r="T742" s="2" t="str">
        <f>IFERROR(INDEX('padron cfe'!D:D,MATCH(DATOS!C742,'padron cfe'!A:A,0),1),"")</f>
        <v/>
      </c>
      <c r="X742" s="6"/>
      <c r="Z742" s="4" t="str">
        <f t="shared" si="157"/>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H742" s="7" t="str">
        <f t="shared" ca="1" si="158"/>
        <v/>
      </c>
      <c r="BI742" s="4" t="str">
        <f t="shared" si="165"/>
        <v/>
      </c>
      <c r="BJ742" s="123" t="str">
        <f t="shared" si="159"/>
        <v/>
      </c>
      <c r="BK742" s="140" t="str">
        <f t="shared" si="164"/>
        <v/>
      </c>
      <c r="BP742" s="5"/>
      <c r="BQ742" s="4" t="str">
        <f>IF(IFERROR(VLOOKUP(C742,C743:C$1993,1,0),"")="","",COUNTIF(C:C,C742))</f>
        <v/>
      </c>
      <c r="BS742" s="5"/>
      <c r="BT742" s="5"/>
      <c r="BU742" s="5" t="str">
        <f>IF(B742="","",IF(BQ742="",1+(MAX(BU$2:BU741)),""))</f>
        <v/>
      </c>
      <c r="BV742" s="5" t="str">
        <f t="shared" si="160"/>
        <v/>
      </c>
      <c r="BW742" s="5" t="str">
        <f t="shared" si="161"/>
        <v/>
      </c>
      <c r="BX742" s="14" t="str">
        <f t="shared" si="162"/>
        <v/>
      </c>
      <c r="BY742" s="28"/>
      <c r="BZ742" s="15"/>
      <c r="CA742" s="5" t="str">
        <f t="shared" si="166"/>
        <v/>
      </c>
      <c r="CC742" s="5"/>
      <c r="CD742" s="5" t="str">
        <f t="shared" si="163"/>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x14ac:dyDescent="0.25">
      <c r="A743" s="4" t="str">
        <f t="shared" si="156"/>
        <v/>
      </c>
      <c r="B743" s="3"/>
      <c r="D743" s="1" t="str">
        <f>IFERROR(INDEX('padron cfe'!B:B,MATCH(DATOS!C743,'padron cfe'!A:A,0),1),"")</f>
        <v/>
      </c>
      <c r="H743" s="5" t="str">
        <f>IF(F743="","",IFERROR(CONCATENATE("PEUA",VLOOKUP(ESTADO,REPORTE!AV743:AW774,2,0),CLAVE_DISTRITO,CLAVE_CADER,IFERROR(VLOOKUP(DAY(F743),$BN$3:$BO$11,2,0),DAY(F743)),IFERROR(VLOOKUP(MONTH(F743),$BN$3:$BO$11,2,0),MONTH(F743)),YEAR(F743),G743),""))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5"/>
        <v/>
      </c>
      <c r="S743"/>
      <c r="T743" s="2" t="str">
        <f>IFERROR(INDEX('padron cfe'!D:D,MATCH(DATOS!C743,'padron cfe'!A:A,0),1),"")</f>
        <v/>
      </c>
      <c r="X743" s="3"/>
      <c r="Z743" s="4" t="str">
        <f t="shared" si="157"/>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H743" s="7" t="str">
        <f t="shared" ca="1" si="158"/>
        <v/>
      </c>
      <c r="BI743" s="4" t="str">
        <f t="shared" si="165"/>
        <v/>
      </c>
      <c r="BJ743" s="123" t="str">
        <f t="shared" si="159"/>
        <v/>
      </c>
      <c r="BK743" s="140" t="str">
        <f t="shared" si="164"/>
        <v/>
      </c>
      <c r="BP743" s="5"/>
      <c r="BQ743" s="4" t="str">
        <f>IF(IFERROR(VLOOKUP(C743,C744:C$1993,1,0),"")="","",COUNTIF(C:C,C743))</f>
        <v/>
      </c>
      <c r="BS743" s="5"/>
      <c r="BT743" s="5"/>
      <c r="BU743" s="5" t="str">
        <f>IF(B743="","",IF(BQ743="",1+(MAX(BU$2:BU742)),""))</f>
        <v/>
      </c>
      <c r="BV743" s="5" t="str">
        <f t="shared" si="160"/>
        <v/>
      </c>
      <c r="BW743" s="5" t="str">
        <f t="shared" si="161"/>
        <v/>
      </c>
      <c r="BX743" s="14" t="str">
        <f t="shared" si="162"/>
        <v/>
      </c>
      <c r="BY743" s="28"/>
      <c r="BZ743" s="15"/>
      <c r="CA743" s="5" t="str">
        <f t="shared" si="166"/>
        <v/>
      </c>
      <c r="CC743" s="5"/>
      <c r="CD743" s="5" t="str">
        <f t="shared" si="163"/>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x14ac:dyDescent="0.25">
      <c r="A744" s="4" t="str">
        <f t="shared" si="156"/>
        <v/>
      </c>
      <c r="B744" s="3"/>
      <c r="D744" s="1" t="str">
        <f>IFERROR(INDEX('padron cfe'!B:B,MATCH(DATOS!C744,'padron cfe'!A:A,0),1),"")</f>
        <v/>
      </c>
      <c r="H744" s="5" t="str">
        <f>IF(F744="","",IFERROR(CONCATENATE("PEUA",VLOOKUP(ESTADO,REPORTE!AV744:AW775,2,0),CLAVE_DISTRITO,CLAVE_CADER,IFERROR(VLOOKUP(DAY(F744),$BN$3:$BO$11,2,0),DAY(F744)),IFERROR(VLOOKUP(MONTH(F744),$BN$3:$BO$11,2,0),MONTH(F744)),YEAR(F744),G744),""))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5"/>
        <v/>
      </c>
      <c r="S744"/>
      <c r="T744" s="2" t="str">
        <f>IFERROR(INDEX('padron cfe'!D:D,MATCH(DATOS!C744,'padron cfe'!A:A,0),1),"")</f>
        <v/>
      </c>
      <c r="X744" s="3"/>
      <c r="Z744" s="4" t="str">
        <f t="shared" si="157"/>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H744" s="7" t="str">
        <f t="shared" ca="1" si="158"/>
        <v/>
      </c>
      <c r="BI744" s="4" t="str">
        <f t="shared" si="165"/>
        <v/>
      </c>
      <c r="BJ744" s="123" t="str">
        <f t="shared" si="159"/>
        <v/>
      </c>
      <c r="BK744" s="140" t="str">
        <f t="shared" si="164"/>
        <v/>
      </c>
      <c r="BP744" s="5"/>
      <c r="BQ744" s="4" t="str">
        <f>IF(IFERROR(VLOOKUP(C744,C745:C$1993,1,0),"")="","",COUNTIF(C:C,C744))</f>
        <v/>
      </c>
      <c r="BS744" s="5"/>
      <c r="BT744" s="5"/>
      <c r="BU744" s="5" t="str">
        <f>IF(B744="","",IF(BQ744="",1+(MAX(BU$2:BU743)),""))</f>
        <v/>
      </c>
      <c r="BV744" s="5" t="str">
        <f t="shared" si="160"/>
        <v/>
      </c>
      <c r="BW744" s="5" t="str">
        <f t="shared" si="161"/>
        <v/>
      </c>
      <c r="BX744" s="14" t="str">
        <f t="shared" si="162"/>
        <v/>
      </c>
      <c r="BY744" s="28"/>
      <c r="BZ744" s="15"/>
      <c r="CA744" s="5" t="str">
        <f t="shared" si="166"/>
        <v/>
      </c>
      <c r="CC744" s="5"/>
      <c r="CD744" s="5" t="str">
        <f t="shared" si="163"/>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x14ac:dyDescent="0.25">
      <c r="A745" s="4" t="str">
        <f t="shared" si="156"/>
        <v/>
      </c>
      <c r="B745" s="3"/>
      <c r="D745" s="1" t="str">
        <f>IFERROR(INDEX('padron cfe'!B:B,MATCH(DATOS!C745,'padron cfe'!A:A,0),1),"")</f>
        <v/>
      </c>
      <c r="H745" s="5" t="str">
        <f>IF(F745="","",IFERROR(CONCATENATE("PEUA",VLOOKUP(ESTADO,REPORTE!AV745:AW776,2,0),CLAVE_DISTRITO,CLAVE_CADER,IFERROR(VLOOKUP(DAY(F745),$BN$3:$BO$11,2,0),DAY(F745)),IFERROR(VLOOKUP(MONTH(F745),$BN$3:$BO$11,2,0),MONTH(F745)),YEAR(F745),G745),""))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5"/>
        <v/>
      </c>
      <c r="S745"/>
      <c r="T745" s="2" t="str">
        <f>IFERROR(INDEX('padron cfe'!D:D,MATCH(DATOS!C745,'padron cfe'!A:A,0),1),"")</f>
        <v/>
      </c>
      <c r="X745" s="3"/>
      <c r="Z745" s="4" t="str">
        <f t="shared" si="157"/>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H745" s="7" t="str">
        <f t="shared" ca="1" si="158"/>
        <v/>
      </c>
      <c r="BI745" s="4" t="str">
        <f t="shared" si="165"/>
        <v/>
      </c>
      <c r="BJ745" s="123" t="str">
        <f t="shared" si="159"/>
        <v/>
      </c>
      <c r="BK745" s="140" t="str">
        <f t="shared" si="164"/>
        <v/>
      </c>
      <c r="BP745" s="5"/>
      <c r="BQ745" s="4" t="str">
        <f>IF(IFERROR(VLOOKUP(C745,C746:C$1993,1,0),"")="","",COUNTIF(C:C,C745))</f>
        <v/>
      </c>
      <c r="BS745" s="5"/>
      <c r="BT745" s="5"/>
      <c r="BU745" s="5" t="str">
        <f>IF(B745="","",IF(BQ745="",1+(MAX(BU$2:BU744)),""))</f>
        <v/>
      </c>
      <c r="BV745" s="5" t="str">
        <f t="shared" si="160"/>
        <v/>
      </c>
      <c r="BW745" s="5" t="str">
        <f t="shared" si="161"/>
        <v/>
      </c>
      <c r="BX745" s="14" t="str">
        <f t="shared" si="162"/>
        <v/>
      </c>
      <c r="BY745" s="28"/>
      <c r="BZ745" s="15"/>
      <c r="CA745" s="5" t="str">
        <f t="shared" si="166"/>
        <v/>
      </c>
      <c r="CC745" s="5"/>
      <c r="CD745" s="5" t="str">
        <f t="shared" ref="CD745:CD769" si="167">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x14ac:dyDescent="0.25">
      <c r="A746" s="4" t="str">
        <f t="shared" si="156"/>
        <v/>
      </c>
      <c r="B746" s="3"/>
      <c r="D746" s="1" t="str">
        <f>IFERROR(INDEX('padron cfe'!B:B,MATCH(DATOS!C746,'padron cfe'!A:A,0),1),"")</f>
        <v/>
      </c>
      <c r="H746" s="5" t="str">
        <f>IF(F746="","",IFERROR(CONCATENATE("PEUA",VLOOKUP(ESTADO,REPORTE!AV746:AW777,2,0),CLAVE_DISTRITO,CLAVE_CADER,IFERROR(VLOOKUP(DAY(F746),$BN$3:$BO$11,2,0),DAY(F746)),IFERROR(VLOOKUP(MONTH(F746),$BN$3:$BO$11,2,0),MONTH(F746)),YEAR(F746),G746),""))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5"/>
        <v/>
      </c>
      <c r="S746"/>
      <c r="T746" s="2" t="str">
        <f>IFERROR(INDEX('padron cfe'!D:D,MATCH(DATOS!C746,'padron cfe'!A:A,0),1),"")</f>
        <v/>
      </c>
      <c r="X746" s="3"/>
      <c r="Z746" s="4" t="str">
        <f t="shared" si="157"/>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H746" s="7" t="str">
        <f t="shared" ca="1" si="158"/>
        <v/>
      </c>
      <c r="BI746" s="4" t="str">
        <f t="shared" si="165"/>
        <v/>
      </c>
      <c r="BJ746" s="123" t="str">
        <f t="shared" si="159"/>
        <v/>
      </c>
      <c r="BK746" s="140" t="str">
        <f t="shared" si="164"/>
        <v/>
      </c>
      <c r="BP746" s="5"/>
      <c r="BQ746" s="4" t="str">
        <f>IF(IFERROR(VLOOKUP(C746,C747:C$1993,1,0),"")="","",COUNTIF(C:C,C746))</f>
        <v/>
      </c>
      <c r="BS746" s="5"/>
      <c r="BT746" s="5"/>
      <c r="BU746" s="5" t="str">
        <f>IF(B746="","",IF(BQ746="",1+(MAX(BU$2:BU745)),""))</f>
        <v/>
      </c>
      <c r="BV746" s="5" t="str">
        <f t="shared" si="160"/>
        <v/>
      </c>
      <c r="BW746" s="5" t="str">
        <f t="shared" si="161"/>
        <v/>
      </c>
      <c r="BX746" s="14" t="str">
        <f t="shared" si="162"/>
        <v/>
      </c>
      <c r="BY746" s="28"/>
      <c r="BZ746" s="15"/>
      <c r="CA746" s="5" t="str">
        <f t="shared" si="166"/>
        <v/>
      </c>
      <c r="CC746" s="5"/>
      <c r="CD746" s="5" t="str">
        <f t="shared" si="167"/>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x14ac:dyDescent="0.25">
      <c r="A747" s="4" t="str">
        <f t="shared" si="156"/>
        <v/>
      </c>
      <c r="B747" s="3"/>
      <c r="D747" s="1" t="str">
        <f>IFERROR(INDEX('padron cfe'!B:B,MATCH(DATOS!C747,'padron cfe'!A:A,0),1),"")</f>
        <v/>
      </c>
      <c r="H747" s="5" t="str">
        <f>IF(F747="","",IFERROR(CONCATENATE("PEUA",VLOOKUP(ESTADO,REPORTE!AV747:AW778,2,0),CLAVE_DISTRITO,CLAVE_CADER,IFERROR(VLOOKUP(DAY(F747),$BN$3:$BO$11,2,0),DAY(F747)),IFERROR(VLOOKUP(MONTH(F747),$BN$3:$BO$11,2,0),MONTH(F747)),YEAR(F747),G747),""))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5"/>
        <v/>
      </c>
      <c r="S747"/>
      <c r="T747" s="2" t="str">
        <f>IFERROR(INDEX('padron cfe'!D:D,MATCH(DATOS!C747,'padron cfe'!A:A,0),1),"")</f>
        <v/>
      </c>
      <c r="X747" s="3"/>
      <c r="Z747" s="4" t="str">
        <f t="shared" si="157"/>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H747" s="7" t="str">
        <f t="shared" ca="1" si="158"/>
        <v/>
      </c>
      <c r="BI747" s="4" t="str">
        <f t="shared" si="165"/>
        <v/>
      </c>
      <c r="BJ747" s="123" t="str">
        <f t="shared" si="159"/>
        <v/>
      </c>
      <c r="BK747" s="140" t="str">
        <f t="shared" si="164"/>
        <v/>
      </c>
      <c r="BP747" s="5"/>
      <c r="BQ747" s="4" t="str">
        <f>IF(IFERROR(VLOOKUP(C747,C748:C$1993,1,0),"")="","",COUNTIF(C:C,C747))</f>
        <v/>
      </c>
      <c r="BS747" s="5"/>
      <c r="BT747" s="5"/>
      <c r="BU747" s="5" t="str">
        <f>IF(B747="","",IF(BQ747="",1+(MAX(BU$2:BU746)),""))</f>
        <v/>
      </c>
      <c r="BV747" s="5" t="str">
        <f t="shared" si="160"/>
        <v/>
      </c>
      <c r="BW747" s="5" t="str">
        <f t="shared" si="161"/>
        <v/>
      </c>
      <c r="BX747" s="14" t="str">
        <f t="shared" si="162"/>
        <v/>
      </c>
      <c r="BY747" s="28"/>
      <c r="BZ747" s="15"/>
      <c r="CA747" s="5" t="str">
        <f t="shared" si="166"/>
        <v/>
      </c>
      <c r="CC747" s="5"/>
      <c r="CD747" s="5" t="str">
        <f t="shared" si="167"/>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x14ac:dyDescent="0.25">
      <c r="A748" s="4" t="str">
        <f t="shared" si="156"/>
        <v/>
      </c>
      <c r="B748" s="3"/>
      <c r="D748" s="1" t="str">
        <f>IFERROR(INDEX('padron cfe'!B:B,MATCH(DATOS!C748,'padron cfe'!A:A,0),1),"")</f>
        <v/>
      </c>
      <c r="H748" s="5" t="str">
        <f>IF(F748="","",IFERROR(CONCATENATE("PEUA",VLOOKUP(ESTADO,REPORTE!AV748:AW779,2,0),CLAVE_DISTRITO,CLAVE_CADER,IFERROR(VLOOKUP(DAY(F748),$BN$3:$BO$11,2,0),DAY(F748)),IFERROR(VLOOKUP(MONTH(F748),$BN$3:$BO$11,2,0),MONTH(F748)),YEAR(F748),G748),""))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5"/>
        <v/>
      </c>
      <c r="S748"/>
      <c r="T748" s="2" t="str">
        <f>IFERROR(INDEX('padron cfe'!D:D,MATCH(DATOS!C748,'padron cfe'!A:A,0),1),"")</f>
        <v/>
      </c>
      <c r="X748" s="3"/>
      <c r="Z748" s="4" t="str">
        <f t="shared" si="157"/>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H748" s="7" t="str">
        <f t="shared" ca="1" si="158"/>
        <v/>
      </c>
      <c r="BI748" s="4" t="str">
        <f t="shared" si="165"/>
        <v/>
      </c>
      <c r="BJ748" s="123" t="str">
        <f t="shared" si="159"/>
        <v/>
      </c>
      <c r="BK748" s="140" t="str">
        <f t="shared" si="164"/>
        <v/>
      </c>
      <c r="BP748" s="5"/>
      <c r="BQ748" s="4" t="str">
        <f>IF(IFERROR(VLOOKUP(C748,C749:C$1993,1,0),"")="","",COUNTIF(C:C,C748))</f>
        <v/>
      </c>
      <c r="BS748" s="5"/>
      <c r="BT748" s="5"/>
      <c r="BU748" s="5" t="str">
        <f>IF(B748="","",IF(BQ748="",1+(MAX(BU$2:BU747)),""))</f>
        <v/>
      </c>
      <c r="BV748" s="5" t="str">
        <f t="shared" si="160"/>
        <v/>
      </c>
      <c r="BW748" s="5" t="str">
        <f t="shared" si="161"/>
        <v/>
      </c>
      <c r="BX748" s="14" t="str">
        <f t="shared" si="162"/>
        <v/>
      </c>
      <c r="BY748" s="28"/>
      <c r="BZ748" s="15"/>
      <c r="CA748" s="5" t="str">
        <f t="shared" si="166"/>
        <v/>
      </c>
      <c r="CC748" s="5"/>
      <c r="CD748" s="5" t="str">
        <f t="shared" si="167"/>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x14ac:dyDescent="0.25">
      <c r="A749" s="4" t="str">
        <f t="shared" si="156"/>
        <v/>
      </c>
      <c r="B749" s="3"/>
      <c r="D749" s="1" t="str">
        <f>IFERROR(INDEX('padron cfe'!B:B,MATCH(DATOS!C749,'padron cfe'!A:A,0),1),"")</f>
        <v/>
      </c>
      <c r="H749" s="5" t="str">
        <f>IF(F749="","",IFERROR(CONCATENATE("PEUA",VLOOKUP(ESTADO,REPORTE!AV749:AW780,2,0),CLAVE_DISTRITO,CLAVE_CADER,IFERROR(VLOOKUP(DAY(F749),$BN$3:$BO$11,2,0),DAY(F749)),IFERROR(VLOOKUP(MONTH(F749),$BN$3:$BO$11,2,0),MONTH(F749)),YEAR(F749),G749),""))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5"/>
        <v/>
      </c>
      <c r="S749"/>
      <c r="T749" s="2" t="str">
        <f>IFERROR(INDEX('padron cfe'!D:D,MATCH(DATOS!C749,'padron cfe'!A:A,0),1),"")</f>
        <v/>
      </c>
      <c r="X749" s="3"/>
      <c r="Z749" s="4" t="str">
        <f t="shared" si="157"/>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H749" s="7" t="str">
        <f t="shared" ca="1" si="158"/>
        <v/>
      </c>
      <c r="BI749" s="4" t="str">
        <f t="shared" si="165"/>
        <v/>
      </c>
      <c r="BJ749" s="123" t="str">
        <f t="shared" si="159"/>
        <v/>
      </c>
      <c r="BK749" s="140" t="str">
        <f t="shared" si="164"/>
        <v/>
      </c>
      <c r="BP749" s="5"/>
      <c r="BQ749" s="4" t="str">
        <f>IF(IFERROR(VLOOKUP(C749,C750:C$1993,1,0),"")="","",COUNTIF(C:C,C749))</f>
        <v/>
      </c>
      <c r="BS749" s="5"/>
      <c r="BT749" s="5"/>
      <c r="BU749" s="5" t="str">
        <f>IF(B749="","",IF(BQ749="",1+(MAX(BU$2:BU748)),""))</f>
        <v/>
      </c>
      <c r="BV749" s="5" t="str">
        <f t="shared" si="160"/>
        <v/>
      </c>
      <c r="BW749" s="5" t="str">
        <f t="shared" si="161"/>
        <v/>
      </c>
      <c r="BX749" s="14" t="str">
        <f t="shared" si="162"/>
        <v/>
      </c>
      <c r="BY749" s="28"/>
      <c r="BZ749" s="15"/>
      <c r="CA749" s="5" t="str">
        <f t="shared" si="166"/>
        <v/>
      </c>
      <c r="CC749" s="5"/>
      <c r="CD749" s="5" t="str">
        <f t="shared" si="167"/>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x14ac:dyDescent="0.25">
      <c r="A750" s="4" t="str">
        <f t="shared" si="156"/>
        <v/>
      </c>
      <c r="B750" s="3"/>
      <c r="D750" s="1" t="str">
        <f>IFERROR(INDEX('padron cfe'!B:B,MATCH(DATOS!C750,'padron cfe'!A:A,0),1),"")</f>
        <v/>
      </c>
      <c r="H750" s="5" t="str">
        <f>IF(F750="","",IFERROR(CONCATENATE("PEUA",VLOOKUP(ESTADO,REPORTE!AV750:AW781,2,0),CLAVE_DISTRITO,CLAVE_CADER,IFERROR(VLOOKUP(DAY(F750),$BN$3:$BO$11,2,0),DAY(F750)),IFERROR(VLOOKUP(MONTH(F750),$BN$3:$BO$11,2,0),MONTH(F750)),YEAR(F750),G750),""))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5"/>
        <v/>
      </c>
      <c r="S750"/>
      <c r="T750" s="2" t="str">
        <f>IFERROR(INDEX('padron cfe'!D:D,MATCH(DATOS!C750,'padron cfe'!A:A,0),1),"")</f>
        <v/>
      </c>
      <c r="X750" s="3"/>
      <c r="Z750" s="4" t="str">
        <f t="shared" si="157"/>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H750" s="7" t="str">
        <f t="shared" ca="1" si="158"/>
        <v/>
      </c>
      <c r="BI750" s="4" t="str">
        <f t="shared" si="165"/>
        <v/>
      </c>
      <c r="BJ750" s="123" t="str">
        <f t="shared" si="159"/>
        <v/>
      </c>
      <c r="BK750" s="140" t="str">
        <f t="shared" si="164"/>
        <v/>
      </c>
      <c r="BP750" s="5"/>
      <c r="BQ750" s="4" t="str">
        <f>IF(IFERROR(VLOOKUP(C750,C751:C$1993,1,0),"")="","",COUNTIF(C:C,C750))</f>
        <v/>
      </c>
      <c r="BS750" s="5"/>
      <c r="BT750" s="5"/>
      <c r="BU750" s="5" t="str">
        <f>IF(B750="","",IF(BQ750="",1+(MAX(BU$2:BU749)),""))</f>
        <v/>
      </c>
      <c r="BV750" s="5" t="str">
        <f t="shared" si="160"/>
        <v/>
      </c>
      <c r="BW750" s="5" t="str">
        <f t="shared" si="161"/>
        <v/>
      </c>
      <c r="BX750" s="14" t="str">
        <f t="shared" si="162"/>
        <v/>
      </c>
      <c r="BY750" s="28"/>
      <c r="BZ750" s="15"/>
      <c r="CA750" s="5" t="str">
        <f t="shared" si="166"/>
        <v/>
      </c>
      <c r="CC750" s="5"/>
      <c r="CD750" s="5" t="str">
        <f t="shared" si="167"/>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x14ac:dyDescent="0.25">
      <c r="A751" s="4" t="str">
        <f t="shared" si="156"/>
        <v/>
      </c>
      <c r="B751" s="3"/>
      <c r="D751" s="1" t="str">
        <f>IFERROR(INDEX('padron cfe'!B:B,MATCH(DATOS!C751,'padron cfe'!A:A,0),1),"")</f>
        <v/>
      </c>
      <c r="H751" s="5" t="str">
        <f>IF(F751="","",IFERROR(CONCATENATE("PEUA",VLOOKUP(ESTADO,REPORTE!AV751:AW782,2,0),CLAVE_DISTRITO,CLAVE_CADER,IFERROR(VLOOKUP(DAY(F751),$BN$3:$BO$11,2,0),DAY(F751)),IFERROR(VLOOKUP(MONTH(F751),$BN$3:$BO$11,2,0),MONTH(F751)),YEAR(F751),G751),""))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5"/>
        <v/>
      </c>
      <c r="S751"/>
      <c r="T751" s="2" t="str">
        <f>IFERROR(INDEX('padron cfe'!D:D,MATCH(DATOS!C751,'padron cfe'!A:A,0),1),"")</f>
        <v/>
      </c>
      <c r="X751" s="3"/>
      <c r="Z751" s="4" t="str">
        <f t="shared" si="157"/>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H751" s="7" t="str">
        <f t="shared" ca="1" si="158"/>
        <v/>
      </c>
      <c r="BI751" s="4" t="str">
        <f t="shared" si="165"/>
        <v/>
      </c>
      <c r="BJ751" s="123" t="str">
        <f t="shared" si="159"/>
        <v/>
      </c>
      <c r="BK751" s="140" t="str">
        <f t="shared" si="164"/>
        <v/>
      </c>
      <c r="BP751" s="5"/>
      <c r="BQ751" s="4" t="str">
        <f>IF(IFERROR(VLOOKUP(C751,C752:C$1993,1,0),"")="","",COUNTIF(C:C,C751))</f>
        <v/>
      </c>
      <c r="BS751" s="5"/>
      <c r="BT751" s="5"/>
      <c r="BU751" s="5" t="str">
        <f>IF(B751="","",IF(BQ751="",1+(MAX(BU$2:BU750)),""))</f>
        <v/>
      </c>
      <c r="BV751" s="5" t="str">
        <f t="shared" si="160"/>
        <v/>
      </c>
      <c r="BW751" s="5" t="str">
        <f t="shared" si="161"/>
        <v/>
      </c>
      <c r="BX751" s="14" t="str">
        <f t="shared" si="162"/>
        <v/>
      </c>
      <c r="BY751" s="28"/>
      <c r="BZ751" s="15"/>
      <c r="CA751" s="5" t="str">
        <f t="shared" si="166"/>
        <v/>
      </c>
      <c r="CC751" s="5"/>
      <c r="CD751" s="5" t="str">
        <f t="shared" si="167"/>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x14ac:dyDescent="0.25">
      <c r="A752" s="4" t="str">
        <f t="shared" si="156"/>
        <v/>
      </c>
      <c r="B752" s="3"/>
      <c r="D752" s="1" t="str">
        <f>IFERROR(INDEX('padron cfe'!B:B,MATCH(DATOS!C752,'padron cfe'!A:A,0),1),"")</f>
        <v/>
      </c>
      <c r="H752" s="5" t="str">
        <f>IF(F752="","",IFERROR(CONCATENATE("PEUA",VLOOKUP(ESTADO,REPORTE!AV752:AW783,2,0),CLAVE_DISTRITO,CLAVE_CADER,IFERROR(VLOOKUP(DAY(F752),$BN$3:$BO$11,2,0),DAY(F752)),IFERROR(VLOOKUP(MONTH(F752),$BN$3:$BO$11,2,0),MONTH(F752)),YEAR(F752),G752),""))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5"/>
        <v/>
      </c>
      <c r="S752"/>
      <c r="T752" s="2" t="str">
        <f>IFERROR(INDEX('padron cfe'!D:D,MATCH(DATOS!C752,'padron cfe'!A:A,0),1),"")</f>
        <v/>
      </c>
      <c r="X752" s="3"/>
      <c r="Z752" s="4" t="str">
        <f t="shared" si="157"/>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H752" s="7" t="str">
        <f t="shared" ca="1" si="158"/>
        <v/>
      </c>
      <c r="BI752" s="4" t="str">
        <f t="shared" si="165"/>
        <v/>
      </c>
      <c r="BJ752" s="123" t="str">
        <f t="shared" si="159"/>
        <v/>
      </c>
      <c r="BK752" s="140" t="str">
        <f t="shared" si="164"/>
        <v/>
      </c>
      <c r="BP752" s="5"/>
      <c r="BQ752" s="4" t="str">
        <f>IF(IFERROR(VLOOKUP(C752,C753:C$1993,1,0),"")="","",COUNTIF(C:C,C752))</f>
        <v/>
      </c>
      <c r="BS752" s="5"/>
      <c r="BT752" s="5"/>
      <c r="BU752" s="5" t="str">
        <f>IF(B752="","",IF(BQ752="",1+(MAX(BU$2:BU751)),""))</f>
        <v/>
      </c>
      <c r="BV752" s="5" t="str">
        <f t="shared" si="160"/>
        <v/>
      </c>
      <c r="BW752" s="5" t="str">
        <f t="shared" si="161"/>
        <v/>
      </c>
      <c r="BX752" s="14" t="str">
        <f t="shared" si="162"/>
        <v/>
      </c>
      <c r="BY752" s="28"/>
      <c r="BZ752" s="15"/>
      <c r="CA752" s="5" t="str">
        <f t="shared" si="166"/>
        <v/>
      </c>
      <c r="CC752" s="5"/>
      <c r="CD752" s="5" t="str">
        <f t="shared" si="167"/>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x14ac:dyDescent="0.25">
      <c r="A753" s="4" t="str">
        <f t="shared" si="156"/>
        <v/>
      </c>
      <c r="B753" s="3"/>
      <c r="D753" s="1" t="str">
        <f>IFERROR(INDEX('padron cfe'!B:B,MATCH(DATOS!C753,'padron cfe'!A:A,0),1),"")</f>
        <v/>
      </c>
      <c r="H753" s="5" t="str">
        <f>IF(F753="","",IFERROR(CONCATENATE("PEUA",VLOOKUP(ESTADO,REPORTE!AV753:AW784,2,0),CLAVE_DISTRITO,CLAVE_CADER,IFERROR(VLOOKUP(DAY(F753),$BN$3:$BO$11,2,0),DAY(F753)),IFERROR(VLOOKUP(MONTH(F753),$BN$3:$BO$11,2,0),MONTH(F753)),YEAR(F753),G753),""))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5"/>
        <v/>
      </c>
      <c r="S753"/>
      <c r="T753" s="2" t="str">
        <f>IFERROR(INDEX('padron cfe'!D:D,MATCH(DATOS!C753,'padron cfe'!A:A,0),1),"")</f>
        <v/>
      </c>
      <c r="X753" s="3"/>
      <c r="Z753" s="4" t="str">
        <f t="shared" si="157"/>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H753" s="7" t="str">
        <f t="shared" ca="1" si="158"/>
        <v/>
      </c>
      <c r="BI753" s="4" t="str">
        <f t="shared" si="165"/>
        <v/>
      </c>
      <c r="BJ753" s="123" t="str">
        <f t="shared" si="159"/>
        <v/>
      </c>
      <c r="BK753" s="140" t="str">
        <f t="shared" si="164"/>
        <v/>
      </c>
      <c r="BP753" s="5"/>
      <c r="BQ753" s="4" t="str">
        <f>IF(IFERROR(VLOOKUP(C753,C754:C$1993,1,0),"")="","",COUNTIF(C:C,C753))</f>
        <v/>
      </c>
      <c r="BS753" s="5"/>
      <c r="BT753" s="5"/>
      <c r="BU753" s="5" t="str">
        <f>IF(B753="","",IF(BQ753="",1+(MAX(BU$2:BU752)),""))</f>
        <v/>
      </c>
      <c r="BV753" s="5" t="str">
        <f t="shared" si="160"/>
        <v/>
      </c>
      <c r="BW753" s="5" t="str">
        <f t="shared" si="161"/>
        <v/>
      </c>
      <c r="BX753" s="14" t="str">
        <f t="shared" si="162"/>
        <v/>
      </c>
      <c r="BY753" s="28"/>
      <c r="BZ753" s="15"/>
      <c r="CA753" s="5" t="str">
        <f t="shared" si="166"/>
        <v/>
      </c>
      <c r="CC753" s="5"/>
      <c r="CD753" s="5" t="str">
        <f t="shared" si="167"/>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x14ac:dyDescent="0.25">
      <c r="A754" s="4" t="str">
        <f t="shared" si="156"/>
        <v/>
      </c>
      <c r="B754" s="3"/>
      <c r="D754" s="1" t="str">
        <f>IFERROR(INDEX('padron cfe'!B:B,MATCH(DATOS!C754,'padron cfe'!A:A,0),1),"")</f>
        <v/>
      </c>
      <c r="H754" s="5" t="str">
        <f>IF(F754="","",IFERROR(CONCATENATE("PEUA",VLOOKUP(ESTADO,REPORTE!AV754:AW785,2,0),CLAVE_DISTRITO,CLAVE_CADER,IFERROR(VLOOKUP(DAY(F754),$BN$3:$BO$11,2,0),DAY(F754)),IFERROR(VLOOKUP(MONTH(F754),$BN$3:$BO$11,2,0),MONTH(F754)),YEAR(F754),G754),""))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5"/>
        <v/>
      </c>
      <c r="S754"/>
      <c r="T754" s="2" t="str">
        <f>IFERROR(INDEX('padron cfe'!D:D,MATCH(DATOS!C754,'padron cfe'!A:A,0),1),"")</f>
        <v/>
      </c>
      <c r="X754" s="3"/>
      <c r="Z754" s="4" t="str">
        <f t="shared" si="157"/>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H754" s="7" t="str">
        <f t="shared" ca="1" si="158"/>
        <v/>
      </c>
      <c r="BI754" s="4" t="str">
        <f t="shared" si="165"/>
        <v/>
      </c>
      <c r="BJ754" s="123" t="str">
        <f t="shared" si="159"/>
        <v/>
      </c>
      <c r="BK754" s="140" t="str">
        <f t="shared" si="164"/>
        <v/>
      </c>
      <c r="BP754" s="5"/>
      <c r="BQ754" s="4" t="str">
        <f>IF(IFERROR(VLOOKUP(C754,C755:C$1993,1,0),"")="","",COUNTIF(C:C,C754))</f>
        <v/>
      </c>
      <c r="BS754" s="5"/>
      <c r="BT754" s="5"/>
      <c r="BU754" s="5" t="str">
        <f>IF(B754="","",IF(BQ754="",1+(MAX(BU$2:BU753)),""))</f>
        <v/>
      </c>
      <c r="BV754" s="5" t="str">
        <f t="shared" si="160"/>
        <v/>
      </c>
      <c r="BW754" s="5" t="str">
        <f t="shared" si="161"/>
        <v/>
      </c>
      <c r="BX754" s="14" t="str">
        <f t="shared" si="162"/>
        <v/>
      </c>
      <c r="BY754" s="28"/>
      <c r="BZ754" s="15"/>
      <c r="CA754" s="5" t="str">
        <f t="shared" si="166"/>
        <v/>
      </c>
      <c r="CC754" s="5"/>
      <c r="CD754" s="5" t="str">
        <f t="shared" si="167"/>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x14ac:dyDescent="0.25">
      <c r="A755" s="4" t="str">
        <f t="shared" si="156"/>
        <v/>
      </c>
      <c r="B755" s="3"/>
      <c r="D755" s="1" t="str">
        <f>IFERROR(INDEX('padron cfe'!B:B,MATCH(DATOS!C755,'padron cfe'!A:A,0),1),"")</f>
        <v/>
      </c>
      <c r="H755" s="5" t="str">
        <f>IF(F755="","",IFERROR(CONCATENATE("PEUA",VLOOKUP(ESTADO,REPORTE!AV755:AW786,2,0),CLAVE_DISTRITO,CLAVE_CADER,IFERROR(VLOOKUP(DAY(F755),$BN$3:$BO$11,2,0),DAY(F755)),IFERROR(VLOOKUP(MONTH(F755),$BN$3:$BO$11,2,0),MONTH(F755)),YEAR(F755),G755),""))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5"/>
        <v/>
      </c>
      <c r="S755"/>
      <c r="T755" s="2" t="str">
        <f>IFERROR(INDEX('padron cfe'!D:D,MATCH(DATOS!C755,'padron cfe'!A:A,0),1),"")</f>
        <v/>
      </c>
      <c r="X755" s="3"/>
      <c r="Z755" s="4" t="str">
        <f t="shared" si="157"/>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H755" s="7" t="str">
        <f t="shared" ca="1" si="158"/>
        <v/>
      </c>
      <c r="BI755" s="4" t="str">
        <f t="shared" si="165"/>
        <v/>
      </c>
      <c r="BJ755" s="123" t="str">
        <f t="shared" si="159"/>
        <v/>
      </c>
      <c r="BK755" s="140" t="str">
        <f t="shared" si="164"/>
        <v/>
      </c>
      <c r="BP755" s="5"/>
      <c r="BQ755" s="4" t="str">
        <f>IF(IFERROR(VLOOKUP(C755,C756:C$1993,1,0),"")="","",COUNTIF(C:C,C755))</f>
        <v/>
      </c>
      <c r="BS755" s="5"/>
      <c r="BT755" s="5"/>
      <c r="BU755" s="5" t="str">
        <f>IF(B755="","",IF(BQ755="",1+(MAX(BU$2:BU754)),""))</f>
        <v/>
      </c>
      <c r="BV755" s="5" t="str">
        <f t="shared" si="160"/>
        <v/>
      </c>
      <c r="BW755" s="5" t="str">
        <f t="shared" si="161"/>
        <v/>
      </c>
      <c r="BX755" s="14" t="str">
        <f t="shared" si="162"/>
        <v/>
      </c>
      <c r="BY755" s="28"/>
      <c r="BZ755" s="15"/>
      <c r="CA755" s="5" t="str">
        <f t="shared" si="166"/>
        <v/>
      </c>
      <c r="CC755" s="5"/>
      <c r="CD755" s="5" t="str">
        <f t="shared" si="167"/>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x14ac:dyDescent="0.25">
      <c r="A756" s="4" t="str">
        <f t="shared" si="156"/>
        <v/>
      </c>
      <c r="B756" s="3"/>
      <c r="D756" s="1" t="str">
        <f>IFERROR(INDEX('padron cfe'!B:B,MATCH(DATOS!C756,'padron cfe'!A:A,0),1),"")</f>
        <v/>
      </c>
      <c r="H756" s="5" t="str">
        <f>IF(F756="","",IFERROR(CONCATENATE("PEUA",VLOOKUP(ESTADO,REPORTE!AV756:AW787,2,0),CLAVE_DISTRITO,CLAVE_CADER,IFERROR(VLOOKUP(DAY(F756),$BN$3:$BO$11,2,0),DAY(F756)),IFERROR(VLOOKUP(MONTH(F756),$BN$3:$BO$11,2,0),MONTH(F756)),YEAR(F756),G756),""))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5"/>
        <v/>
      </c>
      <c r="S756"/>
      <c r="T756" s="2" t="str">
        <f>IFERROR(INDEX('padron cfe'!D:D,MATCH(DATOS!C756,'padron cfe'!A:A,0),1),"")</f>
        <v/>
      </c>
      <c r="X756" s="3"/>
      <c r="Z756" s="4" t="str">
        <f t="shared" si="157"/>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H756" s="7" t="str">
        <f t="shared" ca="1" si="158"/>
        <v/>
      </c>
      <c r="BI756" s="4" t="str">
        <f t="shared" si="165"/>
        <v/>
      </c>
      <c r="BJ756" s="123" t="str">
        <f t="shared" si="159"/>
        <v/>
      </c>
      <c r="BK756" s="140" t="str">
        <f t="shared" si="164"/>
        <v/>
      </c>
      <c r="BP756" s="5"/>
      <c r="BQ756" s="4" t="str">
        <f>IF(IFERROR(VLOOKUP(C756,C757:C$1993,1,0),"")="","",COUNTIF(C:C,C756))</f>
        <v/>
      </c>
      <c r="BS756" s="5"/>
      <c r="BT756" s="5"/>
      <c r="BU756" s="5" t="str">
        <f>IF(B756="","",IF(BQ756="",1+(MAX(BU$2:BU755)),""))</f>
        <v/>
      </c>
      <c r="BV756" s="5" t="str">
        <f t="shared" si="160"/>
        <v/>
      </c>
      <c r="BW756" s="5" t="str">
        <f t="shared" si="161"/>
        <v/>
      </c>
      <c r="BX756" s="14" t="str">
        <f t="shared" si="162"/>
        <v/>
      </c>
      <c r="BY756" s="28"/>
      <c r="BZ756" s="15"/>
      <c r="CA756" s="5" t="str">
        <f t="shared" si="166"/>
        <v/>
      </c>
      <c r="CC756" s="5"/>
      <c r="CD756" s="5" t="str">
        <f t="shared" si="167"/>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x14ac:dyDescent="0.25">
      <c r="A757" s="4" t="str">
        <f t="shared" si="156"/>
        <v/>
      </c>
      <c r="B757" s="3"/>
      <c r="D757" s="1" t="str">
        <f>IFERROR(INDEX('padron cfe'!B:B,MATCH(DATOS!C757,'padron cfe'!A:A,0),1),"")</f>
        <v/>
      </c>
      <c r="H757" s="5" t="str">
        <f>IF(F757="","",IFERROR(CONCATENATE("PEUA",VLOOKUP(ESTADO,REPORTE!AV757:AW788,2,0),CLAVE_DISTRITO,CLAVE_CADER,IFERROR(VLOOKUP(DAY(F757),$BN$3:$BO$11,2,0),DAY(F757)),IFERROR(VLOOKUP(MONTH(F757),$BN$3:$BO$11,2,0),MONTH(F757)),YEAR(F757),G757),""))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5"/>
        <v/>
      </c>
      <c r="S757"/>
      <c r="T757" s="2" t="str">
        <f>IFERROR(INDEX('padron cfe'!D:D,MATCH(DATOS!C757,'padron cfe'!A:A,0),1),"")</f>
        <v/>
      </c>
      <c r="X757" s="3"/>
      <c r="Z757" s="4" t="str">
        <f t="shared" si="157"/>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H757" s="7" t="str">
        <f t="shared" ca="1" si="158"/>
        <v/>
      </c>
      <c r="BI757" s="4" t="str">
        <f t="shared" si="165"/>
        <v/>
      </c>
      <c r="BJ757" s="123" t="str">
        <f t="shared" si="159"/>
        <v/>
      </c>
      <c r="BK757" s="140" t="str">
        <f t="shared" si="164"/>
        <v/>
      </c>
      <c r="BP757" s="5"/>
      <c r="BQ757" s="4" t="str">
        <f>IF(IFERROR(VLOOKUP(C757,C758:C$1993,1,0),"")="","",COUNTIF(C:C,C757))</f>
        <v/>
      </c>
      <c r="BS757" s="5"/>
      <c r="BT757" s="5"/>
      <c r="BU757" s="5" t="str">
        <f>IF(B757="","",IF(BQ757="",1+(MAX(BU$2:BU756)),""))</f>
        <v/>
      </c>
      <c r="BV757" s="5" t="str">
        <f t="shared" si="160"/>
        <v/>
      </c>
      <c r="BW757" s="5" t="str">
        <f t="shared" si="161"/>
        <v/>
      </c>
      <c r="BX757" s="14" t="str">
        <f t="shared" si="162"/>
        <v/>
      </c>
      <c r="BY757" s="28"/>
      <c r="BZ757" s="15"/>
      <c r="CA757" s="5" t="str">
        <f t="shared" si="166"/>
        <v/>
      </c>
      <c r="CC757" s="5"/>
      <c r="CD757" s="5" t="str">
        <f t="shared" si="167"/>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x14ac:dyDescent="0.25">
      <c r="A758" s="4" t="str">
        <f t="shared" si="156"/>
        <v/>
      </c>
      <c r="B758" s="3"/>
      <c r="D758" s="1" t="str">
        <f>IFERROR(INDEX('padron cfe'!B:B,MATCH(DATOS!C758,'padron cfe'!A:A,0),1),"")</f>
        <v/>
      </c>
      <c r="H758" s="5" t="str">
        <f>IF(F758="","",IFERROR(CONCATENATE("PEUA",VLOOKUP(ESTADO,REPORTE!AV758:AW789,2,0),CLAVE_DISTRITO,CLAVE_CADER,IFERROR(VLOOKUP(DAY(F758),$BN$3:$BO$11,2,0),DAY(F758)),IFERROR(VLOOKUP(MONTH(F758),$BN$3:$BO$11,2,0),MONTH(F758)),YEAR(F758),G758),""))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8">IF(J758="","",Q757)</f>
        <v/>
      </c>
      <c r="S758"/>
      <c r="T758" s="2" t="str">
        <f>IFERROR(INDEX('padron cfe'!D:D,MATCH(DATOS!C758,'padron cfe'!A:A,0),1),"")</f>
        <v/>
      </c>
      <c r="X758" s="3"/>
      <c r="Z758" s="4" t="str">
        <f t="shared" si="157"/>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H758" s="7" t="str">
        <f t="shared" ca="1" si="158"/>
        <v/>
      </c>
      <c r="BI758" s="4" t="str">
        <f t="shared" si="165"/>
        <v/>
      </c>
      <c r="BJ758" s="123" t="str">
        <f t="shared" si="159"/>
        <v/>
      </c>
      <c r="BK758" s="140" t="str">
        <f t="shared" si="164"/>
        <v/>
      </c>
      <c r="BP758" s="5"/>
      <c r="BQ758" s="4" t="str">
        <f>IF(IFERROR(VLOOKUP(C758,C759:C$1993,1,0),"")="","",COUNTIF(C:C,C758))</f>
        <v/>
      </c>
      <c r="BS758" s="5"/>
      <c r="BT758" s="5"/>
      <c r="BU758" s="5" t="str">
        <f>IF(B758="","",IF(BQ758="",1+(MAX(BU$2:BU757)),""))</f>
        <v/>
      </c>
      <c r="BV758" s="5" t="str">
        <f t="shared" si="160"/>
        <v/>
      </c>
      <c r="BW758" s="5" t="str">
        <f t="shared" si="161"/>
        <v/>
      </c>
      <c r="BX758" s="14" t="str">
        <f t="shared" si="162"/>
        <v/>
      </c>
      <c r="BY758" s="28"/>
      <c r="BZ758" s="15"/>
      <c r="CA758" s="5" t="str">
        <f t="shared" si="166"/>
        <v/>
      </c>
      <c r="CC758" s="5"/>
      <c r="CD758" s="5" t="str">
        <f t="shared" si="167"/>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x14ac:dyDescent="0.25">
      <c r="A759" s="4" t="str">
        <f t="shared" si="156"/>
        <v/>
      </c>
      <c r="B759" s="3"/>
      <c r="D759" s="1" t="str">
        <f>IFERROR(INDEX('padron cfe'!B:B,MATCH(DATOS!C759,'padron cfe'!A:A,0),1),"")</f>
        <v/>
      </c>
      <c r="H759" s="5" t="str">
        <f>IF(F759="","",IFERROR(CONCATENATE("PEUA",VLOOKUP(ESTADO,REPORTE!AV759:AW790,2,0),CLAVE_DISTRITO,CLAVE_CADER,IFERROR(VLOOKUP(DAY(F759),$BN$3:$BO$11,2,0),DAY(F759)),IFERROR(VLOOKUP(MONTH(F759),$BN$3:$BO$11,2,0),MONTH(F759)),YEAR(F759),G759),""))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8"/>
        <v/>
      </c>
      <c r="S759"/>
      <c r="T759" s="2" t="str">
        <f>IFERROR(INDEX('padron cfe'!D:D,MATCH(DATOS!C759,'padron cfe'!A:A,0),1),"")</f>
        <v/>
      </c>
      <c r="X759" s="3"/>
      <c r="Z759" s="4" t="str">
        <f t="shared" si="157"/>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H759" s="7" t="str">
        <f t="shared" ca="1" si="158"/>
        <v/>
      </c>
      <c r="BI759" s="4" t="str">
        <f t="shared" si="165"/>
        <v/>
      </c>
      <c r="BJ759" s="123" t="str">
        <f t="shared" si="159"/>
        <v/>
      </c>
      <c r="BK759" s="140" t="str">
        <f t="shared" si="164"/>
        <v/>
      </c>
      <c r="BP759" s="5"/>
      <c r="BQ759" s="4" t="str">
        <f>IF(IFERROR(VLOOKUP(C759,C760:C$1993,1,0),"")="","",COUNTIF(C:C,C759))</f>
        <v/>
      </c>
      <c r="BS759" s="5"/>
      <c r="BT759" s="5"/>
      <c r="BU759" s="5" t="str">
        <f>IF(B759="","",IF(BQ759="",1+(MAX(BU$2:BU758)),""))</f>
        <v/>
      </c>
      <c r="BV759" s="5" t="str">
        <f t="shared" si="160"/>
        <v/>
      </c>
      <c r="BW759" s="5" t="str">
        <f t="shared" si="161"/>
        <v/>
      </c>
      <c r="BX759" s="14" t="str">
        <f t="shared" si="162"/>
        <v/>
      </c>
      <c r="BY759" s="28"/>
      <c r="BZ759" s="15"/>
      <c r="CA759" s="5" t="str">
        <f t="shared" si="166"/>
        <v/>
      </c>
      <c r="CC759" s="5"/>
      <c r="CD759" s="5" t="str">
        <f t="shared" si="167"/>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x14ac:dyDescent="0.25">
      <c r="A760" s="4" t="str">
        <f t="shared" si="156"/>
        <v/>
      </c>
      <c r="D760" s="1" t="str">
        <f>IFERROR(INDEX('padron cfe'!B:B,MATCH(DATOS!C760,'padron cfe'!A:A,0),1),"")</f>
        <v/>
      </c>
      <c r="H760" s="5" t="str">
        <f>IF(F760="","",IFERROR(CONCATENATE("PEUA",VLOOKUP(ESTADO,REPORTE!AV760:AW791,2,0),CLAVE_DISTRITO,CLAVE_CADER,IFERROR(VLOOKUP(DAY(F760),$BN$3:$BO$11,2,0),DAY(F760)),IFERROR(VLOOKUP(MONTH(F760),$BN$3:$BO$11,2,0),MONTH(F760)),YEAR(F760),G760),""))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8"/>
        <v/>
      </c>
      <c r="S760"/>
      <c r="T760" s="2" t="str">
        <f>IFERROR(INDEX('padron cfe'!D:D,MATCH(DATOS!C760,'padron cfe'!A:A,0),1),"")</f>
        <v/>
      </c>
      <c r="X760" s="3"/>
      <c r="Z760" s="4" t="str">
        <f t="shared" si="157"/>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H760" s="7" t="str">
        <f t="shared" ca="1" si="158"/>
        <v/>
      </c>
      <c r="BI760" s="4" t="str">
        <f t="shared" si="165"/>
        <v/>
      </c>
      <c r="BJ760" s="123" t="str">
        <f t="shared" si="159"/>
        <v/>
      </c>
      <c r="BK760" s="140" t="str">
        <f t="shared" si="164"/>
        <v/>
      </c>
      <c r="BP760" s="5"/>
      <c r="BQ760" s="4" t="str">
        <f>IF(IFERROR(VLOOKUP(C760,C761:C$1993,1,0),"")="","",COUNTIF(C:C,C760))</f>
        <v/>
      </c>
      <c r="BS760" s="5"/>
      <c r="BT760" s="5"/>
      <c r="BU760" s="5" t="str">
        <f>IF(B761="","",IF(BQ760="",1+(MAX(BU$2:BU759)),""))</f>
        <v/>
      </c>
      <c r="BV760" s="5" t="str">
        <f t="shared" si="160"/>
        <v/>
      </c>
      <c r="BW760" s="5" t="str">
        <f t="shared" si="161"/>
        <v/>
      </c>
      <c r="BX760" s="14" t="str">
        <f t="shared" si="162"/>
        <v/>
      </c>
      <c r="BY760" s="28"/>
      <c r="BZ760" s="15"/>
      <c r="CA760" s="5" t="str">
        <f t="shared" si="166"/>
        <v/>
      </c>
      <c r="CC760" s="5"/>
      <c r="CD760" s="5" t="str">
        <f t="shared" si="167"/>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x14ac:dyDescent="0.25">
      <c r="A761" s="4" t="str">
        <f t="shared" si="156"/>
        <v/>
      </c>
      <c r="B761" s="3"/>
      <c r="D761" s="1" t="str">
        <f>IFERROR(INDEX('padron cfe'!B:B,MATCH(DATOS!C761,'padron cfe'!A:A,0),1),"")</f>
        <v/>
      </c>
      <c r="H761" s="5" t="str">
        <f>IF(F761="","",IFERROR(CONCATENATE("PEUA",VLOOKUP(ESTADO,REPORTE!AV761:AW792,2,0),CLAVE_DISTRITO,CLAVE_CADER,IFERROR(VLOOKUP(DAY(F761),$BN$3:$BO$11,2,0),DAY(F761)),IFERROR(VLOOKUP(MONTH(F761),$BN$3:$BO$11,2,0),MONTH(F761)),YEAR(F761),G761),""))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8"/>
        <v/>
      </c>
      <c r="S761"/>
      <c r="T761" s="2" t="str">
        <f>IFERROR(INDEX('padron cfe'!D:D,MATCH(DATOS!C761,'padron cfe'!A:A,0),1),"")</f>
        <v/>
      </c>
      <c r="X761" s="3"/>
      <c r="Z761" s="4" t="str">
        <f t="shared" si="157"/>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H761" s="7" t="str">
        <f t="shared" ca="1" si="158"/>
        <v/>
      </c>
      <c r="BI761" s="4" t="str">
        <f t="shared" si="165"/>
        <v/>
      </c>
      <c r="BJ761" s="123" t="str">
        <f t="shared" si="159"/>
        <v/>
      </c>
      <c r="BK761" s="140" t="str">
        <f t="shared" si="164"/>
        <v/>
      </c>
      <c r="BP761" s="5"/>
      <c r="BQ761" s="4" t="str">
        <f>IF(IFERROR(VLOOKUP(C761,C762:C$1993,1,0),"")="","",COUNTIF(C:C,C761))</f>
        <v/>
      </c>
      <c r="BS761" s="5"/>
      <c r="BT761" s="5"/>
      <c r="BU761" s="5" t="str">
        <f>IF(B762="","",IF(BQ761="",1+(MAX(BU$2:BU760)),""))</f>
        <v/>
      </c>
      <c r="BV761" s="5" t="str">
        <f t="shared" si="160"/>
        <v/>
      </c>
      <c r="BW761" s="5" t="str">
        <f t="shared" si="161"/>
        <v/>
      </c>
      <c r="BX761" s="14" t="str">
        <f t="shared" si="162"/>
        <v/>
      </c>
      <c r="BY761" s="28"/>
      <c r="BZ761" s="15"/>
      <c r="CA761" s="5" t="str">
        <f t="shared" si="166"/>
        <v/>
      </c>
      <c r="CC761" s="5"/>
      <c r="CD761" s="5" t="str">
        <f t="shared" si="167"/>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x14ac:dyDescent="0.25">
      <c r="A762" s="4" t="str">
        <f t="shared" si="156"/>
        <v/>
      </c>
      <c r="B762" s="3"/>
      <c r="D762" s="1" t="str">
        <f>IFERROR(INDEX('padron cfe'!B:B,MATCH(DATOS!C762,'padron cfe'!A:A,0),1),"")</f>
        <v/>
      </c>
      <c r="H762" s="5" t="str">
        <f>IF(F762="","",IFERROR(CONCATENATE("PEUA",VLOOKUP(ESTADO,REPORTE!AV762:AW793,2,0),CLAVE_DISTRITO,CLAVE_CADER,IFERROR(VLOOKUP(DAY(F762),$BN$3:$BO$11,2,0),DAY(F762)),IFERROR(VLOOKUP(MONTH(F762),$BN$3:$BO$11,2,0),MONTH(F762)),YEAR(F762),G762),""))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8"/>
        <v/>
      </c>
      <c r="S762"/>
      <c r="T762" s="2" t="str">
        <f>IFERROR(INDEX('padron cfe'!D:D,MATCH(DATOS!C762,'padron cfe'!A:A,0),1),"")</f>
        <v/>
      </c>
      <c r="X762" s="3"/>
      <c r="Z762" s="4" t="str">
        <f t="shared" si="157"/>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H762" s="7" t="str">
        <f t="shared" ca="1" si="158"/>
        <v/>
      </c>
      <c r="BI762" s="4" t="str">
        <f t="shared" si="165"/>
        <v/>
      </c>
      <c r="BJ762" s="123" t="str">
        <f t="shared" si="159"/>
        <v/>
      </c>
      <c r="BK762" s="140" t="str">
        <f t="shared" si="164"/>
        <v/>
      </c>
      <c r="BP762" s="5"/>
      <c r="BQ762" s="4" t="str">
        <f>IF(IFERROR(VLOOKUP(C762,C763:C$1993,1,0),"")="","",COUNTIF(C:C,C762))</f>
        <v/>
      </c>
      <c r="BS762" s="5"/>
      <c r="BT762" s="5"/>
      <c r="BU762" s="5" t="str">
        <f>IF(B762="","",IF(BQ762="",1+(MAX(BU$2:BU761)),""))</f>
        <v/>
      </c>
      <c r="BV762" s="5" t="str">
        <f t="shared" si="160"/>
        <v/>
      </c>
      <c r="BW762" s="5" t="str">
        <f t="shared" si="161"/>
        <v/>
      </c>
      <c r="BX762" s="14" t="str">
        <f t="shared" si="162"/>
        <v/>
      </c>
      <c r="BY762" s="28"/>
      <c r="BZ762" s="15"/>
      <c r="CA762" s="5" t="str">
        <f t="shared" si="166"/>
        <v/>
      </c>
      <c r="CC762" s="5"/>
      <c r="CD762" s="5" t="str">
        <f t="shared" si="167"/>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x14ac:dyDescent="0.25">
      <c r="A763" s="4" t="str">
        <f t="shared" si="156"/>
        <v/>
      </c>
      <c r="B763" s="3"/>
      <c r="D763" s="1" t="str">
        <f>IFERROR(INDEX('padron cfe'!B:B,MATCH(DATOS!C763,'padron cfe'!A:A,0),1),"")</f>
        <v/>
      </c>
      <c r="H763" s="5" t="str">
        <f>IF(F763="","",IFERROR(CONCATENATE("PEUA",VLOOKUP(ESTADO,REPORTE!AV763:AW794,2,0),CLAVE_DISTRITO,CLAVE_CADER,IFERROR(VLOOKUP(DAY(F763),$BN$3:$BO$11,2,0),DAY(F763)),IFERROR(VLOOKUP(MONTH(F763),$BN$3:$BO$11,2,0),MONTH(F763)),YEAR(F763),G763),""))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8"/>
        <v/>
      </c>
      <c r="S763"/>
      <c r="T763" s="2" t="str">
        <f>IFERROR(INDEX('padron cfe'!D:D,MATCH(DATOS!C763,'padron cfe'!A:A,0),1),"")</f>
        <v/>
      </c>
      <c r="X763" s="3"/>
      <c r="Z763" s="4" t="str">
        <f t="shared" si="157"/>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H763" s="7" t="str">
        <f t="shared" ca="1" si="158"/>
        <v/>
      </c>
      <c r="BI763" s="4" t="str">
        <f t="shared" si="165"/>
        <v/>
      </c>
      <c r="BJ763" s="123" t="str">
        <f t="shared" si="159"/>
        <v/>
      </c>
      <c r="BK763" s="140" t="str">
        <f t="shared" si="164"/>
        <v/>
      </c>
      <c r="BP763" s="5"/>
      <c r="BQ763" s="4" t="str">
        <f>IF(IFERROR(VLOOKUP(C763,C764:C$1993,1,0),"")="","",COUNTIF(C:C,C763))</f>
        <v/>
      </c>
      <c r="BS763" s="5"/>
      <c r="BT763" s="5"/>
      <c r="BU763" s="5" t="str">
        <f>IF(B763="","",IF(BQ763="",1+(MAX(BU$2:BU762)),""))</f>
        <v/>
      </c>
      <c r="BV763" s="5" t="str">
        <f t="shared" si="160"/>
        <v/>
      </c>
      <c r="BW763" s="5" t="str">
        <f t="shared" si="161"/>
        <v/>
      </c>
      <c r="BX763" s="14" t="str">
        <f t="shared" si="162"/>
        <v/>
      </c>
      <c r="BY763" s="28"/>
      <c r="BZ763" s="15"/>
      <c r="CA763" s="5" t="str">
        <f t="shared" si="166"/>
        <v/>
      </c>
      <c r="CC763" s="5"/>
      <c r="CD763" s="5" t="str">
        <f t="shared" si="167"/>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x14ac:dyDescent="0.25">
      <c r="A764" s="4" t="str">
        <f t="shared" si="156"/>
        <v/>
      </c>
      <c r="B764" s="3"/>
      <c r="D764" s="1" t="str">
        <f>IFERROR(INDEX('padron cfe'!B:B,MATCH(DATOS!C764,'padron cfe'!A:A,0),1),"")</f>
        <v/>
      </c>
      <c r="H764" s="5" t="str">
        <f>IF(F764="","",IFERROR(CONCATENATE("PEUA",VLOOKUP(ESTADO,REPORTE!AV764:AW795,2,0),CLAVE_DISTRITO,CLAVE_CADER,IFERROR(VLOOKUP(DAY(F764),$BN$3:$BO$11,2,0),DAY(F764)),IFERROR(VLOOKUP(MONTH(F764),$BN$3:$BO$11,2,0),MONTH(F764)),YEAR(F764),G764),""))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8"/>
        <v/>
      </c>
      <c r="S764"/>
      <c r="T764" s="2" t="str">
        <f>IFERROR(INDEX('padron cfe'!D:D,MATCH(DATOS!C764,'padron cfe'!A:A,0),1),"")</f>
        <v/>
      </c>
      <c r="X764" s="3"/>
      <c r="Z764" s="4" t="str">
        <f t="shared" si="157"/>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H764" s="7" t="str">
        <f t="shared" ca="1" si="158"/>
        <v/>
      </c>
      <c r="BI764" s="4" t="str">
        <f t="shared" si="165"/>
        <v/>
      </c>
      <c r="BJ764" s="123" t="str">
        <f t="shared" si="159"/>
        <v/>
      </c>
      <c r="BK764" s="140" t="str">
        <f t="shared" si="164"/>
        <v/>
      </c>
      <c r="BP764" s="5"/>
      <c r="BQ764" s="4" t="str">
        <f>IF(IFERROR(VLOOKUP(C764,C765:C$1993,1,0),"")="","",COUNTIF(C:C,C764))</f>
        <v/>
      </c>
      <c r="BS764" s="5"/>
      <c r="BT764" s="5"/>
      <c r="BU764" s="5" t="str">
        <f>IF(B764="","",IF(BQ764="",1+(MAX(BU$2:BU763)),""))</f>
        <v/>
      </c>
      <c r="BV764" s="5" t="str">
        <f t="shared" si="160"/>
        <v/>
      </c>
      <c r="BW764" s="5" t="str">
        <f t="shared" si="161"/>
        <v/>
      </c>
      <c r="BX764" s="14" t="str">
        <f t="shared" si="162"/>
        <v/>
      </c>
      <c r="BY764" s="28"/>
      <c r="BZ764" s="15"/>
      <c r="CA764" s="5" t="str">
        <f t="shared" si="166"/>
        <v/>
      </c>
      <c r="CC764" s="5"/>
      <c r="CD764" s="5" t="str">
        <f t="shared" si="167"/>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x14ac:dyDescent="0.25">
      <c r="A765" s="4" t="str">
        <f t="shared" si="156"/>
        <v/>
      </c>
      <c r="B765" s="3"/>
      <c r="D765" s="1" t="str">
        <f>IFERROR(INDEX('padron cfe'!B:B,MATCH(DATOS!C765,'padron cfe'!A:A,0),1),"")</f>
        <v/>
      </c>
      <c r="H765" s="5" t="str">
        <f>IF(F765="","",IFERROR(CONCATENATE("PEUA",VLOOKUP(ESTADO,REPORTE!AV765:AW796,2,0),CLAVE_DISTRITO,CLAVE_CADER,IFERROR(VLOOKUP(DAY(F765),$BN$3:$BO$11,2,0),DAY(F765)),IFERROR(VLOOKUP(MONTH(F765),$BN$3:$BO$11,2,0),MONTH(F765)),YEAR(F765),G765),""))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8"/>
        <v/>
      </c>
      <c r="S765"/>
      <c r="T765" s="2" t="str">
        <f>IFERROR(INDEX('padron cfe'!D:D,MATCH(DATOS!C765,'padron cfe'!A:A,0),1),"")</f>
        <v/>
      </c>
      <c r="X765" s="3"/>
      <c r="Z765" s="4" t="str">
        <f t="shared" si="157"/>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H765" s="7" t="str">
        <f t="shared" ca="1" si="158"/>
        <v/>
      </c>
      <c r="BI765" s="4" t="str">
        <f t="shared" si="165"/>
        <v/>
      </c>
      <c r="BJ765" s="123" t="str">
        <f t="shared" si="159"/>
        <v/>
      </c>
      <c r="BK765" s="140" t="str">
        <f t="shared" si="164"/>
        <v/>
      </c>
      <c r="BP765" s="5"/>
      <c r="BQ765" s="4" t="str">
        <f>IF(IFERROR(VLOOKUP(C765,C766:C$1993,1,0),"")="","",COUNTIF(C:C,C765))</f>
        <v/>
      </c>
      <c r="BS765" s="5"/>
      <c r="BT765" s="5"/>
      <c r="BU765" s="5" t="str">
        <f>IF(B765="","",IF(BQ765="",1+(MAX(BU$2:BU764)),""))</f>
        <v/>
      </c>
      <c r="BV765" s="5" t="str">
        <f t="shared" si="160"/>
        <v/>
      </c>
      <c r="BW765" s="5" t="str">
        <f t="shared" si="161"/>
        <v/>
      </c>
      <c r="BX765" s="14" t="str">
        <f t="shared" si="162"/>
        <v/>
      </c>
      <c r="BY765" s="28"/>
      <c r="BZ765" s="15"/>
      <c r="CA765" s="5" t="str">
        <f t="shared" si="166"/>
        <v/>
      </c>
      <c r="CC765" s="5"/>
      <c r="CD765" s="5" t="str">
        <f t="shared" si="167"/>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x14ac:dyDescent="0.25">
      <c r="A766" s="4" t="str">
        <f t="shared" si="156"/>
        <v/>
      </c>
      <c r="B766" s="3"/>
      <c r="D766" s="1" t="str">
        <f>IFERROR(INDEX('padron cfe'!B:B,MATCH(DATOS!C766,'padron cfe'!A:A,0),1),"")</f>
        <v/>
      </c>
      <c r="H766" s="5" t="str">
        <f>IF(F766="","",IFERROR(CONCATENATE("PEUA",VLOOKUP(ESTADO,REPORTE!AV766:AW797,2,0),CLAVE_DISTRITO,CLAVE_CADER,IFERROR(VLOOKUP(DAY(F766),$BN$3:$BO$11,2,0),DAY(F766)),IFERROR(VLOOKUP(MONTH(F766),$BN$3:$BO$11,2,0),MONTH(F766)),YEAR(F766),G766),""))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8"/>
        <v/>
      </c>
      <c r="S766"/>
      <c r="T766" s="2" t="str">
        <f>IFERROR(INDEX('padron cfe'!D:D,MATCH(DATOS!C766,'padron cfe'!A:A,0),1),"")</f>
        <v/>
      </c>
      <c r="X766" s="3"/>
      <c r="Z766" s="4" t="str">
        <f t="shared" si="157"/>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H766" s="7" t="str">
        <f t="shared" ca="1" si="158"/>
        <v/>
      </c>
      <c r="BI766" s="4" t="str">
        <f t="shared" si="165"/>
        <v/>
      </c>
      <c r="BJ766" s="123" t="str">
        <f t="shared" si="159"/>
        <v/>
      </c>
      <c r="BK766" s="140" t="str">
        <f t="shared" si="164"/>
        <v/>
      </c>
      <c r="BP766" s="5"/>
      <c r="BQ766" s="4" t="str">
        <f>IF(IFERROR(VLOOKUP(C766,C767:C$1993,1,0),"")="","",COUNTIF(C:C,C766))</f>
        <v/>
      </c>
      <c r="BS766" s="5"/>
      <c r="BT766" s="5"/>
      <c r="BU766" s="5" t="str">
        <f>IF(B766="","",IF(BQ766="",1+(MAX(BU$2:BU765)),""))</f>
        <v/>
      </c>
      <c r="BV766" s="5" t="str">
        <f t="shared" si="160"/>
        <v/>
      </c>
      <c r="BW766" s="5" t="str">
        <f t="shared" si="161"/>
        <v/>
      </c>
      <c r="BX766" s="14" t="str">
        <f t="shared" si="162"/>
        <v/>
      </c>
      <c r="BY766" s="28"/>
      <c r="BZ766" s="15"/>
      <c r="CA766" s="5" t="str">
        <f t="shared" si="166"/>
        <v/>
      </c>
      <c r="CC766" s="5"/>
      <c r="CD766" s="5" t="str">
        <f t="shared" si="167"/>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x14ac:dyDescent="0.25">
      <c r="A767" s="4" t="str">
        <f t="shared" si="156"/>
        <v/>
      </c>
      <c r="B767" s="3"/>
      <c r="D767" s="1" t="str">
        <f>IFERROR(INDEX('padron cfe'!B:B,MATCH(DATOS!C767,'padron cfe'!A:A,0),1),"")</f>
        <v/>
      </c>
      <c r="H767" s="5" t="str">
        <f>IF(F767="","",IFERROR(CONCATENATE("PEUA",VLOOKUP(ESTADO,REPORTE!AV767:AW798,2,0),CLAVE_DISTRITO,CLAVE_CADER,IFERROR(VLOOKUP(DAY(F767),$BN$3:$BO$11,2,0),DAY(F767)),IFERROR(VLOOKUP(MONTH(F767),$BN$3:$BO$11,2,0),MONTH(F767)),YEAR(F767),G767),""))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8"/>
        <v/>
      </c>
      <c r="S767"/>
      <c r="T767" s="2" t="str">
        <f>IFERROR(INDEX('padron cfe'!D:D,MATCH(DATOS!C767,'padron cfe'!A:A,0),1),"")</f>
        <v/>
      </c>
      <c r="X767" s="3"/>
      <c r="Z767" s="4" t="str">
        <f t="shared" si="157"/>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H767" s="7" t="str">
        <f t="shared" ca="1" si="158"/>
        <v/>
      </c>
      <c r="BI767" s="4" t="str">
        <f t="shared" si="165"/>
        <v/>
      </c>
      <c r="BJ767" s="123" t="str">
        <f t="shared" si="159"/>
        <v/>
      </c>
      <c r="BK767" s="140" t="str">
        <f t="shared" si="164"/>
        <v/>
      </c>
      <c r="BP767" s="5"/>
      <c r="BQ767" s="4" t="str">
        <f>IF(IFERROR(VLOOKUP(C767,C768:C$1993,1,0),"")="","",COUNTIF(C:C,C767))</f>
        <v/>
      </c>
      <c r="BS767" s="5"/>
      <c r="BT767" s="5"/>
      <c r="BU767" s="5" t="str">
        <f>IF(B767="","",IF(BQ767="",1+(MAX(BU$2:BU766)),""))</f>
        <v/>
      </c>
      <c r="BV767" s="5" t="str">
        <f t="shared" si="160"/>
        <v/>
      </c>
      <c r="BW767" s="5" t="str">
        <f t="shared" si="161"/>
        <v/>
      </c>
      <c r="BX767" s="14" t="str">
        <f t="shared" si="162"/>
        <v/>
      </c>
      <c r="BY767" s="28"/>
      <c r="BZ767" s="15"/>
      <c r="CA767" s="5" t="str">
        <f t="shared" si="166"/>
        <v/>
      </c>
      <c r="CC767" s="5"/>
      <c r="CD767" s="5" t="str">
        <f t="shared" si="167"/>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x14ac:dyDescent="0.25">
      <c r="A768" s="4" t="str">
        <f t="shared" si="156"/>
        <v/>
      </c>
      <c r="B768" s="3"/>
      <c r="D768" s="1" t="str">
        <f>IFERROR(INDEX('padron cfe'!B:B,MATCH(DATOS!C768,'padron cfe'!A:A,0),1),"")</f>
        <v/>
      </c>
      <c r="H768" s="5" t="str">
        <f>IF(F768="","",IFERROR(CONCATENATE("PEUA",VLOOKUP(ESTADO,REPORTE!AV768:AW799,2,0),CLAVE_DISTRITO,CLAVE_CADER,IFERROR(VLOOKUP(DAY(F768),$BN$3:$BO$11,2,0),DAY(F768)),IFERROR(VLOOKUP(MONTH(F768),$BN$3:$BO$11,2,0),MONTH(F768)),YEAR(F768),G768),""))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8"/>
        <v/>
      </c>
      <c r="S768"/>
      <c r="T768" s="2" t="str">
        <f>IFERROR(INDEX('padron cfe'!D:D,MATCH(DATOS!C768,'padron cfe'!A:A,0),1),"")</f>
        <v/>
      </c>
      <c r="X768" s="3"/>
      <c r="Z768" s="4" t="str">
        <f t="shared" si="157"/>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H768" s="7" t="str">
        <f t="shared" ca="1" si="158"/>
        <v/>
      </c>
      <c r="BI768" s="4" t="str">
        <f t="shared" si="165"/>
        <v/>
      </c>
      <c r="BJ768" s="123" t="str">
        <f t="shared" si="159"/>
        <v/>
      </c>
      <c r="BK768" s="140" t="str">
        <f t="shared" si="164"/>
        <v/>
      </c>
      <c r="BP768" s="5"/>
      <c r="BQ768" s="4" t="str">
        <f>IF(IFERROR(VLOOKUP(C768,C769:C$1993,1,0),"")="","",COUNTIF(C:C,C768))</f>
        <v/>
      </c>
      <c r="BS768" s="5"/>
      <c r="BT768" s="5"/>
      <c r="BU768" s="5" t="str">
        <f>IF(B768="","",IF(BQ768="",1+(MAX(BU$2:BU767)),""))</f>
        <v/>
      </c>
      <c r="BV768" s="5" t="str">
        <f t="shared" si="160"/>
        <v/>
      </c>
      <c r="BW768" s="5" t="str">
        <f t="shared" si="161"/>
        <v/>
      </c>
      <c r="BX768" s="14" t="str">
        <f t="shared" si="162"/>
        <v/>
      </c>
      <c r="BY768" s="28"/>
      <c r="BZ768" s="15"/>
      <c r="CA768" s="5" t="str">
        <f t="shared" si="166"/>
        <v/>
      </c>
      <c r="CC768" s="5"/>
      <c r="CD768" s="5" t="str">
        <f t="shared" si="167"/>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x14ac:dyDescent="0.25">
      <c r="A769" s="4" t="str">
        <f t="shared" si="156"/>
        <v/>
      </c>
      <c r="B769" s="3"/>
      <c r="D769" s="1" t="str">
        <f>IFERROR(INDEX('padron cfe'!B:B,MATCH(DATOS!C769,'padron cfe'!A:A,0),1),"")</f>
        <v/>
      </c>
      <c r="H769" s="5" t="str">
        <f>IF(F769="","",IFERROR(CONCATENATE("PEUA",VLOOKUP(ESTADO,REPORTE!AV769:AW800,2,0),CLAVE_DISTRITO,CLAVE_CADER,IFERROR(VLOOKUP(DAY(F769),$BN$3:$BO$11,2,0),DAY(F769)),IFERROR(VLOOKUP(MONTH(F769),$BN$3:$BO$11,2,0),MONTH(F769)),YEAR(F769),G769),""))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8"/>
        <v/>
      </c>
      <c r="S769"/>
      <c r="T769" s="2" t="str">
        <f>IFERROR(INDEX('padron cfe'!D:D,MATCH(DATOS!C769,'padron cfe'!A:A,0),1),"")</f>
        <v/>
      </c>
      <c r="X769" s="3"/>
      <c r="Z769" s="4" t="str">
        <f t="shared" si="157"/>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H769" s="7" t="str">
        <f t="shared" ca="1" si="158"/>
        <v/>
      </c>
      <c r="BI769" s="4" t="str">
        <f t="shared" si="165"/>
        <v/>
      </c>
      <c r="BJ769" s="123" t="str">
        <f t="shared" si="159"/>
        <v/>
      </c>
      <c r="BK769" s="140" t="str">
        <f t="shared" si="164"/>
        <v/>
      </c>
      <c r="BP769" s="5"/>
      <c r="BQ769" s="4" t="str">
        <f>IF(IFERROR(VLOOKUP(C769,C770:C$1993,1,0),"")="","",COUNTIF(C:C,C769))</f>
        <v/>
      </c>
      <c r="BS769" s="5"/>
      <c r="BT769" s="5"/>
      <c r="BU769" s="5" t="str">
        <f>IF(B769="","",IF(BQ769="",1+(MAX(BU$2:BU768)),""))</f>
        <v/>
      </c>
      <c r="BV769" s="5" t="str">
        <f t="shared" si="160"/>
        <v/>
      </c>
      <c r="BW769" s="5" t="str">
        <f t="shared" si="161"/>
        <v/>
      </c>
      <c r="BX769" s="14" t="str">
        <f t="shared" si="162"/>
        <v/>
      </c>
      <c r="BY769" s="28"/>
      <c r="BZ769" s="15"/>
      <c r="CA769" s="5" t="str">
        <f t="shared" si="166"/>
        <v/>
      </c>
      <c r="CC769" s="5"/>
      <c r="CD769" s="5" t="str">
        <f t="shared" si="167"/>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x14ac:dyDescent="0.25">
      <c r="A770" s="4" t="str">
        <f t="shared" ref="A770:A833" si="169">IF(AS770="",IF(B770="","",IF(LEN(B770)=1,"000"&amp;B770,IF(LEN(B770)=2,"00"&amp;B770,IF(LEN(B770)=3,"0"&amp;B770,B770)))),C770)</f>
        <v/>
      </c>
      <c r="B770" s="3"/>
      <c r="D770" s="1" t="str">
        <f>IFERROR(INDEX('padron cfe'!B:B,MATCH(DATOS!C770,'padron cfe'!A:A,0),1),"")</f>
        <v/>
      </c>
      <c r="H770" s="5" t="str">
        <f>IF(F770="","",IFERROR(CONCATENATE("PEUA",VLOOKUP(ESTADO,REPORTE!AV770:AW801,2,0),CLAVE_DISTRITO,CLAVE_CADER,IFERROR(VLOOKUP(DAY(F770),$BN$3:$BO$11,2,0),DAY(F770)),IFERROR(VLOOKUP(MONTH(F770),$BN$3:$BO$11,2,0),MONTH(F770)),YEAR(F770),G770),""))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8"/>
        <v/>
      </c>
      <c r="S770"/>
      <c r="T770" s="2" t="str">
        <f>IFERROR(INDEX('padron cfe'!D:D,MATCH(DATOS!C770,'padron cfe'!A:A,0),1),"")</f>
        <v/>
      </c>
      <c r="X770" s="3"/>
      <c r="Z770" s="4" t="str">
        <f t="shared" ref="Z770:Z833" si="170">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H770" s="7" t="str">
        <f t="shared" ref="BH770:BH833" ca="1" si="171">IFERROR(IF(BE770="","",IF(BA770=5,"",IF(BE770-TODAY()&gt;0,"VIGENTE","VENCIDO"))),"")</f>
        <v/>
      </c>
      <c r="BI770" s="4" t="str">
        <f t="shared" si="165"/>
        <v/>
      </c>
      <c r="BJ770" s="123" t="str">
        <f t="shared" ref="BJ770:BJ833" si="172">IFERROR(IF(AA770="","",AA770/V770),"")</f>
        <v/>
      </c>
      <c r="BK770" s="140" t="str">
        <f t="shared" si="164"/>
        <v/>
      </c>
      <c r="BP770" s="5"/>
      <c r="BQ770" s="4" t="str">
        <f>IF(IFERROR(VLOOKUP(C770,C771:C$1993,1,0),"")="","",COUNTIF(C:C,C770))</f>
        <v/>
      </c>
      <c r="BS770" s="5"/>
      <c r="BT770" s="5"/>
      <c r="BU770" s="5" t="str">
        <f>IF(B770="","",IF(BQ770="",1+(MAX(BU$2:BU769)),""))</f>
        <v/>
      </c>
      <c r="BV770" s="5" t="str">
        <f t="shared" ref="BV770:BV833" si="173">IF(BU770="","",Z770)</f>
        <v/>
      </c>
      <c r="BW770" s="5" t="str">
        <f t="shared" ref="BW770:BW833" si="174">IF(BU770="","",H770)</f>
        <v/>
      </c>
      <c r="BX770" s="14" t="str">
        <f t="shared" ref="BX770:BX833" si="175">IF(BU770="","",C770)</f>
        <v/>
      </c>
      <c r="BY770" s="28"/>
      <c r="BZ770" s="15"/>
      <c r="CA770" s="5" t="str">
        <f t="shared" si="166"/>
        <v/>
      </c>
      <c r="CC770" s="5"/>
      <c r="CD770" s="5" t="str">
        <f t="shared" ref="CD770:CD833" si="176">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x14ac:dyDescent="0.25">
      <c r="A771" s="4" t="str">
        <f t="shared" si="169"/>
        <v/>
      </c>
      <c r="B771" s="3"/>
      <c r="D771" s="1" t="str">
        <f>IFERROR(INDEX('padron cfe'!B:B,MATCH(DATOS!C771,'padron cfe'!A:A,0),1),"")</f>
        <v/>
      </c>
      <c r="H771" s="5" t="str">
        <f>IF(F771="","",IFERROR(CONCATENATE("PEUA",VLOOKUP(ESTADO,REPORTE!AV771:AW802,2,0),CLAVE_DISTRITO,CLAVE_CADER,IFERROR(VLOOKUP(DAY(F771),$BN$3:$BO$11,2,0),DAY(F771)),IFERROR(VLOOKUP(MONTH(F771),$BN$3:$BO$11,2,0),MONTH(F771)),YEAR(F771),G771),""))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8"/>
        <v/>
      </c>
      <c r="S771"/>
      <c r="T771" s="2" t="str">
        <f>IFERROR(INDEX('padron cfe'!D:D,MATCH(DATOS!C771,'padron cfe'!A:A,0),1),"")</f>
        <v/>
      </c>
      <c r="X771" s="3"/>
      <c r="Z771" s="4" t="str">
        <f t="shared" si="170"/>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H771" s="7" t="str">
        <f t="shared" ca="1" si="171"/>
        <v/>
      </c>
      <c r="BI771" s="4" t="str">
        <f t="shared" si="165"/>
        <v/>
      </c>
      <c r="BJ771" s="123" t="str">
        <f t="shared" si="172"/>
        <v/>
      </c>
      <c r="BK771" s="140" t="str">
        <f t="shared" ref="BK771:BK834" si="177">IFERROR(IF(AA771/Z771=0,"",AA771/Z771),"")</f>
        <v/>
      </c>
      <c r="BP771" s="5"/>
      <c r="BQ771" s="4" t="str">
        <f>IF(IFERROR(VLOOKUP(C771,C772:C$1993,1,0),"")="","",COUNTIF(C:C,C771))</f>
        <v/>
      </c>
      <c r="BS771" s="5"/>
      <c r="BT771" s="5"/>
      <c r="BU771" s="5" t="str">
        <f>IF(B771="","",IF(BQ771="",1+(MAX(BU$2:BU770)),""))</f>
        <v/>
      </c>
      <c r="BV771" s="5" t="str">
        <f t="shared" si="173"/>
        <v/>
      </c>
      <c r="BW771" s="5" t="str">
        <f t="shared" si="174"/>
        <v/>
      </c>
      <c r="BX771" s="14" t="str">
        <f t="shared" si="175"/>
        <v/>
      </c>
      <c r="BY771" s="28"/>
      <c r="BZ771" s="15"/>
      <c r="CA771" s="5" t="str">
        <f t="shared" si="166"/>
        <v/>
      </c>
      <c r="CC771" s="5"/>
      <c r="CD771" s="5" t="str">
        <f t="shared" si="176"/>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x14ac:dyDescent="0.25">
      <c r="A772" s="4" t="str">
        <f t="shared" si="169"/>
        <v/>
      </c>
      <c r="B772" s="3"/>
      <c r="D772" s="1" t="str">
        <f>IFERROR(INDEX('padron cfe'!B:B,MATCH(DATOS!C772,'padron cfe'!A:A,0),1),"")</f>
        <v/>
      </c>
      <c r="H772" s="5" t="str">
        <f>IF(F772="","",IFERROR(CONCATENATE("PEUA",VLOOKUP(ESTADO,REPORTE!AV772:AW803,2,0),CLAVE_DISTRITO,CLAVE_CADER,IFERROR(VLOOKUP(DAY(F772),$BN$3:$BO$11,2,0),DAY(F772)),IFERROR(VLOOKUP(MONTH(F772),$BN$3:$BO$11,2,0),MONTH(F772)),YEAR(F772),G772),""))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8"/>
        <v/>
      </c>
      <c r="S772"/>
      <c r="T772" s="2" t="str">
        <f>IFERROR(INDEX('padron cfe'!D:D,MATCH(DATOS!C772,'padron cfe'!A:A,0),1),"")</f>
        <v/>
      </c>
      <c r="X772" s="3"/>
      <c r="Z772" s="4" t="str">
        <f t="shared" si="170"/>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H772" s="7" t="str">
        <f t="shared" ca="1" si="171"/>
        <v/>
      </c>
      <c r="BI772" s="4" t="str">
        <f t="shared" si="165"/>
        <v/>
      </c>
      <c r="BJ772" s="123" t="str">
        <f t="shared" si="172"/>
        <v/>
      </c>
      <c r="BK772" s="140" t="str">
        <f t="shared" si="177"/>
        <v/>
      </c>
      <c r="BP772" s="5"/>
      <c r="BQ772" s="4" t="str">
        <f>IF(IFERROR(VLOOKUP(C772,C773:C$1993,1,0),"")="","",COUNTIF(C:C,C772))</f>
        <v/>
      </c>
      <c r="BS772" s="5"/>
      <c r="BT772" s="5"/>
      <c r="BU772" s="5" t="str">
        <f>IF(B772="","",IF(BQ772="",1+(MAX(BU$2:BU771)),""))</f>
        <v/>
      </c>
      <c r="BV772" s="5" t="str">
        <f t="shared" si="173"/>
        <v/>
      </c>
      <c r="BW772" s="5" t="str">
        <f t="shared" si="174"/>
        <v/>
      </c>
      <c r="BX772" s="14" t="str">
        <f t="shared" si="175"/>
        <v/>
      </c>
      <c r="BY772" s="28"/>
      <c r="BZ772" s="15"/>
      <c r="CA772" s="5" t="str">
        <f t="shared" si="166"/>
        <v/>
      </c>
      <c r="CC772" s="5"/>
      <c r="CD772" s="5" t="str">
        <f t="shared" si="176"/>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x14ac:dyDescent="0.25">
      <c r="A773" s="4" t="str">
        <f t="shared" si="169"/>
        <v/>
      </c>
      <c r="B773" s="3"/>
      <c r="D773" s="1" t="str">
        <f>IFERROR(INDEX('padron cfe'!B:B,MATCH(DATOS!C773,'padron cfe'!A:A,0),1),"")</f>
        <v/>
      </c>
      <c r="H773" s="5" t="str">
        <f>IF(F773="","",IFERROR(CONCATENATE("PEUA",VLOOKUP(ESTADO,REPORTE!AV773:AW804,2,0),CLAVE_DISTRITO,CLAVE_CADER,IFERROR(VLOOKUP(DAY(F773),$BN$3:$BO$11,2,0),DAY(F773)),IFERROR(VLOOKUP(MONTH(F773),$BN$3:$BO$11,2,0),MONTH(F773)),YEAR(F773),G773),""))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8"/>
        <v/>
      </c>
      <c r="S773"/>
      <c r="T773" s="2" t="str">
        <f>IFERROR(INDEX('padron cfe'!D:D,MATCH(DATOS!C773,'padron cfe'!A:A,0),1),"")</f>
        <v/>
      </c>
      <c r="X773" s="3"/>
      <c r="Z773" s="4" t="str">
        <f t="shared" si="170"/>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H773" s="7" t="str">
        <f t="shared" ca="1" si="171"/>
        <v/>
      </c>
      <c r="BI773" s="4" t="str">
        <f t="shared" si="165"/>
        <v/>
      </c>
      <c r="BJ773" s="123" t="str">
        <f t="shared" si="172"/>
        <v/>
      </c>
      <c r="BK773" s="140" t="str">
        <f t="shared" si="177"/>
        <v/>
      </c>
      <c r="BP773" s="5"/>
      <c r="BQ773" s="4" t="str">
        <f>IF(IFERROR(VLOOKUP(C773,C774:C$1993,1,0),"")="","",COUNTIF(C:C,C773))</f>
        <v/>
      </c>
      <c r="BS773" s="5"/>
      <c r="BT773" s="5"/>
      <c r="BU773" s="5" t="str">
        <f>IF(B773="","",IF(BQ773="",1+(MAX(BU$2:BU772)),""))</f>
        <v/>
      </c>
      <c r="BV773" s="5" t="str">
        <f t="shared" si="173"/>
        <v/>
      </c>
      <c r="BW773" s="5" t="str">
        <f t="shared" si="174"/>
        <v/>
      </c>
      <c r="BX773" s="14" t="str">
        <f t="shared" si="175"/>
        <v/>
      </c>
      <c r="BY773" s="28"/>
      <c r="BZ773" s="15"/>
      <c r="CA773" s="5" t="str">
        <f t="shared" si="166"/>
        <v/>
      </c>
      <c r="CC773" s="5"/>
      <c r="CD773" s="5" t="str">
        <f t="shared" si="176"/>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x14ac:dyDescent="0.25">
      <c r="A774" s="4" t="str">
        <f t="shared" si="169"/>
        <v/>
      </c>
      <c r="B774" s="3"/>
      <c r="D774" s="1" t="str">
        <f>IFERROR(INDEX('padron cfe'!B:B,MATCH(DATOS!C774,'padron cfe'!A:A,0),1),"")</f>
        <v/>
      </c>
      <c r="H774" s="5" t="str">
        <f>IF(F774="","",IFERROR(CONCATENATE("PEUA",VLOOKUP(ESTADO,REPORTE!AV774:AW805,2,0),CLAVE_DISTRITO,CLAVE_CADER,IFERROR(VLOOKUP(DAY(F774),$BN$3:$BO$11,2,0),DAY(F774)),IFERROR(VLOOKUP(MONTH(F774),$BN$3:$BO$11,2,0),MONTH(F774)),YEAR(F774),G774),""))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8"/>
        <v/>
      </c>
      <c r="S774"/>
      <c r="T774" s="2" t="str">
        <f>IFERROR(INDEX('padron cfe'!D:D,MATCH(DATOS!C774,'padron cfe'!A:A,0),1),"")</f>
        <v/>
      </c>
      <c r="X774" s="3"/>
      <c r="Z774" s="4" t="str">
        <f t="shared" si="170"/>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H774" s="7" t="str">
        <f t="shared" ca="1" si="171"/>
        <v/>
      </c>
      <c r="BI774" s="4" t="str">
        <f t="shared" si="165"/>
        <v/>
      </c>
      <c r="BJ774" s="123" t="str">
        <f t="shared" si="172"/>
        <v/>
      </c>
      <c r="BK774" s="140" t="str">
        <f t="shared" si="177"/>
        <v/>
      </c>
      <c r="BP774" s="5"/>
      <c r="BQ774" s="4" t="str">
        <f>IF(IFERROR(VLOOKUP(C774,C775:C$1993,1,0),"")="","",COUNTIF(C:C,C774))</f>
        <v/>
      </c>
      <c r="BS774" s="5"/>
      <c r="BT774" s="5"/>
      <c r="BU774" s="5" t="str">
        <f>IF(B774="","",IF(BQ774="",1+(MAX(BU$2:BU773)),""))</f>
        <v/>
      </c>
      <c r="BV774" s="5" t="str">
        <f t="shared" si="173"/>
        <v/>
      </c>
      <c r="BW774" s="5" t="str">
        <f t="shared" si="174"/>
        <v/>
      </c>
      <c r="BX774" s="14" t="str">
        <f t="shared" si="175"/>
        <v/>
      </c>
      <c r="BY774" s="28"/>
      <c r="BZ774" s="15"/>
      <c r="CA774" s="5" t="str">
        <f t="shared" si="166"/>
        <v/>
      </c>
      <c r="CC774" s="5"/>
      <c r="CD774" s="5" t="str">
        <f t="shared" si="176"/>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x14ac:dyDescent="0.25">
      <c r="A775" s="4" t="str">
        <f t="shared" si="169"/>
        <v/>
      </c>
      <c r="B775" s="3"/>
      <c r="D775" s="1" t="str">
        <f>IFERROR(INDEX('padron cfe'!B:B,MATCH(DATOS!C775,'padron cfe'!A:A,0),1),"")</f>
        <v/>
      </c>
      <c r="H775" s="5" t="str">
        <f>IF(F775="","",IFERROR(CONCATENATE("PEUA",VLOOKUP(ESTADO,REPORTE!AV775:AW806,2,0),CLAVE_DISTRITO,CLAVE_CADER,IFERROR(VLOOKUP(DAY(F775),$BN$3:$BO$11,2,0),DAY(F775)),IFERROR(VLOOKUP(MONTH(F775),$BN$3:$BO$11,2,0),MONTH(F775)),YEAR(F775),G775),""))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8"/>
        <v/>
      </c>
      <c r="S775"/>
      <c r="T775" s="2" t="str">
        <f>IFERROR(INDEX('padron cfe'!D:D,MATCH(DATOS!C775,'padron cfe'!A:A,0),1),"")</f>
        <v/>
      </c>
      <c r="X775" s="3"/>
      <c r="Z775" s="4" t="str">
        <f t="shared" si="170"/>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H775" s="7" t="str">
        <f t="shared" ca="1" si="171"/>
        <v/>
      </c>
      <c r="BI775" s="4" t="str">
        <f t="shared" si="165"/>
        <v/>
      </c>
      <c r="BJ775" s="123" t="str">
        <f t="shared" si="172"/>
        <v/>
      </c>
      <c r="BK775" s="140" t="str">
        <f t="shared" si="177"/>
        <v/>
      </c>
      <c r="BP775" s="5"/>
      <c r="BQ775" s="4" t="str">
        <f>IF(IFERROR(VLOOKUP(C775,C776:C$1993,1,0),"")="","",COUNTIF(C:C,C775))</f>
        <v/>
      </c>
      <c r="BS775" s="5"/>
      <c r="BT775" s="5"/>
      <c r="BU775" s="5" t="str">
        <f>IF(B775="","",IF(BQ775="",1+(MAX(BU$2:BU774)),""))</f>
        <v/>
      </c>
      <c r="BV775" s="5" t="str">
        <f t="shared" si="173"/>
        <v/>
      </c>
      <c r="BW775" s="5" t="str">
        <f t="shared" si="174"/>
        <v/>
      </c>
      <c r="BX775" s="14" t="str">
        <f t="shared" si="175"/>
        <v/>
      </c>
      <c r="BY775" s="28"/>
      <c r="BZ775" s="15"/>
      <c r="CA775" s="5" t="str">
        <f t="shared" si="166"/>
        <v/>
      </c>
      <c r="CC775" s="5"/>
      <c r="CD775" s="5" t="str">
        <f t="shared" si="176"/>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x14ac:dyDescent="0.25">
      <c r="A776" s="4" t="str">
        <f t="shared" si="169"/>
        <v/>
      </c>
      <c r="B776" s="3"/>
      <c r="D776" s="1" t="str">
        <f>IFERROR(INDEX('padron cfe'!B:B,MATCH(DATOS!C776,'padron cfe'!A:A,0),1),"")</f>
        <v/>
      </c>
      <c r="H776" s="5" t="str">
        <f>IF(F776="","",IFERROR(CONCATENATE("PEUA",VLOOKUP(ESTADO,REPORTE!AV776:AW807,2,0),CLAVE_DISTRITO,CLAVE_CADER,IFERROR(VLOOKUP(DAY(F776),$BN$3:$BO$11,2,0),DAY(F776)),IFERROR(VLOOKUP(MONTH(F776),$BN$3:$BO$11,2,0),MONTH(F776)),YEAR(F776),G776),""))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8"/>
        <v/>
      </c>
      <c r="S776"/>
      <c r="T776" s="2" t="str">
        <f>IFERROR(INDEX('padron cfe'!D:D,MATCH(DATOS!C776,'padron cfe'!A:A,0),1),"")</f>
        <v/>
      </c>
      <c r="X776" s="3"/>
      <c r="Z776" s="4" t="str">
        <f t="shared" si="170"/>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H776" s="7" t="str">
        <f t="shared" ca="1" si="171"/>
        <v/>
      </c>
      <c r="BI776" s="4" t="str">
        <f t="shared" si="165"/>
        <v/>
      </c>
      <c r="BJ776" s="123" t="str">
        <f t="shared" si="172"/>
        <v/>
      </c>
      <c r="BK776" s="140" t="str">
        <f t="shared" si="177"/>
        <v/>
      </c>
      <c r="BP776" s="5"/>
      <c r="BQ776" s="4" t="str">
        <f>IF(IFERROR(VLOOKUP(C776,C777:C$1993,1,0),"")="","",COUNTIF(C:C,C776))</f>
        <v/>
      </c>
      <c r="BS776" s="5"/>
      <c r="BT776" s="5"/>
      <c r="BU776" s="5" t="str">
        <f>IF(B776="","",IF(BQ776="",1+(MAX(BU$2:BU775)),""))</f>
        <v/>
      </c>
      <c r="BV776" s="5" t="str">
        <f t="shared" si="173"/>
        <v/>
      </c>
      <c r="BW776" s="5" t="str">
        <f t="shared" si="174"/>
        <v/>
      </c>
      <c r="BX776" s="14" t="str">
        <f t="shared" si="175"/>
        <v/>
      </c>
      <c r="BY776" s="28"/>
      <c r="BZ776" s="15"/>
      <c r="CA776" s="5" t="str">
        <f t="shared" si="166"/>
        <v/>
      </c>
      <c r="CC776" s="5"/>
      <c r="CD776" s="5" t="str">
        <f t="shared" si="176"/>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x14ac:dyDescent="0.25">
      <c r="A777" s="4" t="str">
        <f t="shared" si="169"/>
        <v/>
      </c>
      <c r="B777" s="3"/>
      <c r="D777" s="1" t="str">
        <f>IFERROR(INDEX('padron cfe'!B:B,MATCH(DATOS!C777,'padron cfe'!A:A,0),1),"")</f>
        <v/>
      </c>
      <c r="H777" s="5" t="str">
        <f>IF(F777="","",IFERROR(CONCATENATE("PEUA",VLOOKUP(ESTADO,REPORTE!AV777:AW808,2,0),CLAVE_DISTRITO,CLAVE_CADER,IFERROR(VLOOKUP(DAY(F777),$BN$3:$BO$11,2,0),DAY(F777)),IFERROR(VLOOKUP(MONTH(F777),$BN$3:$BO$11,2,0),MONTH(F777)),YEAR(F777),G777),""))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8"/>
        <v/>
      </c>
      <c r="S777"/>
      <c r="T777" s="2" t="str">
        <f>IFERROR(INDEX('padron cfe'!D:D,MATCH(DATOS!C777,'padron cfe'!A:A,0),1),"")</f>
        <v/>
      </c>
      <c r="X777" s="3"/>
      <c r="Z777" s="4" t="str">
        <f t="shared" si="170"/>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H777" s="7" t="str">
        <f t="shared" ca="1" si="171"/>
        <v/>
      </c>
      <c r="BI777" s="4" t="str">
        <f t="shared" si="165"/>
        <v/>
      </c>
      <c r="BJ777" s="123" t="str">
        <f t="shared" si="172"/>
        <v/>
      </c>
      <c r="BK777" s="140" t="str">
        <f t="shared" si="177"/>
        <v/>
      </c>
      <c r="BP777" s="5"/>
      <c r="BQ777" s="4" t="str">
        <f>IF(IFERROR(VLOOKUP(C777,C778:C$1993,1,0),"")="","",COUNTIF(C:C,C777))</f>
        <v/>
      </c>
      <c r="BS777" s="5"/>
      <c r="BT777" s="5"/>
      <c r="BU777" s="5" t="str">
        <f>IF(B777="","",IF(BQ777="",1+(MAX(BU$2:BU776)),""))</f>
        <v/>
      </c>
      <c r="BV777" s="5" t="str">
        <f t="shared" si="173"/>
        <v/>
      </c>
      <c r="BW777" s="5" t="str">
        <f t="shared" si="174"/>
        <v/>
      </c>
      <c r="BX777" s="14" t="str">
        <f t="shared" si="175"/>
        <v/>
      </c>
      <c r="BY777" s="28"/>
      <c r="BZ777" s="15"/>
      <c r="CA777" s="5" t="str">
        <f t="shared" si="166"/>
        <v/>
      </c>
      <c r="CC777" s="5"/>
      <c r="CD777" s="5" t="str">
        <f t="shared" si="176"/>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x14ac:dyDescent="0.25">
      <c r="A778" s="4" t="str">
        <f t="shared" si="169"/>
        <v/>
      </c>
      <c r="B778" s="3"/>
      <c r="D778" s="1" t="str">
        <f>IFERROR(INDEX('padron cfe'!B:B,MATCH(DATOS!C778,'padron cfe'!A:A,0),1),"")</f>
        <v/>
      </c>
      <c r="H778" s="5" t="str">
        <f>IF(F778="","",IFERROR(CONCATENATE("PEUA",VLOOKUP(ESTADO,REPORTE!AV778:AW809,2,0),CLAVE_DISTRITO,CLAVE_CADER,IFERROR(VLOOKUP(DAY(F778),$BN$3:$BO$11,2,0),DAY(F778)),IFERROR(VLOOKUP(MONTH(F778),$BN$3:$BO$11,2,0),MONTH(F778)),YEAR(F778),G778),""))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8"/>
        <v/>
      </c>
      <c r="S778"/>
      <c r="T778" s="2" t="str">
        <f>IFERROR(INDEX('padron cfe'!D:D,MATCH(DATOS!C778,'padron cfe'!A:A,0),1),"")</f>
        <v/>
      </c>
      <c r="X778" s="3"/>
      <c r="Z778" s="4" t="str">
        <f t="shared" si="170"/>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H778" s="7" t="str">
        <f t="shared" ca="1" si="171"/>
        <v/>
      </c>
      <c r="BI778" s="4" t="str">
        <f t="shared" si="165"/>
        <v/>
      </c>
      <c r="BJ778" s="123" t="str">
        <f t="shared" si="172"/>
        <v/>
      </c>
      <c r="BK778" s="140" t="str">
        <f t="shared" si="177"/>
        <v/>
      </c>
      <c r="BP778" s="5"/>
      <c r="BQ778" s="4" t="str">
        <f>IF(IFERROR(VLOOKUP(C778,C779:C$1993,1,0),"")="","",COUNTIF(C:C,C778))</f>
        <v/>
      </c>
      <c r="BS778" s="5"/>
      <c r="BT778" s="5"/>
      <c r="BU778" s="5" t="str">
        <f>IF(B778="","",IF(BQ778="",1+(MAX(BU$2:BU777)),""))</f>
        <v/>
      </c>
      <c r="BV778" s="5" t="str">
        <f t="shared" si="173"/>
        <v/>
      </c>
      <c r="BW778" s="5" t="str">
        <f t="shared" si="174"/>
        <v/>
      </c>
      <c r="BX778" s="14" t="str">
        <f t="shared" si="175"/>
        <v/>
      </c>
      <c r="BY778" s="28"/>
      <c r="BZ778" s="15"/>
      <c r="CA778" s="5" t="str">
        <f t="shared" si="166"/>
        <v/>
      </c>
      <c r="CC778" s="5"/>
      <c r="CD778" s="5" t="str">
        <f t="shared" si="176"/>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x14ac:dyDescent="0.25">
      <c r="A779" s="4" t="str">
        <f t="shared" si="169"/>
        <v/>
      </c>
      <c r="B779" s="3"/>
      <c r="D779" s="1" t="str">
        <f>IFERROR(INDEX('padron cfe'!B:B,MATCH(DATOS!C779,'padron cfe'!A:A,0),1),"")</f>
        <v/>
      </c>
      <c r="H779" s="5" t="str">
        <f>IF(F779="","",IFERROR(CONCATENATE("PEUA",VLOOKUP(ESTADO,REPORTE!AV779:AW810,2,0),CLAVE_DISTRITO,CLAVE_CADER,IFERROR(VLOOKUP(DAY(F779),$BN$3:$BO$11,2,0),DAY(F779)),IFERROR(VLOOKUP(MONTH(F779),$BN$3:$BO$11,2,0),MONTH(F779)),YEAR(F779),G779),""))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8"/>
        <v/>
      </c>
      <c r="S779"/>
      <c r="T779" s="2" t="str">
        <f>IFERROR(INDEX('padron cfe'!D:D,MATCH(DATOS!C779,'padron cfe'!A:A,0),1),"")</f>
        <v/>
      </c>
      <c r="X779" s="3"/>
      <c r="Z779" s="4" t="str">
        <f t="shared" si="170"/>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H779" s="7" t="str">
        <f t="shared" ca="1" si="171"/>
        <v/>
      </c>
      <c r="BI779" s="4" t="str">
        <f t="shared" si="165"/>
        <v/>
      </c>
      <c r="BJ779" s="123" t="str">
        <f t="shared" si="172"/>
        <v/>
      </c>
      <c r="BK779" s="140" t="str">
        <f t="shared" si="177"/>
        <v/>
      </c>
      <c r="BP779" s="5"/>
      <c r="BQ779" s="4" t="str">
        <f>IF(IFERROR(VLOOKUP(C779,C780:C$1993,1,0),"")="","",COUNTIF(C:C,C779))</f>
        <v/>
      </c>
      <c r="BS779" s="5"/>
      <c r="BT779" s="5"/>
      <c r="BU779" s="5" t="str">
        <f>IF(B779="","",IF(BQ779="",1+(MAX(BU$2:BU778)),""))</f>
        <v/>
      </c>
      <c r="BV779" s="5" t="str">
        <f t="shared" si="173"/>
        <v/>
      </c>
      <c r="BW779" s="5" t="str">
        <f t="shared" si="174"/>
        <v/>
      </c>
      <c r="BX779" s="14" t="str">
        <f t="shared" si="175"/>
        <v/>
      </c>
      <c r="BY779" s="28"/>
      <c r="BZ779" s="15"/>
      <c r="CA779" s="5" t="str">
        <f t="shared" si="166"/>
        <v/>
      </c>
      <c r="CC779" s="5"/>
      <c r="CD779" s="5" t="str">
        <f t="shared" si="176"/>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x14ac:dyDescent="0.25">
      <c r="A780" s="4" t="str">
        <f t="shared" si="169"/>
        <v/>
      </c>
      <c r="B780" s="3"/>
      <c r="D780" s="1" t="str">
        <f>IFERROR(INDEX('padron cfe'!B:B,MATCH(DATOS!C780,'padron cfe'!A:A,0),1),"")</f>
        <v/>
      </c>
      <c r="H780" s="5" t="str">
        <f>IF(F780="","",IFERROR(CONCATENATE("PEUA",VLOOKUP(ESTADO,REPORTE!AV780:AW811,2,0),CLAVE_DISTRITO,CLAVE_CADER,IFERROR(VLOOKUP(DAY(F780),$BN$3:$BO$11,2,0),DAY(F780)),IFERROR(VLOOKUP(MONTH(F780),$BN$3:$BO$11,2,0),MONTH(F780)),YEAR(F780),G780),""))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8"/>
        <v/>
      </c>
      <c r="S780"/>
      <c r="T780" s="2" t="str">
        <f>IFERROR(INDEX('padron cfe'!D:D,MATCH(DATOS!C780,'padron cfe'!A:A,0),1),"")</f>
        <v/>
      </c>
      <c r="X780" s="3"/>
      <c r="Z780" s="4" t="str">
        <f t="shared" si="170"/>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H780" s="7" t="str">
        <f t="shared" ca="1" si="171"/>
        <v/>
      </c>
      <c r="BI780" s="4" t="str">
        <f t="shared" si="165"/>
        <v/>
      </c>
      <c r="BJ780" s="123" t="str">
        <f t="shared" si="172"/>
        <v/>
      </c>
      <c r="BK780" s="140" t="str">
        <f t="shared" si="177"/>
        <v/>
      </c>
      <c r="BP780" s="5"/>
      <c r="BQ780" s="4" t="str">
        <f>IF(IFERROR(VLOOKUP(C780,C781:C$1993,1,0),"")="","",COUNTIF(C:C,C780))</f>
        <v/>
      </c>
      <c r="BS780" s="5"/>
      <c r="BT780" s="5"/>
      <c r="BU780" s="5" t="str">
        <f>IF(B780="","",IF(BQ780="",1+(MAX(BU$2:BU779)),""))</f>
        <v/>
      </c>
      <c r="BV780" s="5" t="str">
        <f t="shared" si="173"/>
        <v/>
      </c>
      <c r="BW780" s="5" t="str">
        <f t="shared" si="174"/>
        <v/>
      </c>
      <c r="BX780" s="14" t="str">
        <f t="shared" si="175"/>
        <v/>
      </c>
      <c r="BY780" s="28"/>
      <c r="BZ780" s="15"/>
      <c r="CA780" s="5" t="str">
        <f t="shared" si="166"/>
        <v/>
      </c>
      <c r="CC780" s="5"/>
      <c r="CD780" s="5" t="str">
        <f t="shared" si="176"/>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x14ac:dyDescent="0.25">
      <c r="A781" s="4" t="str">
        <f t="shared" si="169"/>
        <v/>
      </c>
      <c r="B781" s="3"/>
      <c r="D781" s="1" t="str">
        <f>IFERROR(INDEX('padron cfe'!B:B,MATCH(DATOS!C781,'padron cfe'!A:A,0),1),"")</f>
        <v/>
      </c>
      <c r="H781" s="5" t="str">
        <f>IF(F781="","",IFERROR(CONCATENATE("PEUA",VLOOKUP(ESTADO,REPORTE!AV781:AW812,2,0),CLAVE_DISTRITO,CLAVE_CADER,IFERROR(VLOOKUP(DAY(F781),$BN$3:$BO$11,2,0),DAY(F781)),IFERROR(VLOOKUP(MONTH(F781),$BN$3:$BO$11,2,0),MONTH(F781)),YEAR(F781),G781),""))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8"/>
        <v/>
      </c>
      <c r="S781"/>
      <c r="T781" s="2" t="str">
        <f>IFERROR(INDEX('padron cfe'!D:D,MATCH(DATOS!C781,'padron cfe'!A:A,0),1),"")</f>
        <v/>
      </c>
      <c r="X781" s="3"/>
      <c r="Z781" s="4" t="str">
        <f t="shared" si="170"/>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H781" s="7" t="str">
        <f t="shared" ca="1" si="171"/>
        <v/>
      </c>
      <c r="BI781" s="4" t="str">
        <f t="shared" si="165"/>
        <v/>
      </c>
      <c r="BJ781" s="123" t="str">
        <f t="shared" si="172"/>
        <v/>
      </c>
      <c r="BK781" s="140" t="str">
        <f t="shared" si="177"/>
        <v/>
      </c>
      <c r="BP781" s="5"/>
      <c r="BQ781" s="4" t="str">
        <f>IF(IFERROR(VLOOKUP(C781,C782:C$1993,1,0),"")="","",COUNTIF(C:C,C781))</f>
        <v/>
      </c>
      <c r="BS781" s="5"/>
      <c r="BT781" s="5"/>
      <c r="BU781" s="5" t="str">
        <f>IF(B781="","",IF(BQ781="",1+(MAX(BU$2:BU780)),""))</f>
        <v/>
      </c>
      <c r="BV781" s="5" t="str">
        <f t="shared" si="173"/>
        <v/>
      </c>
      <c r="BW781" s="5" t="str">
        <f t="shared" si="174"/>
        <v/>
      </c>
      <c r="BX781" s="14" t="str">
        <f t="shared" si="175"/>
        <v/>
      </c>
      <c r="BY781" s="28"/>
      <c r="BZ781" s="15"/>
      <c r="CA781" s="5" t="str">
        <f t="shared" si="166"/>
        <v/>
      </c>
      <c r="CC781" s="5"/>
      <c r="CD781" s="5" t="str">
        <f t="shared" si="176"/>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x14ac:dyDescent="0.25">
      <c r="A782" s="4" t="str">
        <f t="shared" si="169"/>
        <v/>
      </c>
      <c r="B782" s="3"/>
      <c r="D782" s="1" t="str">
        <f>IFERROR(INDEX('padron cfe'!B:B,MATCH(DATOS!C782,'padron cfe'!A:A,0),1),"")</f>
        <v/>
      </c>
      <c r="H782" s="5" t="str">
        <f>IF(F782="","",IFERROR(CONCATENATE("PEUA",VLOOKUP(ESTADO,REPORTE!AV782:AW813,2,0),CLAVE_DISTRITO,CLAVE_CADER,IFERROR(VLOOKUP(DAY(F782),$BN$3:$BO$11,2,0),DAY(F782)),IFERROR(VLOOKUP(MONTH(F782),$BN$3:$BO$11,2,0),MONTH(F782)),YEAR(F782),G782),""))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8"/>
        <v/>
      </c>
      <c r="S782"/>
      <c r="T782" s="2" t="str">
        <f>IFERROR(INDEX('padron cfe'!D:D,MATCH(DATOS!C782,'padron cfe'!A:A,0),1),"")</f>
        <v/>
      </c>
      <c r="X782" s="3"/>
      <c r="Z782" s="4" t="str">
        <f t="shared" si="170"/>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H782" s="7" t="str">
        <f t="shared" ca="1" si="171"/>
        <v/>
      </c>
      <c r="BI782" s="4" t="str">
        <f t="shared" si="165"/>
        <v/>
      </c>
      <c r="BJ782" s="123" t="str">
        <f t="shared" si="172"/>
        <v/>
      </c>
      <c r="BK782" s="140" t="str">
        <f t="shared" si="177"/>
        <v/>
      </c>
      <c r="BP782" s="5"/>
      <c r="BQ782" s="4" t="str">
        <f>IF(IFERROR(VLOOKUP(C782,C783:C$1993,1,0),"")="","",COUNTIF(C:C,C782))</f>
        <v/>
      </c>
      <c r="BS782" s="5"/>
      <c r="BT782" s="5"/>
      <c r="BU782" s="5" t="str">
        <f>IF(B782="","",IF(BQ782="",1+(MAX(BU$2:BU781)),""))</f>
        <v/>
      </c>
      <c r="BV782" s="5" t="str">
        <f t="shared" si="173"/>
        <v/>
      </c>
      <c r="BW782" s="5" t="str">
        <f t="shared" si="174"/>
        <v/>
      </c>
      <c r="BX782" s="14" t="str">
        <f t="shared" si="175"/>
        <v/>
      </c>
      <c r="BY782" s="28"/>
      <c r="BZ782" s="15"/>
      <c r="CA782" s="5" t="str">
        <f t="shared" si="166"/>
        <v/>
      </c>
      <c r="CC782" s="5"/>
      <c r="CD782" s="5" t="str">
        <f t="shared" si="176"/>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x14ac:dyDescent="0.25">
      <c r="A783" s="4" t="str">
        <f t="shared" si="169"/>
        <v/>
      </c>
      <c r="B783" s="3"/>
      <c r="D783" s="1" t="str">
        <f>IFERROR(INDEX('padron cfe'!B:B,MATCH(DATOS!C783,'padron cfe'!A:A,0),1),"")</f>
        <v/>
      </c>
      <c r="H783" s="5" t="str">
        <f>IF(F783="","",IFERROR(CONCATENATE("PEUA",VLOOKUP(ESTADO,REPORTE!AV783:AW814,2,0),CLAVE_DISTRITO,CLAVE_CADER,IFERROR(VLOOKUP(DAY(F783),$BN$3:$BO$11,2,0),DAY(F783)),IFERROR(VLOOKUP(MONTH(F783),$BN$3:$BO$11,2,0),MONTH(F783)),YEAR(F783),G783),""))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8"/>
        <v/>
      </c>
      <c r="S783"/>
      <c r="T783" s="2" t="str">
        <f>IFERROR(INDEX('padron cfe'!D:D,MATCH(DATOS!C783,'padron cfe'!A:A,0),1),"")</f>
        <v/>
      </c>
      <c r="X783" s="3"/>
      <c r="Z783" s="4" t="str">
        <f t="shared" si="170"/>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H783" s="7" t="str">
        <f t="shared" ca="1" si="171"/>
        <v/>
      </c>
      <c r="BI783" s="4" t="str">
        <f t="shared" si="165"/>
        <v/>
      </c>
      <c r="BJ783" s="123" t="str">
        <f t="shared" si="172"/>
        <v/>
      </c>
      <c r="BK783" s="140" t="str">
        <f t="shared" si="177"/>
        <v/>
      </c>
      <c r="BP783" s="5"/>
      <c r="BQ783" s="4" t="str">
        <f>IF(IFERROR(VLOOKUP(C783,C784:C$1993,1,0),"")="","",COUNTIF(C:C,C783))</f>
        <v/>
      </c>
      <c r="BS783" s="5"/>
      <c r="BT783" s="5"/>
      <c r="BU783" s="5" t="str">
        <f>IF(B783="","",IF(BQ783="",1+(MAX(BU$2:BU782)),""))</f>
        <v/>
      </c>
      <c r="BV783" s="5" t="str">
        <f t="shared" si="173"/>
        <v/>
      </c>
      <c r="BW783" s="5" t="str">
        <f t="shared" si="174"/>
        <v/>
      </c>
      <c r="BX783" s="14" t="str">
        <f t="shared" si="175"/>
        <v/>
      </c>
      <c r="BY783" s="28"/>
      <c r="BZ783" s="15"/>
      <c r="CA783" s="5" t="str">
        <f t="shared" si="166"/>
        <v/>
      </c>
      <c r="CC783" s="5"/>
      <c r="CD783" s="5" t="str">
        <f t="shared" si="176"/>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x14ac:dyDescent="0.25">
      <c r="A784" s="4" t="str">
        <f t="shared" si="169"/>
        <v/>
      </c>
      <c r="B784" s="3"/>
      <c r="D784" s="1" t="str">
        <f>IFERROR(INDEX('padron cfe'!B:B,MATCH(DATOS!C784,'padron cfe'!A:A,0),1),"")</f>
        <v/>
      </c>
      <c r="H784" s="5" t="str">
        <f>IF(F784="","",IFERROR(CONCATENATE("PEUA",VLOOKUP(ESTADO,REPORTE!AV784:AW815,2,0),CLAVE_DISTRITO,CLAVE_CADER,IFERROR(VLOOKUP(DAY(F784),$BN$3:$BO$11,2,0),DAY(F784)),IFERROR(VLOOKUP(MONTH(F784),$BN$3:$BO$11,2,0),MONTH(F784)),YEAR(F784),G784),""))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8"/>
        <v/>
      </c>
      <c r="S784"/>
      <c r="T784" s="2" t="str">
        <f>IFERROR(INDEX('padron cfe'!D:D,MATCH(DATOS!C784,'padron cfe'!A:A,0),1),"")</f>
        <v/>
      </c>
      <c r="X784" s="3"/>
      <c r="Z784" s="4" t="str">
        <f t="shared" si="170"/>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H784" s="7" t="str">
        <f t="shared" ca="1" si="171"/>
        <v/>
      </c>
      <c r="BI784" s="4" t="str">
        <f t="shared" si="165"/>
        <v/>
      </c>
      <c r="BJ784" s="123" t="str">
        <f t="shared" si="172"/>
        <v/>
      </c>
      <c r="BK784" s="140" t="str">
        <f t="shared" si="177"/>
        <v/>
      </c>
      <c r="BP784" s="5"/>
      <c r="BQ784" s="4" t="str">
        <f>IF(IFERROR(VLOOKUP(C784,C785:C$1993,1,0),"")="","",COUNTIF(C:C,C784))</f>
        <v/>
      </c>
      <c r="BS784" s="5"/>
      <c r="BT784" s="5"/>
      <c r="BU784" s="5" t="str">
        <f>IF(B784="","",IF(BQ784="",1+(MAX(BU$2:BU783)),""))</f>
        <v/>
      </c>
      <c r="BV784" s="5" t="str">
        <f t="shared" si="173"/>
        <v/>
      </c>
      <c r="BW784" s="5" t="str">
        <f t="shared" si="174"/>
        <v/>
      </c>
      <c r="BX784" s="14" t="str">
        <f t="shared" si="175"/>
        <v/>
      </c>
      <c r="BY784" s="28"/>
      <c r="BZ784" s="15"/>
      <c r="CA784" s="5" t="str">
        <f t="shared" si="166"/>
        <v/>
      </c>
      <c r="CC784" s="5"/>
      <c r="CD784" s="5" t="str">
        <f t="shared" si="176"/>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x14ac:dyDescent="0.25">
      <c r="A785" s="4" t="str">
        <f t="shared" si="169"/>
        <v/>
      </c>
      <c r="B785" s="3"/>
      <c r="D785" s="1" t="str">
        <f>IFERROR(INDEX('padron cfe'!B:B,MATCH(DATOS!C785,'padron cfe'!A:A,0),1),"")</f>
        <v/>
      </c>
      <c r="H785" s="5" t="str">
        <f>IF(F785="","",IFERROR(CONCATENATE("PEUA",VLOOKUP(ESTADO,REPORTE!AV785:AW816,2,0),CLAVE_DISTRITO,CLAVE_CADER,IFERROR(VLOOKUP(DAY(F785),$BN$3:$BO$11,2,0),DAY(F785)),IFERROR(VLOOKUP(MONTH(F785),$BN$3:$BO$11,2,0),MONTH(F785)),YEAR(F785),G785),""))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8"/>
        <v/>
      </c>
      <c r="S785"/>
      <c r="T785" s="2" t="str">
        <f>IFERROR(INDEX('padron cfe'!D:D,MATCH(DATOS!C785,'padron cfe'!A:A,0),1),"")</f>
        <v/>
      </c>
      <c r="X785" s="3"/>
      <c r="Z785" s="4" t="str">
        <f t="shared" si="170"/>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H785" s="7" t="str">
        <f t="shared" ca="1" si="171"/>
        <v/>
      </c>
      <c r="BI785" s="4" t="str">
        <f t="shared" si="165"/>
        <v/>
      </c>
      <c r="BJ785" s="123" t="str">
        <f t="shared" si="172"/>
        <v/>
      </c>
      <c r="BK785" s="140" t="str">
        <f t="shared" si="177"/>
        <v/>
      </c>
      <c r="BP785" s="5"/>
      <c r="BQ785" s="4" t="str">
        <f>IF(IFERROR(VLOOKUP(C785,C786:C$1993,1,0),"")="","",COUNTIF(C:C,C785))</f>
        <v/>
      </c>
      <c r="BS785" s="5"/>
      <c r="BT785" s="5"/>
      <c r="BU785" s="5" t="str">
        <f>IF(B785="","",IF(BQ785="",1+(MAX(BU$2:BU784)),""))</f>
        <v/>
      </c>
      <c r="BV785" s="5" t="str">
        <f t="shared" si="173"/>
        <v/>
      </c>
      <c r="BW785" s="5" t="str">
        <f t="shared" si="174"/>
        <v/>
      </c>
      <c r="BX785" s="14" t="str">
        <f t="shared" si="175"/>
        <v/>
      </c>
      <c r="BY785" s="28"/>
      <c r="BZ785" s="15"/>
      <c r="CA785" s="5" t="str">
        <f t="shared" si="166"/>
        <v/>
      </c>
      <c r="CC785" s="5"/>
      <c r="CD785" s="5" t="str">
        <f t="shared" si="176"/>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x14ac:dyDescent="0.25">
      <c r="A786" s="4" t="str">
        <f t="shared" si="169"/>
        <v/>
      </c>
      <c r="B786" s="3"/>
      <c r="D786" s="1" t="str">
        <f>IFERROR(INDEX('padron cfe'!B:B,MATCH(DATOS!C786,'padron cfe'!A:A,0),1),"")</f>
        <v/>
      </c>
      <c r="H786" s="5" t="str">
        <f>IF(F786="","",IFERROR(CONCATENATE("PEUA",VLOOKUP(ESTADO,REPORTE!AV786:AW817,2,0),CLAVE_DISTRITO,CLAVE_CADER,IFERROR(VLOOKUP(DAY(F786),$BN$3:$BO$11,2,0),DAY(F786)),IFERROR(VLOOKUP(MONTH(F786),$BN$3:$BO$11,2,0),MONTH(F786)),YEAR(F786),G786),""))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8"/>
        <v/>
      </c>
      <c r="S786"/>
      <c r="T786" s="2" t="str">
        <f>IFERROR(INDEX('padron cfe'!D:D,MATCH(DATOS!C786,'padron cfe'!A:A,0),1),"")</f>
        <v/>
      </c>
      <c r="X786" s="3"/>
      <c r="Z786" s="4" t="str">
        <f t="shared" si="170"/>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H786" s="7" t="str">
        <f t="shared" ca="1" si="171"/>
        <v/>
      </c>
      <c r="BI786" s="4" t="str">
        <f t="shared" si="165"/>
        <v/>
      </c>
      <c r="BJ786" s="123" t="str">
        <f t="shared" si="172"/>
        <v/>
      </c>
      <c r="BK786" s="140" t="str">
        <f t="shared" si="177"/>
        <v/>
      </c>
      <c r="BP786" s="5"/>
      <c r="BQ786" s="4" t="str">
        <f>IF(IFERROR(VLOOKUP(C786,C787:C$1993,1,0),"")="","",COUNTIF(C:C,C786))</f>
        <v/>
      </c>
      <c r="BS786" s="5"/>
      <c r="BT786" s="5"/>
      <c r="BU786" s="5" t="str">
        <f>IF(B786="","",IF(BQ786="",1+(MAX(BU$2:BU785)),""))</f>
        <v/>
      </c>
      <c r="BV786" s="5" t="str">
        <f t="shared" si="173"/>
        <v/>
      </c>
      <c r="BW786" s="5" t="str">
        <f t="shared" si="174"/>
        <v/>
      </c>
      <c r="BX786" s="14" t="str">
        <f t="shared" si="175"/>
        <v/>
      </c>
      <c r="BY786" s="28"/>
      <c r="BZ786" s="15"/>
      <c r="CA786" s="5" t="str">
        <f t="shared" si="166"/>
        <v/>
      </c>
      <c r="CC786" s="5"/>
      <c r="CD786" s="5" t="str">
        <f t="shared" si="176"/>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x14ac:dyDescent="0.25">
      <c r="A787" s="4" t="str">
        <f t="shared" si="169"/>
        <v/>
      </c>
      <c r="B787" s="3"/>
      <c r="D787" s="1" t="str">
        <f>IFERROR(INDEX('padron cfe'!B:B,MATCH(DATOS!C787,'padron cfe'!A:A,0),1),"")</f>
        <v/>
      </c>
      <c r="H787" s="5" t="str">
        <f>IF(F787="","",IFERROR(CONCATENATE("PEUA",VLOOKUP(ESTADO,REPORTE!AV787:AW818,2,0),CLAVE_DISTRITO,CLAVE_CADER,IFERROR(VLOOKUP(DAY(F787),$BN$3:$BO$11,2,0),DAY(F787)),IFERROR(VLOOKUP(MONTH(F787),$BN$3:$BO$11,2,0),MONTH(F787)),YEAR(F787),G787),""))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8"/>
        <v/>
      </c>
      <c r="S787"/>
      <c r="T787" s="2" t="str">
        <f>IFERROR(INDEX('padron cfe'!D:D,MATCH(DATOS!C787,'padron cfe'!A:A,0),1),"")</f>
        <v/>
      </c>
      <c r="X787" s="3"/>
      <c r="Z787" s="4" t="str">
        <f t="shared" si="170"/>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H787" s="7" t="str">
        <f t="shared" ca="1" si="171"/>
        <v/>
      </c>
      <c r="BI787" s="4" t="str">
        <f t="shared" ref="BI787:BI850" si="178">IFERROR(IF(AA787=0,"",AA787/BB787),"")</f>
        <v/>
      </c>
      <c r="BJ787" s="123" t="str">
        <f t="shared" si="172"/>
        <v/>
      </c>
      <c r="BK787" s="140" t="str">
        <f t="shared" si="177"/>
        <v/>
      </c>
      <c r="BP787" s="5"/>
      <c r="BQ787" s="4" t="str">
        <f>IF(IFERROR(VLOOKUP(C787,C788:C$1993,1,0),"")="","",COUNTIF(C:C,C787))</f>
        <v/>
      </c>
      <c r="BS787" s="5"/>
      <c r="BT787" s="5"/>
      <c r="BU787" s="5" t="str">
        <f>IF(B787="","",IF(BQ787="",1+(MAX(BU$2:BU786)),""))</f>
        <v/>
      </c>
      <c r="BV787" s="5" t="str">
        <f t="shared" si="173"/>
        <v/>
      </c>
      <c r="BW787" s="5" t="str">
        <f t="shared" si="174"/>
        <v/>
      </c>
      <c r="BX787" s="14" t="str">
        <f t="shared" si="175"/>
        <v/>
      </c>
      <c r="BY787" s="28"/>
      <c r="BZ787" s="15"/>
      <c r="CA787" s="5" t="str">
        <f t="shared" si="166"/>
        <v/>
      </c>
      <c r="CC787" s="5"/>
      <c r="CD787" s="5" t="str">
        <f t="shared" si="176"/>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x14ac:dyDescent="0.25">
      <c r="A788" s="4" t="str">
        <f t="shared" si="169"/>
        <v/>
      </c>
      <c r="B788" s="3"/>
      <c r="D788" s="1" t="str">
        <f>IFERROR(INDEX('padron cfe'!B:B,MATCH(DATOS!C788,'padron cfe'!A:A,0),1),"")</f>
        <v/>
      </c>
      <c r="H788" s="5" t="str">
        <f>IF(F788="","",IFERROR(CONCATENATE("PEUA",VLOOKUP(ESTADO,REPORTE!AV788:AW819,2,0),CLAVE_DISTRITO,CLAVE_CADER,IFERROR(VLOOKUP(DAY(F788),$BN$3:$BO$11,2,0),DAY(F788)),IFERROR(VLOOKUP(MONTH(F788),$BN$3:$BO$11,2,0),MONTH(F788)),YEAR(F788),G788),""))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8"/>
        <v/>
      </c>
      <c r="S788"/>
      <c r="T788" s="2" t="str">
        <f>IFERROR(INDEX('padron cfe'!D:D,MATCH(DATOS!C788,'padron cfe'!A:A,0),1),"")</f>
        <v/>
      </c>
      <c r="X788" s="3"/>
      <c r="Z788" s="4" t="str">
        <f t="shared" si="170"/>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H788" s="7" t="str">
        <f t="shared" ca="1" si="171"/>
        <v/>
      </c>
      <c r="BI788" s="4" t="str">
        <f t="shared" si="178"/>
        <v/>
      </c>
      <c r="BJ788" s="123" t="str">
        <f t="shared" si="172"/>
        <v/>
      </c>
      <c r="BK788" s="140" t="str">
        <f t="shared" si="177"/>
        <v/>
      </c>
      <c r="BP788" s="5"/>
      <c r="BQ788" s="4" t="str">
        <f>IF(IFERROR(VLOOKUP(C788,C789:C$1993,1,0),"")="","",COUNTIF(C:C,C788))</f>
        <v/>
      </c>
      <c r="BS788" s="5"/>
      <c r="BT788" s="5"/>
      <c r="BU788" s="5" t="str">
        <f>IF(B788="","",IF(BQ788="",1+(MAX(BU$2:BU787)),""))</f>
        <v/>
      </c>
      <c r="BV788" s="5" t="str">
        <f t="shared" si="173"/>
        <v/>
      </c>
      <c r="BW788" s="5" t="str">
        <f t="shared" si="174"/>
        <v/>
      </c>
      <c r="BX788" s="14" t="str">
        <f t="shared" si="175"/>
        <v/>
      </c>
      <c r="BY788" s="28"/>
      <c r="BZ788" s="15"/>
      <c r="CA788" s="5" t="str">
        <f t="shared" si="166"/>
        <v/>
      </c>
      <c r="CC788" s="5"/>
      <c r="CD788" s="5" t="str">
        <f t="shared" si="176"/>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x14ac:dyDescent="0.25">
      <c r="A789" s="4" t="str">
        <f t="shared" si="169"/>
        <v/>
      </c>
      <c r="B789" s="3"/>
      <c r="D789" s="1" t="str">
        <f>IFERROR(INDEX('padron cfe'!B:B,MATCH(DATOS!C789,'padron cfe'!A:A,0),1),"")</f>
        <v/>
      </c>
      <c r="H789" s="5" t="str">
        <f>IF(F789="","",IFERROR(CONCATENATE("PEUA",VLOOKUP(ESTADO,REPORTE!AV789:AW820,2,0),CLAVE_DISTRITO,CLAVE_CADER,IFERROR(VLOOKUP(DAY(F789),$BN$3:$BO$11,2,0),DAY(F789)),IFERROR(VLOOKUP(MONTH(F789),$BN$3:$BO$11,2,0),MONTH(F789)),YEAR(F789),G789),""))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8"/>
        <v/>
      </c>
      <c r="S789"/>
      <c r="T789" s="2" t="str">
        <f>IFERROR(INDEX('padron cfe'!D:D,MATCH(DATOS!C789,'padron cfe'!A:A,0),1),"")</f>
        <v/>
      </c>
      <c r="X789" s="3"/>
      <c r="Z789" s="4" t="str">
        <f t="shared" si="170"/>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H789" s="7" t="str">
        <f t="shared" ca="1" si="171"/>
        <v/>
      </c>
      <c r="BI789" s="4" t="str">
        <f t="shared" si="178"/>
        <v/>
      </c>
      <c r="BJ789" s="123" t="str">
        <f t="shared" si="172"/>
        <v/>
      </c>
      <c r="BK789" s="140" t="str">
        <f t="shared" si="177"/>
        <v/>
      </c>
      <c r="BP789" s="5"/>
      <c r="BQ789" s="4" t="str">
        <f>IF(IFERROR(VLOOKUP(C789,C790:C$1993,1,0),"")="","",COUNTIF(C:C,C789))</f>
        <v/>
      </c>
      <c r="BS789" s="5"/>
      <c r="BT789" s="5"/>
      <c r="BU789" s="5" t="str">
        <f>IF(B789="","",IF(BQ789="",1+(MAX(BU$2:BU788)),""))</f>
        <v/>
      </c>
      <c r="BV789" s="5" t="str">
        <f t="shared" si="173"/>
        <v/>
      </c>
      <c r="BW789" s="5" t="str">
        <f t="shared" si="174"/>
        <v/>
      </c>
      <c r="BX789" s="14" t="str">
        <f t="shared" si="175"/>
        <v/>
      </c>
      <c r="BY789" s="28"/>
      <c r="BZ789" s="15"/>
      <c r="CA789" s="5" t="str">
        <f t="shared" si="166"/>
        <v/>
      </c>
      <c r="CC789" s="5"/>
      <c r="CD789" s="5" t="str">
        <f t="shared" si="176"/>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x14ac:dyDescent="0.25">
      <c r="A790" s="4" t="str">
        <f t="shared" si="169"/>
        <v/>
      </c>
      <c r="B790" s="3"/>
      <c r="D790" s="1" t="str">
        <f>IFERROR(INDEX('padron cfe'!B:B,MATCH(DATOS!C790,'padron cfe'!A:A,0),1),"")</f>
        <v/>
      </c>
      <c r="H790" s="5" t="str">
        <f>IF(F790="","",IFERROR(CONCATENATE("PEUA",VLOOKUP(ESTADO,REPORTE!AV790:AW821,2,0),CLAVE_DISTRITO,CLAVE_CADER,IFERROR(VLOOKUP(DAY(F790),$BN$3:$BO$11,2,0),DAY(F790)),IFERROR(VLOOKUP(MONTH(F790),$BN$3:$BO$11,2,0),MONTH(F790)),YEAR(F790),G790),""))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8"/>
        <v/>
      </c>
      <c r="S790"/>
      <c r="T790" s="2" t="str">
        <f>IFERROR(INDEX('padron cfe'!D:D,MATCH(DATOS!C790,'padron cfe'!A:A,0),1),"")</f>
        <v/>
      </c>
      <c r="X790" s="3"/>
      <c r="Z790" s="4" t="str">
        <f t="shared" si="170"/>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H790" s="7" t="str">
        <f t="shared" ca="1" si="171"/>
        <v/>
      </c>
      <c r="BI790" s="4" t="str">
        <f t="shared" si="178"/>
        <v/>
      </c>
      <c r="BJ790" s="123" t="str">
        <f t="shared" si="172"/>
        <v/>
      </c>
      <c r="BK790" s="140" t="str">
        <f t="shared" si="177"/>
        <v/>
      </c>
      <c r="BP790" s="5"/>
      <c r="BQ790" s="4" t="str">
        <f>IF(IFERROR(VLOOKUP(C790,C791:C$1993,1,0),"")="","",COUNTIF(C:C,C790))</f>
        <v/>
      </c>
      <c r="BS790" s="5"/>
      <c r="BT790" s="5"/>
      <c r="BU790" s="5" t="str">
        <f>IF(B790="","",IF(BQ790="",1+(MAX(BU$2:BU789)),""))</f>
        <v/>
      </c>
      <c r="BV790" s="5" t="str">
        <f t="shared" si="173"/>
        <v/>
      </c>
      <c r="BW790" s="5" t="str">
        <f t="shared" si="174"/>
        <v/>
      </c>
      <c r="BX790" s="14" t="str">
        <f t="shared" si="175"/>
        <v/>
      </c>
      <c r="BY790" s="28"/>
      <c r="BZ790" s="15"/>
      <c r="CA790" s="5" t="str">
        <f t="shared" ref="CA790:CA853" si="179">CONCATENATE(AI790,AJ790,AK790,AL790,AM790)</f>
        <v/>
      </c>
      <c r="CC790" s="5"/>
      <c r="CD790" s="5" t="str">
        <f t="shared" si="176"/>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x14ac:dyDescent="0.25">
      <c r="A791" s="4" t="str">
        <f t="shared" si="169"/>
        <v/>
      </c>
      <c r="B791" s="3"/>
      <c r="D791" s="1" t="str">
        <f>IFERROR(INDEX('padron cfe'!B:B,MATCH(DATOS!C791,'padron cfe'!A:A,0),1),"")</f>
        <v/>
      </c>
      <c r="H791" s="5" t="str">
        <f>IF(F791="","",IFERROR(CONCATENATE("PEUA",VLOOKUP(ESTADO,REPORTE!AV791:AW822,2,0),CLAVE_DISTRITO,CLAVE_CADER,IFERROR(VLOOKUP(DAY(F791),$BN$3:$BO$11,2,0),DAY(F791)),IFERROR(VLOOKUP(MONTH(F791),$BN$3:$BO$11,2,0),MONTH(F791)),YEAR(F791),G791),""))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8"/>
        <v/>
      </c>
      <c r="S791"/>
      <c r="T791" s="2" t="str">
        <f>IFERROR(INDEX('padron cfe'!D:D,MATCH(DATOS!C791,'padron cfe'!A:A,0),1),"")</f>
        <v/>
      </c>
      <c r="X791" s="3"/>
      <c r="Z791" s="4" t="str">
        <f t="shared" si="170"/>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H791" s="7" t="str">
        <f t="shared" ca="1" si="171"/>
        <v/>
      </c>
      <c r="BI791" s="4" t="str">
        <f t="shared" si="178"/>
        <v/>
      </c>
      <c r="BJ791" s="123" t="str">
        <f t="shared" si="172"/>
        <v/>
      </c>
      <c r="BK791" s="140" t="str">
        <f t="shared" si="177"/>
        <v/>
      </c>
      <c r="BP791" s="5"/>
      <c r="BQ791" s="4" t="str">
        <f>IF(IFERROR(VLOOKUP(C791,C792:C$1993,1,0),"")="","",COUNTIF(C:C,C791))</f>
        <v/>
      </c>
      <c r="BS791" s="5"/>
      <c r="BT791" s="5"/>
      <c r="BU791" s="5" t="str">
        <f>IF(B791="","",IF(BQ791="",1+(MAX(BU$2:BU790)),""))</f>
        <v/>
      </c>
      <c r="BV791" s="5" t="str">
        <f t="shared" si="173"/>
        <v/>
      </c>
      <c r="BW791" s="5" t="str">
        <f t="shared" si="174"/>
        <v/>
      </c>
      <c r="BX791" s="14" t="str">
        <f t="shared" si="175"/>
        <v/>
      </c>
      <c r="BY791" s="28"/>
      <c r="BZ791" s="15"/>
      <c r="CA791" s="5" t="str">
        <f t="shared" si="179"/>
        <v/>
      </c>
      <c r="CC791" s="5"/>
      <c r="CD791" s="5" t="str">
        <f t="shared" si="176"/>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x14ac:dyDescent="0.25">
      <c r="A792" s="4" t="str">
        <f t="shared" si="169"/>
        <v/>
      </c>
      <c r="B792" s="3"/>
      <c r="D792" s="1" t="str">
        <f>IFERROR(INDEX('padron cfe'!B:B,MATCH(DATOS!C792,'padron cfe'!A:A,0),1),"")</f>
        <v/>
      </c>
      <c r="H792" s="5" t="str">
        <f>IF(F792="","",IFERROR(CONCATENATE("PEUA",VLOOKUP(ESTADO,REPORTE!AV792:AW823,2,0),CLAVE_DISTRITO,CLAVE_CADER,IFERROR(VLOOKUP(DAY(F792),$BN$3:$BO$11,2,0),DAY(F792)),IFERROR(VLOOKUP(MONTH(F792),$BN$3:$BO$11,2,0),MONTH(F792)),YEAR(F792),G792),""))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8"/>
        <v/>
      </c>
      <c r="S792"/>
      <c r="T792" s="2" t="str">
        <f>IFERROR(INDEX('padron cfe'!D:D,MATCH(DATOS!C792,'padron cfe'!A:A,0),1),"")</f>
        <v/>
      </c>
      <c r="X792" s="3"/>
      <c r="Z792" s="4" t="str">
        <f t="shared" si="170"/>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H792" s="7" t="str">
        <f t="shared" ca="1" si="171"/>
        <v/>
      </c>
      <c r="BI792" s="4" t="str">
        <f t="shared" si="178"/>
        <v/>
      </c>
      <c r="BJ792" s="123" t="str">
        <f t="shared" si="172"/>
        <v/>
      </c>
      <c r="BK792" s="140" t="str">
        <f t="shared" si="177"/>
        <v/>
      </c>
      <c r="BP792" s="5"/>
      <c r="BQ792" s="4" t="str">
        <f>IF(IFERROR(VLOOKUP(C792,C793:C$1993,1,0),"")="","",COUNTIF(C:C,C792))</f>
        <v/>
      </c>
      <c r="BS792" s="5"/>
      <c r="BT792" s="5"/>
      <c r="BU792" s="5" t="str">
        <f>IF(B792="","",IF(BQ792="",1+(MAX(BU$2:BU791)),""))</f>
        <v/>
      </c>
      <c r="BV792" s="5" t="str">
        <f t="shared" si="173"/>
        <v/>
      </c>
      <c r="BW792" s="5" t="str">
        <f t="shared" si="174"/>
        <v/>
      </c>
      <c r="BX792" s="14" t="str">
        <f t="shared" si="175"/>
        <v/>
      </c>
      <c r="BY792" s="28"/>
      <c r="BZ792" s="15"/>
      <c r="CA792" s="5" t="str">
        <f t="shared" si="179"/>
        <v/>
      </c>
      <c r="CC792" s="5"/>
      <c r="CD792" s="5" t="str">
        <f t="shared" si="176"/>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x14ac:dyDescent="0.25">
      <c r="A793" s="4" t="str">
        <f t="shared" si="169"/>
        <v/>
      </c>
      <c r="B793" s="3"/>
      <c r="D793" s="1" t="str">
        <f>IFERROR(INDEX('padron cfe'!B:B,MATCH(DATOS!C793,'padron cfe'!A:A,0),1),"")</f>
        <v/>
      </c>
      <c r="H793" s="5" t="str">
        <f>IF(F793="","",IFERROR(CONCATENATE("PEUA",VLOOKUP(ESTADO,REPORTE!AV793:AW824,2,0),CLAVE_DISTRITO,CLAVE_CADER,IFERROR(VLOOKUP(DAY(F793),$BN$3:$BO$11,2,0),DAY(F793)),IFERROR(VLOOKUP(MONTH(F793),$BN$3:$BO$11,2,0),MONTH(F793)),YEAR(F793),G793),""))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8"/>
        <v/>
      </c>
      <c r="S793"/>
      <c r="T793" s="2" t="str">
        <f>IFERROR(INDEX('padron cfe'!D:D,MATCH(DATOS!C793,'padron cfe'!A:A,0),1),"")</f>
        <v/>
      </c>
      <c r="X793" s="3"/>
      <c r="Z793" s="4" t="str">
        <f t="shared" si="170"/>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H793" s="7" t="str">
        <f t="shared" ca="1" si="171"/>
        <v/>
      </c>
      <c r="BI793" s="4" t="str">
        <f t="shared" si="178"/>
        <v/>
      </c>
      <c r="BJ793" s="123" t="str">
        <f t="shared" si="172"/>
        <v/>
      </c>
      <c r="BK793" s="140" t="str">
        <f t="shared" si="177"/>
        <v/>
      </c>
      <c r="BP793" s="5"/>
      <c r="BQ793" s="4" t="str">
        <f>IF(IFERROR(VLOOKUP(C793,C794:C$1993,1,0),"")="","",COUNTIF(C:C,C793))</f>
        <v/>
      </c>
      <c r="BS793" s="5"/>
      <c r="BT793" s="5"/>
      <c r="BU793" s="5" t="str">
        <f>IF(B793="","",IF(BQ793="",1+(MAX(BU$2:BU792)),""))</f>
        <v/>
      </c>
      <c r="BV793" s="5" t="str">
        <f t="shared" si="173"/>
        <v/>
      </c>
      <c r="BW793" s="5" t="str">
        <f t="shared" si="174"/>
        <v/>
      </c>
      <c r="BX793" s="14" t="str">
        <f t="shared" si="175"/>
        <v/>
      </c>
      <c r="BY793" s="28"/>
      <c r="BZ793" s="15"/>
      <c r="CA793" s="5" t="str">
        <f t="shared" si="179"/>
        <v/>
      </c>
      <c r="CC793" s="5"/>
      <c r="CD793" s="5" t="str">
        <f t="shared" si="176"/>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x14ac:dyDescent="0.25">
      <c r="A794" s="4" t="str">
        <f t="shared" si="169"/>
        <v/>
      </c>
      <c r="B794" s="3"/>
      <c r="D794" s="1" t="str">
        <f>IFERROR(INDEX('padron cfe'!B:B,MATCH(DATOS!C794,'padron cfe'!A:A,0),1),"")</f>
        <v/>
      </c>
      <c r="H794" s="5" t="str">
        <f>IF(F794="","",IFERROR(CONCATENATE("PEUA",VLOOKUP(ESTADO,REPORTE!AV794:AW825,2,0),CLAVE_DISTRITO,CLAVE_CADER,IFERROR(VLOOKUP(DAY(F794),$BN$3:$BO$11,2,0),DAY(F794)),IFERROR(VLOOKUP(MONTH(F794),$BN$3:$BO$11,2,0),MONTH(F794)),YEAR(F794),G794),""))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8"/>
        <v/>
      </c>
      <c r="S794"/>
      <c r="T794" s="2" t="str">
        <f>IFERROR(INDEX('padron cfe'!D:D,MATCH(DATOS!C794,'padron cfe'!A:A,0),1),"")</f>
        <v/>
      </c>
      <c r="X794" s="3"/>
      <c r="Z794" s="4" t="str">
        <f t="shared" si="170"/>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H794" s="7" t="str">
        <f t="shared" ca="1" si="171"/>
        <v/>
      </c>
      <c r="BI794" s="4" t="str">
        <f t="shared" si="178"/>
        <v/>
      </c>
      <c r="BJ794" s="123" t="str">
        <f t="shared" si="172"/>
        <v/>
      </c>
      <c r="BK794" s="140" t="str">
        <f t="shared" si="177"/>
        <v/>
      </c>
      <c r="BP794" s="5"/>
      <c r="BQ794" s="4" t="str">
        <f>IF(IFERROR(VLOOKUP(C794,C795:C$1993,1,0),"")="","",COUNTIF(C:C,C794))</f>
        <v/>
      </c>
      <c r="BS794" s="5"/>
      <c r="BT794" s="5"/>
      <c r="BU794" s="5" t="str">
        <f>IF(B794="","",IF(BQ794="",1+(MAX(BU$2:BU793)),""))</f>
        <v/>
      </c>
      <c r="BV794" s="5" t="str">
        <f t="shared" si="173"/>
        <v/>
      </c>
      <c r="BW794" s="5" t="str">
        <f t="shared" si="174"/>
        <v/>
      </c>
      <c r="BX794" s="14" t="str">
        <f t="shared" si="175"/>
        <v/>
      </c>
      <c r="BY794" s="28"/>
      <c r="BZ794" s="15"/>
      <c r="CA794" s="5" t="str">
        <f t="shared" si="179"/>
        <v/>
      </c>
      <c r="CC794" s="5"/>
      <c r="CD794" s="5" t="str">
        <f t="shared" si="176"/>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x14ac:dyDescent="0.25">
      <c r="A795" s="4" t="str">
        <f t="shared" si="169"/>
        <v/>
      </c>
      <c r="B795" s="3"/>
      <c r="D795" s="1" t="str">
        <f>IFERROR(INDEX('padron cfe'!B:B,MATCH(DATOS!C795,'padron cfe'!A:A,0),1),"")</f>
        <v/>
      </c>
      <c r="H795" s="5" t="str">
        <f>IF(F795="","",IFERROR(CONCATENATE("PEUA",VLOOKUP(ESTADO,REPORTE!AV795:AW826,2,0),CLAVE_DISTRITO,CLAVE_CADER,IFERROR(VLOOKUP(DAY(F795),$BN$3:$BO$11,2,0),DAY(F795)),IFERROR(VLOOKUP(MONTH(F795),$BN$3:$BO$11,2,0),MONTH(F795)),YEAR(F795),G795),""))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8"/>
        <v/>
      </c>
      <c r="S795"/>
      <c r="T795" s="2" t="str">
        <f>IFERROR(INDEX('padron cfe'!D:D,MATCH(DATOS!C795,'padron cfe'!A:A,0),1),"")</f>
        <v/>
      </c>
      <c r="X795" s="3"/>
      <c r="Z795" s="4" t="str">
        <f t="shared" si="170"/>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H795" s="7" t="str">
        <f t="shared" ca="1" si="171"/>
        <v/>
      </c>
      <c r="BI795" s="4" t="str">
        <f t="shared" si="178"/>
        <v/>
      </c>
      <c r="BJ795" s="123" t="str">
        <f t="shared" si="172"/>
        <v/>
      </c>
      <c r="BK795" s="140" t="str">
        <f t="shared" si="177"/>
        <v/>
      </c>
      <c r="BP795" s="5"/>
      <c r="BQ795" s="4" t="str">
        <f>IF(IFERROR(VLOOKUP(C795,C796:C$1993,1,0),"")="","",COUNTIF(C:C,C795))</f>
        <v/>
      </c>
      <c r="BS795" s="5"/>
      <c r="BT795" s="5"/>
      <c r="BU795" s="5" t="str">
        <f>IF(B795="","",IF(BQ795="",1+(MAX(BU$2:BU794)),""))</f>
        <v/>
      </c>
      <c r="BV795" s="5" t="str">
        <f t="shared" si="173"/>
        <v/>
      </c>
      <c r="BW795" s="5" t="str">
        <f t="shared" si="174"/>
        <v/>
      </c>
      <c r="BX795" s="14" t="str">
        <f t="shared" si="175"/>
        <v/>
      </c>
      <c r="BY795" s="28"/>
      <c r="BZ795" s="15"/>
      <c r="CA795" s="5" t="str">
        <f t="shared" si="179"/>
        <v/>
      </c>
      <c r="CC795" s="5"/>
      <c r="CD795" s="5" t="str">
        <f t="shared" si="176"/>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x14ac:dyDescent="0.25">
      <c r="A796" s="4" t="str">
        <f t="shared" si="169"/>
        <v/>
      </c>
      <c r="B796" s="3"/>
      <c r="D796" s="1" t="str">
        <f>IFERROR(INDEX('padron cfe'!B:B,MATCH(DATOS!C796,'padron cfe'!A:A,0),1),"")</f>
        <v/>
      </c>
      <c r="H796" s="5" t="str">
        <f>IF(F796="","",IFERROR(CONCATENATE("PEUA",VLOOKUP(ESTADO,REPORTE!AV796:AW827,2,0),CLAVE_DISTRITO,CLAVE_CADER,IFERROR(VLOOKUP(DAY(F796),$BN$3:$BO$11,2,0),DAY(F796)),IFERROR(VLOOKUP(MONTH(F796),$BN$3:$BO$11,2,0),MONTH(F796)),YEAR(F796),G796),""))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8"/>
        <v/>
      </c>
      <c r="S796"/>
      <c r="T796" s="2" t="str">
        <f>IFERROR(INDEX('padron cfe'!D:D,MATCH(DATOS!C796,'padron cfe'!A:A,0),1),"")</f>
        <v/>
      </c>
      <c r="X796" s="3"/>
      <c r="Z796" s="4" t="str">
        <f t="shared" si="170"/>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H796" s="7" t="str">
        <f t="shared" ca="1" si="171"/>
        <v/>
      </c>
      <c r="BI796" s="4" t="str">
        <f t="shared" si="178"/>
        <v/>
      </c>
      <c r="BJ796" s="123" t="str">
        <f t="shared" si="172"/>
        <v/>
      </c>
      <c r="BK796" s="140" t="str">
        <f t="shared" si="177"/>
        <v/>
      </c>
      <c r="BP796" s="5"/>
      <c r="BQ796" s="4" t="str">
        <f>IF(IFERROR(VLOOKUP(C796,C797:C$1993,1,0),"")="","",COUNTIF(C:C,C796))</f>
        <v/>
      </c>
      <c r="BS796" s="5"/>
      <c r="BT796" s="5"/>
      <c r="BU796" s="5" t="str">
        <f>IF(B796="","",IF(BQ796="",1+(MAX(BU$2:BU795)),""))</f>
        <v/>
      </c>
      <c r="BV796" s="5" t="str">
        <f t="shared" si="173"/>
        <v/>
      </c>
      <c r="BW796" s="5" t="str">
        <f t="shared" si="174"/>
        <v/>
      </c>
      <c r="BX796" s="14" t="str">
        <f t="shared" si="175"/>
        <v/>
      </c>
      <c r="BY796" s="28"/>
      <c r="BZ796" s="15"/>
      <c r="CA796" s="5" t="str">
        <f t="shared" si="179"/>
        <v/>
      </c>
      <c r="CC796" s="5"/>
      <c r="CD796" s="5" t="str">
        <f t="shared" si="176"/>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x14ac:dyDescent="0.25">
      <c r="A797" s="4" t="str">
        <f t="shared" si="169"/>
        <v/>
      </c>
      <c r="B797" s="3"/>
      <c r="D797" s="1" t="str">
        <f>IFERROR(INDEX('padron cfe'!B:B,MATCH(DATOS!C797,'padron cfe'!A:A,0),1),"")</f>
        <v/>
      </c>
      <c r="H797" s="5" t="str">
        <f>IF(F797="","",IFERROR(CONCATENATE("PEUA",VLOOKUP(ESTADO,REPORTE!AV797:AW828,2,0),CLAVE_DISTRITO,CLAVE_CADER,IFERROR(VLOOKUP(DAY(F797),$BN$3:$BO$11,2,0),DAY(F797)),IFERROR(VLOOKUP(MONTH(F797),$BN$3:$BO$11,2,0),MONTH(F797)),YEAR(F797),G797),""))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8"/>
        <v/>
      </c>
      <c r="S797"/>
      <c r="T797" s="2" t="str">
        <f>IFERROR(INDEX('padron cfe'!D:D,MATCH(DATOS!C797,'padron cfe'!A:A,0),1),"")</f>
        <v/>
      </c>
      <c r="X797" s="3"/>
      <c r="Z797" s="4" t="str">
        <f t="shared" si="170"/>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H797" s="7" t="str">
        <f t="shared" ca="1" si="171"/>
        <v/>
      </c>
      <c r="BI797" s="4" t="str">
        <f t="shared" si="178"/>
        <v/>
      </c>
      <c r="BJ797" s="123" t="str">
        <f t="shared" si="172"/>
        <v/>
      </c>
      <c r="BK797" s="140" t="str">
        <f t="shared" si="177"/>
        <v/>
      </c>
      <c r="BP797" s="5"/>
      <c r="BQ797" s="4" t="str">
        <f>IF(IFERROR(VLOOKUP(C797,C798:C$1993,1,0),"")="","",COUNTIF(C:C,C797))</f>
        <v/>
      </c>
      <c r="BS797" s="5"/>
      <c r="BT797" s="5"/>
      <c r="BU797" s="5" t="str">
        <f>IF(B797="","",IF(BQ797="",1+(MAX(BU$2:BU796)),""))</f>
        <v/>
      </c>
      <c r="BV797" s="5" t="str">
        <f t="shared" si="173"/>
        <v/>
      </c>
      <c r="BW797" s="5" t="str">
        <f t="shared" si="174"/>
        <v/>
      </c>
      <c r="BX797" s="14" t="str">
        <f t="shared" si="175"/>
        <v/>
      </c>
      <c r="BY797" s="28"/>
      <c r="BZ797" s="15"/>
      <c r="CA797" s="5" t="str">
        <f t="shared" si="179"/>
        <v/>
      </c>
      <c r="CC797" s="5"/>
      <c r="CD797" s="5" t="str">
        <f t="shared" si="176"/>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x14ac:dyDescent="0.25">
      <c r="A798" s="4" t="str">
        <f t="shared" si="169"/>
        <v/>
      </c>
      <c r="B798" s="3"/>
      <c r="D798" s="1" t="str">
        <f>IFERROR(INDEX('padron cfe'!B:B,MATCH(DATOS!C798,'padron cfe'!A:A,0),1),"")</f>
        <v/>
      </c>
      <c r="H798" s="5" t="str">
        <f>IF(F798="","",IFERROR(CONCATENATE("PEUA",VLOOKUP(ESTADO,REPORTE!AV798:AW829,2,0),CLAVE_DISTRITO,CLAVE_CADER,IFERROR(VLOOKUP(DAY(F798),$BN$3:$BO$11,2,0),DAY(F798)),IFERROR(VLOOKUP(MONTH(F798),$BN$3:$BO$11,2,0),MONTH(F798)),YEAR(F798),G798),""))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8"/>
        <v/>
      </c>
      <c r="S798"/>
      <c r="T798" s="2" t="str">
        <f>IFERROR(INDEX('padron cfe'!D:D,MATCH(DATOS!C798,'padron cfe'!A:A,0),1),"")</f>
        <v/>
      </c>
      <c r="X798" s="3"/>
      <c r="Z798" s="4" t="str">
        <f t="shared" si="170"/>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H798" s="7" t="str">
        <f t="shared" ca="1" si="171"/>
        <v/>
      </c>
      <c r="BI798" s="4" t="str">
        <f t="shared" si="178"/>
        <v/>
      </c>
      <c r="BJ798" s="123" t="str">
        <f t="shared" si="172"/>
        <v/>
      </c>
      <c r="BK798" s="140" t="str">
        <f t="shared" si="177"/>
        <v/>
      </c>
      <c r="BP798" s="5"/>
      <c r="BQ798" s="4" t="str">
        <f>IF(IFERROR(VLOOKUP(C798,C799:C$1993,1,0),"")="","",COUNTIF(C:C,C798))</f>
        <v/>
      </c>
      <c r="BS798" s="5"/>
      <c r="BT798" s="5"/>
      <c r="BU798" s="5" t="str">
        <f>IF(B798="","",IF(BQ798="",1+(MAX(BU$2:BU797)),""))</f>
        <v/>
      </c>
      <c r="BV798" s="5" t="str">
        <f t="shared" si="173"/>
        <v/>
      </c>
      <c r="BW798" s="5" t="str">
        <f t="shared" si="174"/>
        <v/>
      </c>
      <c r="BX798" s="14" t="str">
        <f t="shared" si="175"/>
        <v/>
      </c>
      <c r="BY798" s="28"/>
      <c r="BZ798" s="15"/>
      <c r="CA798" s="5" t="str">
        <f t="shared" si="179"/>
        <v/>
      </c>
      <c r="CC798" s="5"/>
      <c r="CD798" s="5" t="str">
        <f t="shared" si="176"/>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x14ac:dyDescent="0.25">
      <c r="A799" s="4" t="str">
        <f t="shared" si="169"/>
        <v/>
      </c>
      <c r="B799" s="3"/>
      <c r="D799" s="1" t="str">
        <f>IFERROR(INDEX('padron cfe'!B:B,MATCH(DATOS!C799,'padron cfe'!A:A,0),1),"")</f>
        <v/>
      </c>
      <c r="H799" s="5" t="str">
        <f>IF(F799="","",IFERROR(CONCATENATE("PEUA",VLOOKUP(ESTADO,REPORTE!AV799:AW830,2,0),CLAVE_DISTRITO,CLAVE_CADER,IFERROR(VLOOKUP(DAY(F799),$BN$3:$BO$11,2,0),DAY(F799)),IFERROR(VLOOKUP(MONTH(F799),$BN$3:$BO$11,2,0),MONTH(F799)),YEAR(F799),G799),""))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8"/>
        <v/>
      </c>
      <c r="S799"/>
      <c r="T799" s="2" t="str">
        <f>IFERROR(INDEX('padron cfe'!D:D,MATCH(DATOS!C799,'padron cfe'!A:A,0),1),"")</f>
        <v/>
      </c>
      <c r="X799" s="3"/>
      <c r="Z799" s="4" t="str">
        <f t="shared" si="170"/>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H799" s="7" t="str">
        <f t="shared" ca="1" si="171"/>
        <v/>
      </c>
      <c r="BI799" s="4" t="str">
        <f t="shared" si="178"/>
        <v/>
      </c>
      <c r="BJ799" s="123" t="str">
        <f t="shared" si="172"/>
        <v/>
      </c>
      <c r="BK799" s="140" t="str">
        <f t="shared" si="177"/>
        <v/>
      </c>
      <c r="BP799" s="5"/>
      <c r="BQ799" s="4" t="str">
        <f>IF(IFERROR(VLOOKUP(C799,C800:C$1993,1,0),"")="","",COUNTIF(C:C,C799))</f>
        <v/>
      </c>
      <c r="BS799" s="5"/>
      <c r="BT799" s="5"/>
      <c r="BU799" s="5" t="str">
        <f>IF(B799="","",IF(BQ799="",1+(MAX(BU$2:BU798)),""))</f>
        <v/>
      </c>
      <c r="BV799" s="5" t="str">
        <f t="shared" si="173"/>
        <v/>
      </c>
      <c r="BW799" s="5" t="str">
        <f t="shared" si="174"/>
        <v/>
      </c>
      <c r="BX799" s="14" t="str">
        <f t="shared" si="175"/>
        <v/>
      </c>
      <c r="BY799" s="28"/>
      <c r="BZ799" s="15"/>
      <c r="CA799" s="5" t="str">
        <f t="shared" si="179"/>
        <v/>
      </c>
      <c r="CC799" s="5"/>
      <c r="CD799" s="5" t="str">
        <f t="shared" si="176"/>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x14ac:dyDescent="0.25">
      <c r="A800" s="4" t="str">
        <f t="shared" si="169"/>
        <v/>
      </c>
      <c r="B800" s="3"/>
      <c r="D800" s="1" t="str">
        <f>IFERROR(INDEX('padron cfe'!B:B,MATCH(DATOS!C800,'padron cfe'!A:A,0),1),"")</f>
        <v/>
      </c>
      <c r="H800" s="5" t="str">
        <f>IF(F800="","",IFERROR(CONCATENATE("PEUA",VLOOKUP(ESTADO,REPORTE!AV800:AW831,2,0),CLAVE_DISTRITO,CLAVE_CADER,IFERROR(VLOOKUP(DAY(F800),$BN$3:$BO$11,2,0),DAY(F800)),IFERROR(VLOOKUP(MONTH(F800),$BN$3:$BO$11,2,0),MONTH(F800)),YEAR(F800),G800),""))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8"/>
        <v/>
      </c>
      <c r="S800"/>
      <c r="T800" s="2" t="str">
        <f>IFERROR(INDEX('padron cfe'!D:D,MATCH(DATOS!C800,'padron cfe'!A:A,0),1),"")</f>
        <v/>
      </c>
      <c r="X800" s="3"/>
      <c r="Z800" s="4" t="str">
        <f t="shared" si="170"/>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H800" s="7" t="str">
        <f t="shared" ca="1" si="171"/>
        <v/>
      </c>
      <c r="BI800" s="4" t="str">
        <f t="shared" si="178"/>
        <v/>
      </c>
      <c r="BJ800" s="123" t="str">
        <f t="shared" si="172"/>
        <v/>
      </c>
      <c r="BK800" s="140" t="str">
        <f t="shared" si="177"/>
        <v/>
      </c>
      <c r="BP800" s="5"/>
      <c r="BQ800" s="4" t="str">
        <f>IF(IFERROR(VLOOKUP(C800,C801:C$1993,1,0),"")="","",COUNTIF(C:C,C800))</f>
        <v/>
      </c>
      <c r="BS800" s="5"/>
      <c r="BT800" s="5"/>
      <c r="BU800" s="5" t="str">
        <f>IF(B800="","",IF(BQ800="",1+(MAX(BU$2:BU799)),""))</f>
        <v/>
      </c>
      <c r="BV800" s="5" t="str">
        <f t="shared" si="173"/>
        <v/>
      </c>
      <c r="BW800" s="5" t="str">
        <f t="shared" si="174"/>
        <v/>
      </c>
      <c r="BX800" s="14" t="str">
        <f t="shared" si="175"/>
        <v/>
      </c>
      <c r="BY800" s="28"/>
      <c r="BZ800" s="15"/>
      <c r="CA800" s="5" t="str">
        <f t="shared" si="179"/>
        <v/>
      </c>
      <c r="CC800" s="5"/>
      <c r="CD800" s="5" t="str">
        <f t="shared" si="176"/>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x14ac:dyDescent="0.25">
      <c r="A801" s="4" t="str">
        <f t="shared" si="169"/>
        <v/>
      </c>
      <c r="B801" s="3"/>
      <c r="D801" s="1" t="str">
        <f>IFERROR(INDEX('padron cfe'!B:B,MATCH(DATOS!C801,'padron cfe'!A:A,0),1),"")</f>
        <v/>
      </c>
      <c r="H801" s="5" t="str">
        <f>IF(F801="","",IFERROR(CONCATENATE("PEUA",VLOOKUP(ESTADO,REPORTE!AV801:AW832,2,0),CLAVE_DISTRITO,CLAVE_CADER,IFERROR(VLOOKUP(DAY(F801),$BN$3:$BO$11,2,0),DAY(F801)),IFERROR(VLOOKUP(MONTH(F801),$BN$3:$BO$11,2,0),MONTH(F801)),YEAR(F801),G801),""))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8"/>
        <v/>
      </c>
      <c r="S801"/>
      <c r="T801" s="2" t="str">
        <f>IFERROR(INDEX('padron cfe'!D:D,MATCH(DATOS!C801,'padron cfe'!A:A,0),1),"")</f>
        <v/>
      </c>
      <c r="X801" s="3"/>
      <c r="Z801" s="4" t="str">
        <f t="shared" si="170"/>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H801" s="7" t="str">
        <f t="shared" ca="1" si="171"/>
        <v/>
      </c>
      <c r="BI801" s="4" t="str">
        <f t="shared" si="178"/>
        <v/>
      </c>
      <c r="BJ801" s="123" t="str">
        <f t="shared" si="172"/>
        <v/>
      </c>
      <c r="BK801" s="140" t="str">
        <f t="shared" si="177"/>
        <v/>
      </c>
      <c r="BP801" s="5"/>
      <c r="BQ801" s="4" t="str">
        <f>IF(IFERROR(VLOOKUP(C801,C802:C$1993,1,0),"")="","",COUNTIF(C:C,C801))</f>
        <v/>
      </c>
      <c r="BS801" s="5"/>
      <c r="BT801" s="5"/>
      <c r="BU801" s="5" t="str">
        <f>IF(B801="","",IF(BQ801="",1+(MAX(BU$2:BU800)),""))</f>
        <v/>
      </c>
      <c r="BV801" s="5" t="str">
        <f t="shared" si="173"/>
        <v/>
      </c>
      <c r="BW801" s="5" t="str">
        <f t="shared" si="174"/>
        <v/>
      </c>
      <c r="BX801" s="14" t="str">
        <f t="shared" si="175"/>
        <v/>
      </c>
      <c r="BY801" s="28"/>
      <c r="BZ801" s="15"/>
      <c r="CA801" s="5" t="str">
        <f t="shared" si="179"/>
        <v/>
      </c>
      <c r="CC801" s="5"/>
      <c r="CD801" s="5" t="str">
        <f t="shared" si="176"/>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x14ac:dyDescent="0.25">
      <c r="A802" s="4" t="str">
        <f t="shared" si="169"/>
        <v/>
      </c>
      <c r="B802" s="3"/>
      <c r="D802" s="1" t="str">
        <f>IFERROR(INDEX('padron cfe'!B:B,MATCH(DATOS!C802,'padron cfe'!A:A,0),1),"")</f>
        <v/>
      </c>
      <c r="H802" s="5" t="str">
        <f>IF(F802="","",IFERROR(CONCATENATE("PEUA",VLOOKUP(ESTADO,REPORTE!AV802:AW833,2,0),CLAVE_DISTRITO,CLAVE_CADER,IFERROR(VLOOKUP(DAY(F802),$BN$3:$BO$11,2,0),DAY(F802)),IFERROR(VLOOKUP(MONTH(F802),$BN$3:$BO$11,2,0),MONTH(F802)),YEAR(F802),G802),""))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8"/>
        <v/>
      </c>
      <c r="S802"/>
      <c r="T802" s="2" t="str">
        <f>IFERROR(INDEX('padron cfe'!D:D,MATCH(DATOS!C802,'padron cfe'!A:A,0),1),"")</f>
        <v/>
      </c>
      <c r="X802" s="3"/>
      <c r="Z802" s="4" t="str">
        <f t="shared" si="170"/>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H802" s="7" t="str">
        <f t="shared" ca="1" si="171"/>
        <v/>
      </c>
      <c r="BI802" s="4" t="str">
        <f t="shared" si="178"/>
        <v/>
      </c>
      <c r="BJ802" s="123" t="str">
        <f t="shared" si="172"/>
        <v/>
      </c>
      <c r="BK802" s="140" t="str">
        <f t="shared" si="177"/>
        <v/>
      </c>
      <c r="BP802" s="5"/>
      <c r="BQ802" s="4" t="str">
        <f>IF(IFERROR(VLOOKUP(C802,C803:C$1993,1,0),"")="","",COUNTIF(C:C,C802))</f>
        <v/>
      </c>
      <c r="BS802" s="5"/>
      <c r="BT802" s="5"/>
      <c r="BU802" s="5" t="str">
        <f>IF(B802="","",IF(BQ802="",1+(MAX(BU$2:BU801)),""))</f>
        <v/>
      </c>
      <c r="BV802" s="5" t="str">
        <f t="shared" si="173"/>
        <v/>
      </c>
      <c r="BW802" s="5" t="str">
        <f t="shared" si="174"/>
        <v/>
      </c>
      <c r="BX802" s="14" t="str">
        <f t="shared" si="175"/>
        <v/>
      </c>
      <c r="BY802" s="28"/>
      <c r="BZ802" s="15"/>
      <c r="CA802" s="5" t="str">
        <f t="shared" si="179"/>
        <v/>
      </c>
      <c r="CC802" s="5"/>
      <c r="CD802" s="5" t="str">
        <f t="shared" si="176"/>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x14ac:dyDescent="0.25">
      <c r="A803" s="4" t="str">
        <f t="shared" si="169"/>
        <v/>
      </c>
      <c r="B803" s="3"/>
      <c r="D803" s="1" t="str">
        <f>IFERROR(INDEX('padron cfe'!B:B,MATCH(DATOS!C803,'padron cfe'!A:A,0),1),"")</f>
        <v/>
      </c>
      <c r="H803" s="5" t="str">
        <f>IF(F803="","",IFERROR(CONCATENATE("PEUA",VLOOKUP(ESTADO,REPORTE!AV803:AW834,2,0),CLAVE_DISTRITO,CLAVE_CADER,IFERROR(VLOOKUP(DAY(F803),$BN$3:$BO$11,2,0),DAY(F803)),IFERROR(VLOOKUP(MONTH(F803),$BN$3:$BO$11,2,0),MONTH(F803)),YEAR(F803),G803),""))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8"/>
        <v/>
      </c>
      <c r="S803"/>
      <c r="T803" s="2" t="str">
        <f>IFERROR(INDEX('padron cfe'!D:D,MATCH(DATOS!C803,'padron cfe'!A:A,0),1),"")</f>
        <v/>
      </c>
      <c r="X803" s="3"/>
      <c r="Z803" s="4" t="str">
        <f t="shared" si="170"/>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H803" s="7" t="str">
        <f t="shared" ca="1" si="171"/>
        <v/>
      </c>
      <c r="BI803" s="4" t="str">
        <f t="shared" si="178"/>
        <v/>
      </c>
      <c r="BJ803" s="123" t="str">
        <f t="shared" si="172"/>
        <v/>
      </c>
      <c r="BK803" s="140" t="str">
        <f t="shared" si="177"/>
        <v/>
      </c>
      <c r="BP803" s="5"/>
      <c r="BQ803" s="4" t="str">
        <f>IF(IFERROR(VLOOKUP(C803,C804:C$1993,1,0),"")="","",COUNTIF(C:C,C803))</f>
        <v/>
      </c>
      <c r="BS803" s="5"/>
      <c r="BT803" s="5"/>
      <c r="BU803" s="5" t="str">
        <f>IF(B803="","",IF(BQ803="",1+(MAX(BU$2:BU802)),""))</f>
        <v/>
      </c>
      <c r="BV803" s="5" t="str">
        <f t="shared" si="173"/>
        <v/>
      </c>
      <c r="BW803" s="5" t="str">
        <f t="shared" si="174"/>
        <v/>
      </c>
      <c r="BX803" s="14" t="str">
        <f t="shared" si="175"/>
        <v/>
      </c>
      <c r="BY803" s="28"/>
      <c r="BZ803" s="15"/>
      <c r="CA803" s="5" t="str">
        <f t="shared" si="179"/>
        <v/>
      </c>
      <c r="CC803" s="5"/>
      <c r="CD803" s="5" t="str">
        <f t="shared" si="176"/>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x14ac:dyDescent="0.25">
      <c r="A804" s="4" t="str">
        <f t="shared" si="169"/>
        <v/>
      </c>
      <c r="B804" s="3"/>
      <c r="D804" s="1" t="str">
        <f>IFERROR(INDEX('padron cfe'!B:B,MATCH(DATOS!C804,'padron cfe'!A:A,0),1),"")</f>
        <v/>
      </c>
      <c r="H804" s="5" t="str">
        <f>IF(F804="","",IFERROR(CONCATENATE("PEUA",VLOOKUP(ESTADO,REPORTE!AV804:AW835,2,0),CLAVE_DISTRITO,CLAVE_CADER,IFERROR(VLOOKUP(DAY(F804),$BN$3:$BO$11,2,0),DAY(F804)),IFERROR(VLOOKUP(MONTH(F804),$BN$3:$BO$11,2,0),MONTH(F804)),YEAR(F804),G804),""))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8"/>
        <v/>
      </c>
      <c r="S804"/>
      <c r="T804" s="2" t="str">
        <f>IFERROR(INDEX('padron cfe'!D:D,MATCH(DATOS!C804,'padron cfe'!A:A,0),1),"")</f>
        <v/>
      </c>
      <c r="X804" s="3"/>
      <c r="Z804" s="4" t="str">
        <f t="shared" si="170"/>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H804" s="7" t="str">
        <f t="shared" ca="1" si="171"/>
        <v/>
      </c>
      <c r="BI804" s="4" t="str">
        <f t="shared" si="178"/>
        <v/>
      </c>
      <c r="BJ804" s="123" t="str">
        <f t="shared" si="172"/>
        <v/>
      </c>
      <c r="BK804" s="140" t="str">
        <f t="shared" si="177"/>
        <v/>
      </c>
      <c r="BP804" s="5"/>
      <c r="BQ804" s="4" t="str">
        <f>IF(IFERROR(VLOOKUP(C804,C805:C$1993,1,0),"")="","",COUNTIF(C:C,C804))</f>
        <v/>
      </c>
      <c r="BS804" s="5"/>
      <c r="BT804" s="5"/>
      <c r="BU804" s="5" t="str">
        <f>IF(B804="","",IF(BQ804="",1+(MAX(BU$2:BU803)),""))</f>
        <v/>
      </c>
      <c r="BV804" s="5" t="str">
        <f t="shared" si="173"/>
        <v/>
      </c>
      <c r="BW804" s="5" t="str">
        <f t="shared" si="174"/>
        <v/>
      </c>
      <c r="BX804" s="14" t="str">
        <f t="shared" si="175"/>
        <v/>
      </c>
      <c r="BY804" s="28"/>
      <c r="BZ804" s="15"/>
      <c r="CA804" s="5" t="str">
        <f t="shared" si="179"/>
        <v/>
      </c>
      <c r="CC804" s="5"/>
      <c r="CD804" s="5" t="str">
        <f t="shared" si="176"/>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x14ac:dyDescent="0.25">
      <c r="A805" s="4" t="str">
        <f t="shared" si="169"/>
        <v/>
      </c>
      <c r="B805" s="3"/>
      <c r="D805" s="1" t="str">
        <f>IFERROR(INDEX('padron cfe'!B:B,MATCH(DATOS!C805,'padron cfe'!A:A,0),1),"")</f>
        <v/>
      </c>
      <c r="H805" s="5" t="str">
        <f>IF(F805="","",IFERROR(CONCATENATE("PEUA",VLOOKUP(ESTADO,REPORTE!AV805:AW836,2,0),CLAVE_DISTRITO,CLAVE_CADER,IFERROR(VLOOKUP(DAY(F805),$BN$3:$BO$11,2,0),DAY(F805)),IFERROR(VLOOKUP(MONTH(F805),$BN$3:$BO$11,2,0),MONTH(F805)),YEAR(F805),G805),""))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8"/>
        <v/>
      </c>
      <c r="S805"/>
      <c r="T805" s="2" t="str">
        <f>IFERROR(INDEX('padron cfe'!D:D,MATCH(DATOS!C805,'padron cfe'!A:A,0),1),"")</f>
        <v/>
      </c>
      <c r="X805" s="3"/>
      <c r="Z805" s="4" t="str">
        <f t="shared" si="170"/>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H805" s="7" t="str">
        <f t="shared" ca="1" si="171"/>
        <v/>
      </c>
      <c r="BI805" s="4" t="str">
        <f t="shared" si="178"/>
        <v/>
      </c>
      <c r="BJ805" s="123" t="str">
        <f t="shared" si="172"/>
        <v/>
      </c>
      <c r="BK805" s="140" t="str">
        <f t="shared" si="177"/>
        <v/>
      </c>
      <c r="BP805" s="5"/>
      <c r="BQ805" s="4" t="str">
        <f>IF(IFERROR(VLOOKUP(C805,C806:C$1993,1,0),"")="","",COUNTIF(C:C,C805))</f>
        <v/>
      </c>
      <c r="BS805" s="5"/>
      <c r="BT805" s="5"/>
      <c r="BU805" s="5" t="str">
        <f>IF(B805="","",IF(BQ805="",1+(MAX(BU$2:BU804)),""))</f>
        <v/>
      </c>
      <c r="BV805" s="5" t="str">
        <f t="shared" si="173"/>
        <v/>
      </c>
      <c r="BW805" s="5" t="str">
        <f t="shared" si="174"/>
        <v/>
      </c>
      <c r="BX805" s="14" t="str">
        <f t="shared" si="175"/>
        <v/>
      </c>
      <c r="BY805" s="28"/>
      <c r="BZ805" s="15"/>
      <c r="CA805" s="5" t="str">
        <f t="shared" si="179"/>
        <v/>
      </c>
      <c r="CC805" s="5"/>
      <c r="CD805" s="5" t="str">
        <f t="shared" si="176"/>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x14ac:dyDescent="0.25">
      <c r="A806" s="4" t="str">
        <f t="shared" si="169"/>
        <v/>
      </c>
      <c r="B806" s="3"/>
      <c r="D806" s="1" t="str">
        <f>IFERROR(INDEX('padron cfe'!B:B,MATCH(DATOS!C806,'padron cfe'!A:A,0),1),"")</f>
        <v/>
      </c>
      <c r="H806" s="5" t="str">
        <f>IF(F806="","",IFERROR(CONCATENATE("PEUA",VLOOKUP(ESTADO,REPORTE!AV806:AW837,2,0),CLAVE_DISTRITO,CLAVE_CADER,IFERROR(VLOOKUP(DAY(F806),$BN$3:$BO$11,2,0),DAY(F806)),IFERROR(VLOOKUP(MONTH(F806),$BN$3:$BO$11,2,0),MONTH(F806)),YEAR(F806),G806),""))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8"/>
        <v/>
      </c>
      <c r="S806"/>
      <c r="T806" s="2" t="str">
        <f>IFERROR(INDEX('padron cfe'!D:D,MATCH(DATOS!C806,'padron cfe'!A:A,0),1),"")</f>
        <v/>
      </c>
      <c r="X806" s="3"/>
      <c r="Z806" s="4" t="str">
        <f t="shared" si="170"/>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H806" s="7" t="str">
        <f t="shared" ca="1" si="171"/>
        <v/>
      </c>
      <c r="BI806" s="4" t="str">
        <f t="shared" si="178"/>
        <v/>
      </c>
      <c r="BJ806" s="123" t="str">
        <f t="shared" si="172"/>
        <v/>
      </c>
      <c r="BK806" s="140" t="str">
        <f t="shared" si="177"/>
        <v/>
      </c>
      <c r="BP806" s="5"/>
      <c r="BQ806" s="4" t="str">
        <f>IF(IFERROR(VLOOKUP(C806,C807:C$1993,1,0),"")="","",COUNTIF(C:C,C806))</f>
        <v/>
      </c>
      <c r="BS806" s="5"/>
      <c r="BT806" s="5"/>
      <c r="BU806" s="5" t="str">
        <f>IF(B806="","",IF(BQ806="",1+(MAX(BU$2:BU805)),""))</f>
        <v/>
      </c>
      <c r="BV806" s="5" t="str">
        <f t="shared" si="173"/>
        <v/>
      </c>
      <c r="BW806" s="5" t="str">
        <f t="shared" si="174"/>
        <v/>
      </c>
      <c r="BX806" s="14" t="str">
        <f t="shared" si="175"/>
        <v/>
      </c>
      <c r="BY806" s="28"/>
      <c r="BZ806" s="15"/>
      <c r="CA806" s="5" t="str">
        <f t="shared" si="179"/>
        <v/>
      </c>
      <c r="CC806" s="5"/>
      <c r="CD806" s="5" t="str">
        <f t="shared" si="176"/>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x14ac:dyDescent="0.25">
      <c r="A807" s="4" t="str">
        <f t="shared" si="169"/>
        <v/>
      </c>
      <c r="B807" s="3"/>
      <c r="D807" s="1" t="str">
        <f>IFERROR(INDEX('padron cfe'!B:B,MATCH(DATOS!C807,'padron cfe'!A:A,0),1),"")</f>
        <v/>
      </c>
      <c r="H807" s="5" t="str">
        <f>IF(F807="","",IFERROR(CONCATENATE("PEUA",VLOOKUP(ESTADO,REPORTE!AV807:AW838,2,0),CLAVE_DISTRITO,CLAVE_CADER,IFERROR(VLOOKUP(DAY(F807),$BN$3:$BO$11,2,0),DAY(F807)),IFERROR(VLOOKUP(MONTH(F807),$BN$3:$BO$11,2,0),MONTH(F807)),YEAR(F807),G807),""))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8"/>
        <v/>
      </c>
      <c r="S807"/>
      <c r="T807" s="2" t="str">
        <f>IFERROR(INDEX('padron cfe'!D:D,MATCH(DATOS!C807,'padron cfe'!A:A,0),1),"")</f>
        <v/>
      </c>
      <c r="X807" s="3"/>
      <c r="Z807" s="4" t="str">
        <f t="shared" si="170"/>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H807" s="7" t="str">
        <f t="shared" ca="1" si="171"/>
        <v/>
      </c>
      <c r="BI807" s="4" t="str">
        <f t="shared" si="178"/>
        <v/>
      </c>
      <c r="BJ807" s="123" t="str">
        <f t="shared" si="172"/>
        <v/>
      </c>
      <c r="BK807" s="140" t="str">
        <f t="shared" si="177"/>
        <v/>
      </c>
      <c r="BP807" s="5"/>
      <c r="BQ807" s="4" t="str">
        <f>IF(IFERROR(VLOOKUP(C807,C808:C$1993,1,0),"")="","",COUNTIF(C:C,C807))</f>
        <v/>
      </c>
      <c r="BS807" s="5"/>
      <c r="BT807" s="5"/>
      <c r="BU807" s="5" t="str">
        <f>IF(B807="","",IF(BQ807="",1+(MAX(BU$2:BU806)),""))</f>
        <v/>
      </c>
      <c r="BV807" s="5" t="str">
        <f t="shared" si="173"/>
        <v/>
      </c>
      <c r="BW807" s="5" t="str">
        <f t="shared" si="174"/>
        <v/>
      </c>
      <c r="BX807" s="14" t="str">
        <f t="shared" si="175"/>
        <v/>
      </c>
      <c r="BY807" s="28"/>
      <c r="BZ807" s="15"/>
      <c r="CA807" s="5" t="str">
        <f t="shared" si="179"/>
        <v/>
      </c>
      <c r="CC807" s="5"/>
      <c r="CD807" s="5" t="str">
        <f t="shared" si="176"/>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x14ac:dyDescent="0.25">
      <c r="A808" s="4" t="str">
        <f t="shared" si="169"/>
        <v/>
      </c>
      <c r="B808" s="3"/>
      <c r="D808" s="1" t="str">
        <f>IFERROR(INDEX('padron cfe'!B:B,MATCH(DATOS!C808,'padron cfe'!A:A,0),1),"")</f>
        <v/>
      </c>
      <c r="H808" s="5" t="str">
        <f>IF(F808="","",IFERROR(CONCATENATE("PEUA",VLOOKUP(ESTADO,REPORTE!AV808:AW839,2,0),CLAVE_DISTRITO,CLAVE_CADER,IFERROR(VLOOKUP(DAY(F808),$BN$3:$BO$11,2,0),DAY(F808)),IFERROR(VLOOKUP(MONTH(F808),$BN$3:$BO$11,2,0),MONTH(F808)),YEAR(F808),G808),""))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8"/>
        <v/>
      </c>
      <c r="S808"/>
      <c r="T808" s="2" t="str">
        <f>IFERROR(INDEX('padron cfe'!D:D,MATCH(DATOS!C808,'padron cfe'!A:A,0),1),"")</f>
        <v/>
      </c>
      <c r="X808" s="3"/>
      <c r="Z808" s="4" t="str">
        <f t="shared" si="170"/>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H808" s="7" t="str">
        <f t="shared" ca="1" si="171"/>
        <v/>
      </c>
      <c r="BI808" s="4" t="str">
        <f t="shared" si="178"/>
        <v/>
      </c>
      <c r="BJ808" s="123" t="str">
        <f t="shared" si="172"/>
        <v/>
      </c>
      <c r="BK808" s="140" t="str">
        <f t="shared" si="177"/>
        <v/>
      </c>
      <c r="BP808" s="5"/>
      <c r="BQ808" s="4" t="str">
        <f>IF(IFERROR(VLOOKUP(C808,C809:C$1993,1,0),"")="","",COUNTIF(C:C,C808))</f>
        <v/>
      </c>
      <c r="BS808" s="5"/>
      <c r="BT808" s="5"/>
      <c r="BU808" s="5" t="str">
        <f>IF(B808="","",IF(BQ808="",1+(MAX(BU$2:BU807)),""))</f>
        <v/>
      </c>
      <c r="BV808" s="5" t="str">
        <f t="shared" si="173"/>
        <v/>
      </c>
      <c r="BW808" s="5" t="str">
        <f t="shared" si="174"/>
        <v/>
      </c>
      <c r="BX808" s="14" t="str">
        <f t="shared" si="175"/>
        <v/>
      </c>
      <c r="BY808" s="28"/>
      <c r="BZ808" s="15"/>
      <c r="CA808" s="5" t="str">
        <f t="shared" si="179"/>
        <v/>
      </c>
      <c r="CC808" s="5"/>
      <c r="CD808" s="5" t="str">
        <f t="shared" si="176"/>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x14ac:dyDescent="0.25">
      <c r="A809" s="4" t="str">
        <f t="shared" si="169"/>
        <v/>
      </c>
      <c r="B809" s="3"/>
      <c r="D809" s="1" t="str">
        <f>IFERROR(INDEX('padron cfe'!B:B,MATCH(DATOS!C809,'padron cfe'!A:A,0),1),"")</f>
        <v/>
      </c>
      <c r="H809" s="5" t="str">
        <f>IF(F809="","",IFERROR(CONCATENATE("PEUA",VLOOKUP(ESTADO,REPORTE!AV809:AW840,2,0),CLAVE_DISTRITO,CLAVE_CADER,IFERROR(VLOOKUP(DAY(F809),$BN$3:$BO$11,2,0),DAY(F809)),IFERROR(VLOOKUP(MONTH(F809),$BN$3:$BO$11,2,0),MONTH(F809)),YEAR(F809),G809),""))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8"/>
        <v/>
      </c>
      <c r="S809"/>
      <c r="T809" s="2" t="str">
        <f>IFERROR(INDEX('padron cfe'!D:D,MATCH(DATOS!C809,'padron cfe'!A:A,0),1),"")</f>
        <v/>
      </c>
      <c r="X809" s="3"/>
      <c r="Z809" s="4" t="str">
        <f t="shared" si="170"/>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H809" s="7" t="str">
        <f t="shared" ca="1" si="171"/>
        <v/>
      </c>
      <c r="BI809" s="4" t="str">
        <f t="shared" si="178"/>
        <v/>
      </c>
      <c r="BJ809" s="123" t="str">
        <f t="shared" si="172"/>
        <v/>
      </c>
      <c r="BK809" s="140" t="str">
        <f t="shared" si="177"/>
        <v/>
      </c>
      <c r="BP809" s="5"/>
      <c r="BQ809" s="4" t="str">
        <f>IF(IFERROR(VLOOKUP(C809,C810:C$1993,1,0),"")="","",COUNTIF(C:C,C809))</f>
        <v/>
      </c>
      <c r="BS809" s="5"/>
      <c r="BT809" s="5"/>
      <c r="BU809" s="5" t="str">
        <f>IF(B809="","",IF(BQ809="",1+(MAX(BU$2:BU808)),""))</f>
        <v/>
      </c>
      <c r="BV809" s="5" t="str">
        <f t="shared" si="173"/>
        <v/>
      </c>
      <c r="BW809" s="5" t="str">
        <f t="shared" si="174"/>
        <v/>
      </c>
      <c r="BX809" s="14" t="str">
        <f t="shared" si="175"/>
        <v/>
      </c>
      <c r="BY809" s="28"/>
      <c r="BZ809" s="15"/>
      <c r="CA809" s="5" t="str">
        <f t="shared" si="179"/>
        <v/>
      </c>
      <c r="CC809" s="5"/>
      <c r="CD809" s="5" t="str">
        <f t="shared" si="176"/>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x14ac:dyDescent="0.25">
      <c r="A810" s="4" t="str">
        <f t="shared" si="169"/>
        <v/>
      </c>
      <c r="B810" s="3"/>
      <c r="D810" s="1" t="str">
        <f>IFERROR(INDEX('padron cfe'!B:B,MATCH(DATOS!C810,'padron cfe'!A:A,0),1),"")</f>
        <v/>
      </c>
      <c r="H810" s="5" t="str">
        <f>IF(F810="","",IFERROR(CONCATENATE("PEUA",VLOOKUP(ESTADO,REPORTE!AV810:AW841,2,0),CLAVE_DISTRITO,CLAVE_CADER,IFERROR(VLOOKUP(DAY(F810),$BN$3:$BO$11,2,0),DAY(F810)),IFERROR(VLOOKUP(MONTH(F810),$BN$3:$BO$11,2,0),MONTH(F810)),YEAR(F810),G810),""))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8"/>
        <v/>
      </c>
      <c r="S810"/>
      <c r="T810" s="2" t="str">
        <f>IFERROR(INDEX('padron cfe'!D:D,MATCH(DATOS!C810,'padron cfe'!A:A,0),1),"")</f>
        <v/>
      </c>
      <c r="X810" s="3"/>
      <c r="Z810" s="4" t="str">
        <f t="shared" si="170"/>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H810" s="7" t="str">
        <f t="shared" ca="1" si="171"/>
        <v/>
      </c>
      <c r="BI810" s="4" t="str">
        <f t="shared" si="178"/>
        <v/>
      </c>
      <c r="BJ810" s="123" t="str">
        <f t="shared" si="172"/>
        <v/>
      </c>
      <c r="BK810" s="140" t="str">
        <f t="shared" si="177"/>
        <v/>
      </c>
      <c r="BP810" s="5"/>
      <c r="BQ810" s="4" t="str">
        <f>IF(IFERROR(VLOOKUP(C810,C811:C$1993,1,0),"")="","",COUNTIF(C:C,C810))</f>
        <v/>
      </c>
      <c r="BS810" s="5"/>
      <c r="BT810" s="5"/>
      <c r="BU810" s="5" t="str">
        <f>IF(B810="","",IF(BQ810="",1+(MAX(BU$2:BU809)),""))</f>
        <v/>
      </c>
      <c r="BV810" s="5" t="str">
        <f t="shared" si="173"/>
        <v/>
      </c>
      <c r="BW810" s="5" t="str">
        <f t="shared" si="174"/>
        <v/>
      </c>
      <c r="BX810" s="14" t="str">
        <f t="shared" si="175"/>
        <v/>
      </c>
      <c r="BY810" s="28"/>
      <c r="BZ810" s="15"/>
      <c r="CA810" s="5" t="str">
        <f t="shared" si="179"/>
        <v/>
      </c>
      <c r="CC810" s="5"/>
      <c r="CD810" s="5" t="str">
        <f t="shared" si="176"/>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x14ac:dyDescent="0.25">
      <c r="A811" s="4" t="str">
        <f t="shared" si="169"/>
        <v/>
      </c>
      <c r="B811" s="3"/>
      <c r="D811" s="1" t="str">
        <f>IFERROR(INDEX('padron cfe'!B:B,MATCH(DATOS!C811,'padron cfe'!A:A,0),1),"")</f>
        <v/>
      </c>
      <c r="H811" s="5" t="str">
        <f>IF(F811="","",IFERROR(CONCATENATE("PEUA",VLOOKUP(ESTADO,REPORTE!AV811:AW842,2,0),CLAVE_DISTRITO,CLAVE_CADER,IFERROR(VLOOKUP(DAY(F811),$BN$3:$BO$11,2,0),DAY(F811)),IFERROR(VLOOKUP(MONTH(F811),$BN$3:$BO$11,2,0),MONTH(F811)),YEAR(F811),G811),""))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8"/>
        <v/>
      </c>
      <c r="S811"/>
      <c r="T811" s="2" t="str">
        <f>IFERROR(INDEX('padron cfe'!D:D,MATCH(DATOS!C811,'padron cfe'!A:A,0),1),"")</f>
        <v/>
      </c>
      <c r="X811" s="3"/>
      <c r="Z811" s="4" t="str">
        <f t="shared" si="170"/>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H811" s="7" t="str">
        <f t="shared" ca="1" si="171"/>
        <v/>
      </c>
      <c r="BI811" s="4" t="str">
        <f t="shared" si="178"/>
        <v/>
      </c>
      <c r="BJ811" s="123" t="str">
        <f t="shared" si="172"/>
        <v/>
      </c>
      <c r="BK811" s="140" t="str">
        <f t="shared" si="177"/>
        <v/>
      </c>
      <c r="BP811" s="5"/>
      <c r="BQ811" s="4" t="str">
        <f>IF(IFERROR(VLOOKUP(C811,C812:C$1993,1,0),"")="","",COUNTIF(C:C,C811))</f>
        <v/>
      </c>
      <c r="BS811" s="5"/>
      <c r="BT811" s="5"/>
      <c r="BU811" s="5" t="str">
        <f>IF(B811="","",IF(BQ811="",1+(MAX(BU$2:BU810)),""))</f>
        <v/>
      </c>
      <c r="BV811" s="5" t="str">
        <f t="shared" si="173"/>
        <v/>
      </c>
      <c r="BW811" s="5" t="str">
        <f t="shared" si="174"/>
        <v/>
      </c>
      <c r="BX811" s="14" t="str">
        <f t="shared" si="175"/>
        <v/>
      </c>
      <c r="BY811" s="28"/>
      <c r="BZ811" s="15"/>
      <c r="CA811" s="5" t="str">
        <f t="shared" si="179"/>
        <v/>
      </c>
      <c r="CC811" s="5"/>
      <c r="CD811" s="5" t="str">
        <f t="shared" si="176"/>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x14ac:dyDescent="0.25">
      <c r="A812" s="4" t="str">
        <f t="shared" si="169"/>
        <v/>
      </c>
      <c r="B812" s="3"/>
      <c r="D812" s="1" t="str">
        <f>IFERROR(INDEX('padron cfe'!B:B,MATCH(DATOS!C812,'padron cfe'!A:A,0),1),"")</f>
        <v/>
      </c>
      <c r="H812" s="5" t="str">
        <f>IF(F812="","",IFERROR(CONCATENATE("PEUA",VLOOKUP(ESTADO,REPORTE!AV812:AW843,2,0),CLAVE_DISTRITO,CLAVE_CADER,IFERROR(VLOOKUP(DAY(F812),$BN$3:$BO$11,2,0),DAY(F812)),IFERROR(VLOOKUP(MONTH(F812),$BN$3:$BO$11,2,0),MONTH(F812)),YEAR(F812),G812),""))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8"/>
        <v/>
      </c>
      <c r="S812"/>
      <c r="T812" s="2" t="str">
        <f>IFERROR(INDEX('padron cfe'!D:D,MATCH(DATOS!C812,'padron cfe'!A:A,0),1),"")</f>
        <v/>
      </c>
      <c r="X812" s="3"/>
      <c r="Z812" s="4" t="str">
        <f t="shared" si="170"/>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H812" s="7" t="str">
        <f t="shared" ca="1" si="171"/>
        <v/>
      </c>
      <c r="BI812" s="4" t="str">
        <f t="shared" si="178"/>
        <v/>
      </c>
      <c r="BJ812" s="123" t="str">
        <f t="shared" si="172"/>
        <v/>
      </c>
      <c r="BK812" s="140" t="str">
        <f t="shared" si="177"/>
        <v/>
      </c>
      <c r="BP812" s="5"/>
      <c r="BQ812" s="4" t="str">
        <f>IF(IFERROR(VLOOKUP(C812,C813:C$1993,1,0),"")="","",COUNTIF(C:C,C812))</f>
        <v/>
      </c>
      <c r="BS812" s="5"/>
      <c r="BT812" s="5"/>
      <c r="BU812" s="5" t="str">
        <f>IF(B812="","",IF(BQ812="",1+(MAX(BU$2:BU811)),""))</f>
        <v/>
      </c>
      <c r="BV812" s="5" t="str">
        <f t="shared" si="173"/>
        <v/>
      </c>
      <c r="BW812" s="5" t="str">
        <f t="shared" si="174"/>
        <v/>
      </c>
      <c r="BX812" s="14" t="str">
        <f t="shared" si="175"/>
        <v/>
      </c>
      <c r="BY812" s="28"/>
      <c r="BZ812" s="15"/>
      <c r="CA812" s="5" t="str">
        <f t="shared" si="179"/>
        <v/>
      </c>
      <c r="CC812" s="5"/>
      <c r="CD812" s="5" t="str">
        <f t="shared" si="176"/>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x14ac:dyDescent="0.25">
      <c r="A813" s="4" t="str">
        <f t="shared" si="169"/>
        <v/>
      </c>
      <c r="B813" s="3"/>
      <c r="D813" s="1" t="str">
        <f>IFERROR(INDEX('padron cfe'!B:B,MATCH(DATOS!C813,'padron cfe'!A:A,0),1),"")</f>
        <v/>
      </c>
      <c r="H813" s="5" t="str">
        <f>IF(F813="","",IFERROR(CONCATENATE("PEUA",VLOOKUP(ESTADO,REPORTE!AV813:AW844,2,0),CLAVE_DISTRITO,CLAVE_CADER,IFERROR(VLOOKUP(DAY(F813),$BN$3:$BO$11,2,0),DAY(F813)),IFERROR(VLOOKUP(MONTH(F813),$BN$3:$BO$11,2,0),MONTH(F813)),YEAR(F813),G813),""))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8"/>
        <v/>
      </c>
      <c r="S813"/>
      <c r="T813" s="2" t="str">
        <f>IFERROR(INDEX('padron cfe'!D:D,MATCH(DATOS!C813,'padron cfe'!A:A,0),1),"")</f>
        <v/>
      </c>
      <c r="X813" s="3"/>
      <c r="Z813" s="4" t="str">
        <f t="shared" si="170"/>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H813" s="7" t="str">
        <f t="shared" ca="1" si="171"/>
        <v/>
      </c>
      <c r="BI813" s="4" t="str">
        <f t="shared" si="178"/>
        <v/>
      </c>
      <c r="BJ813" s="123" t="str">
        <f t="shared" si="172"/>
        <v/>
      </c>
      <c r="BK813" s="140" t="str">
        <f t="shared" si="177"/>
        <v/>
      </c>
      <c r="BP813" s="5"/>
      <c r="BQ813" s="4" t="str">
        <f>IF(IFERROR(VLOOKUP(C813,C814:C$1993,1,0),"")="","",COUNTIF(C:C,C813))</f>
        <v/>
      </c>
      <c r="BS813" s="5"/>
      <c r="BT813" s="5"/>
      <c r="BU813" s="5" t="str">
        <f>IF(B813="","",IF(BQ813="",1+(MAX(BU$2:BU812)),""))</f>
        <v/>
      </c>
      <c r="BV813" s="5" t="str">
        <f t="shared" si="173"/>
        <v/>
      </c>
      <c r="BW813" s="5" t="str">
        <f t="shared" si="174"/>
        <v/>
      </c>
      <c r="BX813" s="14" t="str">
        <f t="shared" si="175"/>
        <v/>
      </c>
      <c r="BY813" s="28"/>
      <c r="BZ813" s="15"/>
      <c r="CA813" s="5" t="str">
        <f t="shared" si="179"/>
        <v/>
      </c>
      <c r="CC813" s="5"/>
      <c r="CD813" s="5" t="str">
        <f t="shared" si="176"/>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x14ac:dyDescent="0.25">
      <c r="A814" s="4" t="str">
        <f t="shared" si="169"/>
        <v/>
      </c>
      <c r="B814" s="3"/>
      <c r="D814" s="1" t="str">
        <f>IFERROR(INDEX('padron cfe'!B:B,MATCH(DATOS!C814,'padron cfe'!A:A,0),1),"")</f>
        <v/>
      </c>
      <c r="H814" s="5" t="str">
        <f>IF(F814="","",IFERROR(CONCATENATE("PEUA",VLOOKUP(ESTADO,REPORTE!AV814:AW845,2,0),CLAVE_DISTRITO,CLAVE_CADER,IFERROR(VLOOKUP(DAY(F814),$BN$3:$BO$11,2,0),DAY(F814)),IFERROR(VLOOKUP(MONTH(F814),$BN$3:$BO$11,2,0),MONTH(F814)),YEAR(F814),G814),""))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8"/>
        <v/>
      </c>
      <c r="S814"/>
      <c r="T814" s="2" t="str">
        <f>IFERROR(INDEX('padron cfe'!D:D,MATCH(DATOS!C814,'padron cfe'!A:A,0),1),"")</f>
        <v/>
      </c>
      <c r="X814" s="3"/>
      <c r="Z814" s="4" t="str">
        <f t="shared" si="170"/>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H814" s="7" t="str">
        <f t="shared" ca="1" si="171"/>
        <v/>
      </c>
      <c r="BI814" s="4" t="str">
        <f t="shared" si="178"/>
        <v/>
      </c>
      <c r="BJ814" s="123" t="str">
        <f t="shared" si="172"/>
        <v/>
      </c>
      <c r="BK814" s="140" t="str">
        <f t="shared" si="177"/>
        <v/>
      </c>
      <c r="BP814" s="5"/>
      <c r="BQ814" s="4" t="str">
        <f>IF(IFERROR(VLOOKUP(C814,C815:C$1993,1,0),"")="","",COUNTIF(C:C,C814))</f>
        <v/>
      </c>
      <c r="BS814" s="5"/>
      <c r="BT814" s="5"/>
      <c r="BU814" s="5" t="str">
        <f>IF(B814="","",IF(BQ814="",1+(MAX(BU$2:BU813)),""))</f>
        <v/>
      </c>
      <c r="BV814" s="5" t="str">
        <f t="shared" si="173"/>
        <v/>
      </c>
      <c r="BW814" s="5" t="str">
        <f t="shared" si="174"/>
        <v/>
      </c>
      <c r="BX814" s="14" t="str">
        <f t="shared" si="175"/>
        <v/>
      </c>
      <c r="BY814" s="28"/>
      <c r="BZ814" s="15"/>
      <c r="CA814" s="5" t="str">
        <f t="shared" si="179"/>
        <v/>
      </c>
      <c r="CC814" s="5"/>
      <c r="CD814" s="5" t="str">
        <f t="shared" si="176"/>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x14ac:dyDescent="0.25">
      <c r="A815" s="4" t="str">
        <f t="shared" si="169"/>
        <v/>
      </c>
      <c r="B815" s="3"/>
      <c r="D815" s="1" t="str">
        <f>IFERROR(INDEX('padron cfe'!B:B,MATCH(DATOS!C815,'padron cfe'!A:A,0),1),"")</f>
        <v/>
      </c>
      <c r="H815" s="5" t="str">
        <f>IF(F815="","",IFERROR(CONCATENATE("PEUA",VLOOKUP(ESTADO,REPORTE!AV815:AW846,2,0),CLAVE_DISTRITO,CLAVE_CADER,IFERROR(VLOOKUP(DAY(F815),$BN$3:$BO$11,2,0),DAY(F815)),IFERROR(VLOOKUP(MONTH(F815),$BN$3:$BO$11,2,0),MONTH(F815)),YEAR(F815),G815),""))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8"/>
        <v/>
      </c>
      <c r="S815"/>
      <c r="T815" s="2" t="str">
        <f>IFERROR(INDEX('padron cfe'!D:D,MATCH(DATOS!C815,'padron cfe'!A:A,0),1),"")</f>
        <v/>
      </c>
      <c r="X815" s="3"/>
      <c r="Z815" s="4" t="str">
        <f t="shared" si="170"/>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H815" s="7" t="str">
        <f t="shared" ca="1" si="171"/>
        <v/>
      </c>
      <c r="BI815" s="4" t="str">
        <f t="shared" si="178"/>
        <v/>
      </c>
      <c r="BJ815" s="123" t="str">
        <f t="shared" si="172"/>
        <v/>
      </c>
      <c r="BK815" s="140" t="str">
        <f t="shared" si="177"/>
        <v/>
      </c>
      <c r="BP815" s="5"/>
      <c r="BQ815" s="4" t="str">
        <f>IF(IFERROR(VLOOKUP(C815,C816:C$1993,1,0),"")="","",COUNTIF(C:C,C815))</f>
        <v/>
      </c>
      <c r="BS815" s="5"/>
      <c r="BT815" s="5"/>
      <c r="BU815" s="5" t="str">
        <f>IF(B815="","",IF(BQ815="",1+(MAX(BU$2:BU814)),""))</f>
        <v/>
      </c>
      <c r="BV815" s="5" t="str">
        <f t="shared" si="173"/>
        <v/>
      </c>
      <c r="BW815" s="5" t="str">
        <f t="shared" si="174"/>
        <v/>
      </c>
      <c r="BX815" s="14" t="str">
        <f t="shared" si="175"/>
        <v/>
      </c>
      <c r="BY815" s="28"/>
      <c r="BZ815" s="15"/>
      <c r="CA815" s="5" t="str">
        <f t="shared" si="179"/>
        <v/>
      </c>
      <c r="CC815" s="5"/>
      <c r="CD815" s="5" t="str">
        <f t="shared" si="176"/>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x14ac:dyDescent="0.25">
      <c r="A816" s="4" t="str">
        <f t="shared" si="169"/>
        <v/>
      </c>
      <c r="B816" s="3"/>
      <c r="D816" s="1" t="str">
        <f>IFERROR(INDEX('padron cfe'!B:B,MATCH(DATOS!C816,'padron cfe'!A:A,0),1),"")</f>
        <v/>
      </c>
      <c r="H816" s="5" t="str">
        <f>IF(F816="","",IFERROR(CONCATENATE("PEUA",VLOOKUP(ESTADO,REPORTE!AV816:AW847,2,0),CLAVE_DISTRITO,CLAVE_CADER,IFERROR(VLOOKUP(DAY(F816),$BN$3:$BO$11,2,0),DAY(F816)),IFERROR(VLOOKUP(MONTH(F816),$BN$3:$BO$11,2,0),MONTH(F816)),YEAR(F816),G816),""))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8"/>
        <v/>
      </c>
      <c r="S816"/>
      <c r="T816" s="2" t="str">
        <f>IFERROR(INDEX('padron cfe'!D:D,MATCH(DATOS!C816,'padron cfe'!A:A,0),1),"")</f>
        <v/>
      </c>
      <c r="X816" s="3"/>
      <c r="Z816" s="4" t="str">
        <f t="shared" si="170"/>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H816" s="7" t="str">
        <f t="shared" ca="1" si="171"/>
        <v/>
      </c>
      <c r="BI816" s="4" t="str">
        <f t="shared" si="178"/>
        <v/>
      </c>
      <c r="BJ816" s="123" t="str">
        <f t="shared" si="172"/>
        <v/>
      </c>
      <c r="BK816" s="140" t="str">
        <f t="shared" si="177"/>
        <v/>
      </c>
      <c r="BP816" s="5"/>
      <c r="BQ816" s="4" t="str">
        <f>IF(IFERROR(VLOOKUP(C816,C817:C$1993,1,0),"")="","",COUNTIF(C:C,C816))</f>
        <v/>
      </c>
      <c r="BS816" s="5"/>
      <c r="BT816" s="5"/>
      <c r="BU816" s="5" t="str">
        <f>IF(B816="","",IF(BQ816="",1+(MAX(BU$2:BU815)),""))</f>
        <v/>
      </c>
      <c r="BV816" s="5" t="str">
        <f t="shared" si="173"/>
        <v/>
      </c>
      <c r="BW816" s="5" t="str">
        <f t="shared" si="174"/>
        <v/>
      </c>
      <c r="BX816" s="14" t="str">
        <f t="shared" si="175"/>
        <v/>
      </c>
      <c r="BY816" s="28"/>
      <c r="BZ816" s="15"/>
      <c r="CA816" s="5" t="str">
        <f t="shared" si="179"/>
        <v/>
      </c>
      <c r="CC816" s="5"/>
      <c r="CD816" s="5" t="str">
        <f t="shared" si="176"/>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x14ac:dyDescent="0.25">
      <c r="A817" s="4" t="str">
        <f t="shared" si="169"/>
        <v/>
      </c>
      <c r="B817" s="3"/>
      <c r="D817" s="1" t="str">
        <f>IFERROR(INDEX('padron cfe'!B:B,MATCH(DATOS!C817,'padron cfe'!A:A,0),1),"")</f>
        <v/>
      </c>
      <c r="H817" s="5" t="str">
        <f>IF(F817="","",IFERROR(CONCATENATE("PEUA",VLOOKUP(ESTADO,REPORTE!AV817:AW848,2,0),CLAVE_DISTRITO,CLAVE_CADER,IFERROR(VLOOKUP(DAY(F817),$BN$3:$BO$11,2,0),DAY(F817)),IFERROR(VLOOKUP(MONTH(F817),$BN$3:$BO$11,2,0),MONTH(F817)),YEAR(F817),G817),""))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8"/>
        <v/>
      </c>
      <c r="S817"/>
      <c r="T817" s="2" t="str">
        <f>IFERROR(INDEX('padron cfe'!D:D,MATCH(DATOS!C817,'padron cfe'!A:A,0),1),"")</f>
        <v/>
      </c>
      <c r="X817" s="3"/>
      <c r="Z817" s="4" t="str">
        <f t="shared" si="170"/>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H817" s="7" t="str">
        <f t="shared" ca="1" si="171"/>
        <v/>
      </c>
      <c r="BI817" s="4" t="str">
        <f t="shared" si="178"/>
        <v/>
      </c>
      <c r="BJ817" s="123" t="str">
        <f t="shared" si="172"/>
        <v/>
      </c>
      <c r="BK817" s="140" t="str">
        <f t="shared" si="177"/>
        <v/>
      </c>
      <c r="BP817" s="5"/>
      <c r="BQ817" s="4" t="str">
        <f>IF(IFERROR(VLOOKUP(C817,C818:C$1993,1,0),"")="","",COUNTIF(C:C,C817))</f>
        <v/>
      </c>
      <c r="BS817" s="5"/>
      <c r="BT817" s="5"/>
      <c r="BU817" s="5" t="str">
        <f>IF(B817="","",IF(BQ817="",1+(MAX(BU$2:BU816)),""))</f>
        <v/>
      </c>
      <c r="BV817" s="5" t="str">
        <f t="shared" si="173"/>
        <v/>
      </c>
      <c r="BW817" s="5" t="str">
        <f t="shared" si="174"/>
        <v/>
      </c>
      <c r="BX817" s="14" t="str">
        <f t="shared" si="175"/>
        <v/>
      </c>
      <c r="BY817" s="28"/>
      <c r="BZ817" s="15"/>
      <c r="CA817" s="5" t="str">
        <f t="shared" si="179"/>
        <v/>
      </c>
      <c r="CC817" s="5"/>
      <c r="CD817" s="5" t="str">
        <f t="shared" si="176"/>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x14ac:dyDescent="0.25">
      <c r="A818" s="4" t="str">
        <f t="shared" si="169"/>
        <v/>
      </c>
      <c r="B818" s="3"/>
      <c r="D818" s="1" t="str">
        <f>IFERROR(INDEX('padron cfe'!B:B,MATCH(DATOS!C818,'padron cfe'!A:A,0),1),"")</f>
        <v/>
      </c>
      <c r="H818" s="5" t="str">
        <f>IF(F818="","",IFERROR(CONCATENATE("PEUA",VLOOKUP(ESTADO,REPORTE!AV818:AW849,2,0),CLAVE_DISTRITO,CLAVE_CADER,IFERROR(VLOOKUP(DAY(F818),$BN$3:$BO$11,2,0),DAY(F818)),IFERROR(VLOOKUP(MONTH(F818),$BN$3:$BO$11,2,0),MONTH(F818)),YEAR(F818),G818),""))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8"/>
        <v/>
      </c>
      <c r="S818"/>
      <c r="T818" s="2" t="str">
        <f>IFERROR(INDEX('padron cfe'!D:D,MATCH(DATOS!C818,'padron cfe'!A:A,0),1),"")</f>
        <v/>
      </c>
      <c r="X818" s="3"/>
      <c r="Z818" s="4" t="str">
        <f t="shared" si="170"/>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H818" s="7" t="str">
        <f t="shared" ca="1" si="171"/>
        <v/>
      </c>
      <c r="BI818" s="4" t="str">
        <f t="shared" si="178"/>
        <v/>
      </c>
      <c r="BJ818" s="123" t="str">
        <f t="shared" si="172"/>
        <v/>
      </c>
      <c r="BK818" s="140" t="str">
        <f t="shared" si="177"/>
        <v/>
      </c>
      <c r="BP818" s="5"/>
      <c r="BQ818" s="4" t="str">
        <f>IF(IFERROR(VLOOKUP(C818,C819:C$1993,1,0),"")="","",COUNTIF(C:C,C818))</f>
        <v/>
      </c>
      <c r="BS818" s="5"/>
      <c r="BT818" s="5"/>
      <c r="BU818" s="5" t="str">
        <f>IF(B818="","",IF(BQ818="",1+(MAX(BU$2:BU817)),""))</f>
        <v/>
      </c>
      <c r="BV818" s="5" t="str">
        <f t="shared" si="173"/>
        <v/>
      </c>
      <c r="BW818" s="5" t="str">
        <f t="shared" si="174"/>
        <v/>
      </c>
      <c r="BX818" s="14" t="str">
        <f t="shared" si="175"/>
        <v/>
      </c>
      <c r="BY818" s="28"/>
      <c r="BZ818" s="15"/>
      <c r="CA818" s="5" t="str">
        <f t="shared" si="179"/>
        <v/>
      </c>
      <c r="CC818" s="5"/>
      <c r="CD818" s="5" t="str">
        <f t="shared" si="176"/>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x14ac:dyDescent="0.25">
      <c r="A819" s="4" t="str">
        <f t="shared" si="169"/>
        <v/>
      </c>
      <c r="B819" s="3"/>
      <c r="D819" s="1" t="str">
        <f>IFERROR(INDEX('padron cfe'!B:B,MATCH(DATOS!C819,'padron cfe'!A:A,0),1),"")</f>
        <v/>
      </c>
      <c r="H819" s="5" t="str">
        <f>IF(F819="","",IFERROR(CONCATENATE("PEUA",VLOOKUP(ESTADO,REPORTE!AV819:AW850,2,0),CLAVE_DISTRITO,CLAVE_CADER,IFERROR(VLOOKUP(DAY(F819),$BN$3:$BO$11,2,0),DAY(F819)),IFERROR(VLOOKUP(MONTH(F819),$BN$3:$BO$11,2,0),MONTH(F819)),YEAR(F819),G819),""))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8"/>
        <v/>
      </c>
      <c r="S819"/>
      <c r="T819" s="2" t="str">
        <f>IFERROR(INDEX('padron cfe'!D:D,MATCH(DATOS!C819,'padron cfe'!A:A,0),1),"")</f>
        <v/>
      </c>
      <c r="X819" s="3"/>
      <c r="Z819" s="4" t="str">
        <f t="shared" si="170"/>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H819" s="7" t="str">
        <f t="shared" ca="1" si="171"/>
        <v/>
      </c>
      <c r="BI819" s="4" t="str">
        <f t="shared" si="178"/>
        <v/>
      </c>
      <c r="BJ819" s="123" t="str">
        <f t="shared" si="172"/>
        <v/>
      </c>
      <c r="BK819" s="140" t="str">
        <f t="shared" si="177"/>
        <v/>
      </c>
      <c r="BP819" s="5"/>
      <c r="BQ819" s="4" t="str">
        <f>IF(IFERROR(VLOOKUP(C819,C820:C$1993,1,0),"")="","",COUNTIF(C:C,C819))</f>
        <v/>
      </c>
      <c r="BS819" s="5"/>
      <c r="BT819" s="5"/>
      <c r="BU819" s="5" t="str">
        <f>IF(B819="","",IF(BQ819="",1+(MAX(BU$2:BU818)),""))</f>
        <v/>
      </c>
      <c r="BV819" s="5" t="str">
        <f t="shared" si="173"/>
        <v/>
      </c>
      <c r="BW819" s="5" t="str">
        <f t="shared" si="174"/>
        <v/>
      </c>
      <c r="BX819" s="14" t="str">
        <f t="shared" si="175"/>
        <v/>
      </c>
      <c r="BY819" s="28"/>
      <c r="BZ819" s="15"/>
      <c r="CA819" s="5" t="str">
        <f t="shared" si="179"/>
        <v/>
      </c>
      <c r="CC819" s="5"/>
      <c r="CD819" s="5" t="str">
        <f t="shared" si="176"/>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x14ac:dyDescent="0.25">
      <c r="A820" s="4" t="str">
        <f t="shared" si="169"/>
        <v/>
      </c>
      <c r="B820" s="3"/>
      <c r="D820" s="1" t="str">
        <f>IFERROR(INDEX('padron cfe'!B:B,MATCH(DATOS!C820,'padron cfe'!A:A,0),1),"")</f>
        <v/>
      </c>
      <c r="H820" s="5" t="str">
        <f>IF(F820="","",IFERROR(CONCATENATE("PEUA",VLOOKUP(ESTADO,REPORTE!AV820:AW851,2,0),CLAVE_DISTRITO,CLAVE_CADER,IFERROR(VLOOKUP(DAY(F820),$BN$3:$BO$11,2,0),DAY(F820)),IFERROR(VLOOKUP(MONTH(F820),$BN$3:$BO$11,2,0),MONTH(F820)),YEAR(F820),G820),""))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8"/>
        <v/>
      </c>
      <c r="S820"/>
      <c r="T820" s="2" t="str">
        <f>IFERROR(INDEX('padron cfe'!D:D,MATCH(DATOS!C820,'padron cfe'!A:A,0),1),"")</f>
        <v/>
      </c>
      <c r="X820" s="3"/>
      <c r="Z820" s="4" t="str">
        <f t="shared" si="170"/>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H820" s="7" t="str">
        <f t="shared" ca="1" si="171"/>
        <v/>
      </c>
      <c r="BI820" s="4" t="str">
        <f t="shared" si="178"/>
        <v/>
      </c>
      <c r="BJ820" s="123" t="str">
        <f t="shared" si="172"/>
        <v/>
      </c>
      <c r="BK820" s="140" t="str">
        <f t="shared" si="177"/>
        <v/>
      </c>
      <c r="BP820" s="5"/>
      <c r="BQ820" s="4" t="str">
        <f>IF(IFERROR(VLOOKUP(C820,C821:C$1993,1,0),"")="","",COUNTIF(C:C,C820))</f>
        <v/>
      </c>
      <c r="BS820" s="5"/>
      <c r="BT820" s="5"/>
      <c r="BU820" s="5" t="str">
        <f>IF(B820="","",IF(BQ820="",1+(MAX(BU$2:BU819)),""))</f>
        <v/>
      </c>
      <c r="BV820" s="5" t="str">
        <f t="shared" si="173"/>
        <v/>
      </c>
      <c r="BW820" s="5" t="str">
        <f t="shared" si="174"/>
        <v/>
      </c>
      <c r="BX820" s="14" t="str">
        <f t="shared" si="175"/>
        <v/>
      </c>
      <c r="BY820" s="28"/>
      <c r="BZ820" s="15"/>
      <c r="CA820" s="5" t="str">
        <f t="shared" si="179"/>
        <v/>
      </c>
      <c r="CC820" s="5"/>
      <c r="CD820" s="5" t="str">
        <f t="shared" si="176"/>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x14ac:dyDescent="0.25">
      <c r="A821" s="4" t="str">
        <f t="shared" si="169"/>
        <v/>
      </c>
      <c r="B821" s="3"/>
      <c r="D821" s="1" t="str">
        <f>IFERROR(INDEX('padron cfe'!B:B,MATCH(DATOS!C821,'padron cfe'!A:A,0),1),"")</f>
        <v/>
      </c>
      <c r="H821" s="5" t="str">
        <f>IF(F821="","",IFERROR(CONCATENATE("PEUA",VLOOKUP(ESTADO,REPORTE!AV821:AW852,2,0),CLAVE_DISTRITO,CLAVE_CADER,IFERROR(VLOOKUP(DAY(F821),$BN$3:$BO$11,2,0),DAY(F821)),IFERROR(VLOOKUP(MONTH(F821),$BN$3:$BO$11,2,0),MONTH(F821)),YEAR(F821),G821),""))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8"/>
        <v/>
      </c>
      <c r="S821"/>
      <c r="T821" s="2" t="str">
        <f>IFERROR(INDEX('padron cfe'!D:D,MATCH(DATOS!C821,'padron cfe'!A:A,0),1),"")</f>
        <v/>
      </c>
      <c r="X821" s="3"/>
      <c r="Z821" s="4" t="str">
        <f t="shared" si="170"/>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H821" s="7" t="str">
        <f t="shared" ca="1" si="171"/>
        <v/>
      </c>
      <c r="BI821" s="4" t="str">
        <f t="shared" si="178"/>
        <v/>
      </c>
      <c r="BJ821" s="123" t="str">
        <f t="shared" si="172"/>
        <v/>
      </c>
      <c r="BK821" s="140" t="str">
        <f t="shared" si="177"/>
        <v/>
      </c>
      <c r="BP821" s="5"/>
      <c r="BQ821" s="4" t="str">
        <f>IF(IFERROR(VLOOKUP(C821,C822:C$1993,1,0),"")="","",COUNTIF(C:C,C821))</f>
        <v/>
      </c>
      <c r="BS821" s="5"/>
      <c r="BT821" s="5"/>
      <c r="BU821" s="5" t="str">
        <f>IF(B821="","",IF(BQ821="",1+(MAX(BU$2:BU820)),""))</f>
        <v/>
      </c>
      <c r="BV821" s="5" t="str">
        <f t="shared" si="173"/>
        <v/>
      </c>
      <c r="BW821" s="5" t="str">
        <f t="shared" si="174"/>
        <v/>
      </c>
      <c r="BX821" s="14" t="str">
        <f t="shared" si="175"/>
        <v/>
      </c>
      <c r="BY821" s="28"/>
      <c r="BZ821" s="15"/>
      <c r="CA821" s="5" t="str">
        <f t="shared" si="179"/>
        <v/>
      </c>
      <c r="CC821" s="5"/>
      <c r="CD821" s="5" t="str">
        <f t="shared" si="176"/>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x14ac:dyDescent="0.25">
      <c r="A822" s="4" t="str">
        <f t="shared" si="169"/>
        <v/>
      </c>
      <c r="B822" s="3"/>
      <c r="D822" s="1" t="str">
        <f>IFERROR(INDEX('padron cfe'!B:B,MATCH(DATOS!C822,'padron cfe'!A:A,0),1),"")</f>
        <v/>
      </c>
      <c r="H822" s="5" t="str">
        <f>IF(F822="","",IFERROR(CONCATENATE("PEUA",VLOOKUP(ESTADO,REPORTE!AV822:AW853,2,0),CLAVE_DISTRITO,CLAVE_CADER,IFERROR(VLOOKUP(DAY(F822),$BN$3:$BO$11,2,0),DAY(F822)),IFERROR(VLOOKUP(MONTH(F822),$BN$3:$BO$11,2,0),MONTH(F822)),YEAR(F822),G822),""))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80">IF(J822="","",Q821)</f>
        <v/>
      </c>
      <c r="S822"/>
      <c r="T822" s="2" t="str">
        <f>IFERROR(INDEX('padron cfe'!D:D,MATCH(DATOS!C822,'padron cfe'!A:A,0),1),"")</f>
        <v/>
      </c>
      <c r="X822" s="3"/>
      <c r="Z822" s="4" t="str">
        <f t="shared" si="170"/>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H822" s="7" t="str">
        <f t="shared" ca="1" si="171"/>
        <v/>
      </c>
      <c r="BI822" s="4" t="str">
        <f t="shared" si="178"/>
        <v/>
      </c>
      <c r="BJ822" s="123" t="str">
        <f t="shared" si="172"/>
        <v/>
      </c>
      <c r="BK822" s="140" t="str">
        <f t="shared" si="177"/>
        <v/>
      </c>
      <c r="BP822" s="5"/>
      <c r="BQ822" s="4" t="str">
        <f>IF(IFERROR(VLOOKUP(C822,C823:C$1993,1,0),"")="","",COUNTIF(C:C,C822))</f>
        <v/>
      </c>
      <c r="BS822" s="5"/>
      <c r="BT822" s="5"/>
      <c r="BU822" s="5" t="str">
        <f>IF(B822="","",IF(BQ822="",1+(MAX(BU$2:BU821)),""))</f>
        <v/>
      </c>
      <c r="BV822" s="5" t="str">
        <f t="shared" si="173"/>
        <v/>
      </c>
      <c r="BW822" s="5" t="str">
        <f t="shared" si="174"/>
        <v/>
      </c>
      <c r="BX822" s="14" t="str">
        <f t="shared" si="175"/>
        <v/>
      </c>
      <c r="BY822" s="28"/>
      <c r="BZ822" s="15"/>
      <c r="CA822" s="5" t="str">
        <f t="shared" si="179"/>
        <v/>
      </c>
      <c r="CC822" s="5"/>
      <c r="CD822" s="5" t="str">
        <f t="shared" si="176"/>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x14ac:dyDescent="0.25">
      <c r="A823" s="4" t="str">
        <f t="shared" si="169"/>
        <v/>
      </c>
      <c r="B823" s="3"/>
      <c r="D823" s="1" t="str">
        <f>IFERROR(INDEX('padron cfe'!B:B,MATCH(DATOS!C823,'padron cfe'!A:A,0),1),"")</f>
        <v/>
      </c>
      <c r="H823" s="5" t="str">
        <f>IF(F823="","",IFERROR(CONCATENATE("PEUA",VLOOKUP(ESTADO,REPORTE!AV823:AW854,2,0),CLAVE_DISTRITO,CLAVE_CADER,IFERROR(VLOOKUP(DAY(F823),$BN$3:$BO$11,2,0),DAY(F823)),IFERROR(VLOOKUP(MONTH(F823),$BN$3:$BO$11,2,0),MONTH(F823)),YEAR(F823),G823),""))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80"/>
        <v/>
      </c>
      <c r="S823"/>
      <c r="T823" s="2" t="str">
        <f>IFERROR(INDEX('padron cfe'!D:D,MATCH(DATOS!C823,'padron cfe'!A:A,0),1),"")</f>
        <v/>
      </c>
      <c r="X823" s="3"/>
      <c r="Z823" s="4" t="str">
        <f t="shared" si="170"/>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H823" s="7" t="str">
        <f t="shared" ca="1" si="171"/>
        <v/>
      </c>
      <c r="BI823" s="4" t="str">
        <f t="shared" si="178"/>
        <v/>
      </c>
      <c r="BJ823" s="123" t="str">
        <f t="shared" si="172"/>
        <v/>
      </c>
      <c r="BK823" s="140" t="str">
        <f t="shared" si="177"/>
        <v/>
      </c>
      <c r="BP823" s="5"/>
      <c r="BQ823" s="4" t="str">
        <f>IF(IFERROR(VLOOKUP(C823,C824:C$1993,1,0),"")="","",COUNTIF(C:C,C823))</f>
        <v/>
      </c>
      <c r="BS823" s="5"/>
      <c r="BT823" s="5"/>
      <c r="BU823" s="5" t="str">
        <f>IF(B823="","",IF(BQ823="",1+(MAX(BU$2:BU822)),""))</f>
        <v/>
      </c>
      <c r="BV823" s="5" t="str">
        <f t="shared" si="173"/>
        <v/>
      </c>
      <c r="BW823" s="5" t="str">
        <f t="shared" si="174"/>
        <v/>
      </c>
      <c r="BX823" s="14" t="str">
        <f t="shared" si="175"/>
        <v/>
      </c>
      <c r="BY823" s="28"/>
      <c r="BZ823" s="15"/>
      <c r="CA823" s="5" t="str">
        <f t="shared" si="179"/>
        <v/>
      </c>
      <c r="CC823" s="5"/>
      <c r="CD823" s="5" t="str">
        <f t="shared" si="176"/>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x14ac:dyDescent="0.25">
      <c r="A824" s="4" t="str">
        <f t="shared" si="169"/>
        <v/>
      </c>
      <c r="B824" s="3"/>
      <c r="D824" s="1" t="str">
        <f>IFERROR(INDEX('padron cfe'!B:B,MATCH(DATOS!C824,'padron cfe'!A:A,0),1),"")</f>
        <v/>
      </c>
      <c r="H824" s="5" t="str">
        <f>IF(F824="","",IFERROR(CONCATENATE("PEUA",VLOOKUP(ESTADO,REPORTE!AV824:AW855,2,0),CLAVE_DISTRITO,CLAVE_CADER,IFERROR(VLOOKUP(DAY(F824),$BN$3:$BO$11,2,0),DAY(F824)),IFERROR(VLOOKUP(MONTH(F824),$BN$3:$BO$11,2,0),MONTH(F824)),YEAR(F824),G824),""))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80"/>
        <v/>
      </c>
      <c r="S824"/>
      <c r="T824" s="2" t="str">
        <f>IFERROR(INDEX('padron cfe'!D:D,MATCH(DATOS!C824,'padron cfe'!A:A,0),1),"")</f>
        <v/>
      </c>
      <c r="X824" s="3"/>
      <c r="Z824" s="4" t="str">
        <f t="shared" si="170"/>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H824" s="7" t="str">
        <f t="shared" ca="1" si="171"/>
        <v/>
      </c>
      <c r="BI824" s="4" t="str">
        <f t="shared" si="178"/>
        <v/>
      </c>
      <c r="BJ824" s="123" t="str">
        <f t="shared" si="172"/>
        <v/>
      </c>
      <c r="BK824" s="140" t="str">
        <f t="shared" si="177"/>
        <v/>
      </c>
      <c r="BP824" s="5"/>
      <c r="BQ824" s="4" t="str">
        <f>IF(IFERROR(VLOOKUP(C824,C825:C$1993,1,0),"")="","",COUNTIF(C:C,C824))</f>
        <v/>
      </c>
      <c r="BS824" s="5"/>
      <c r="BT824" s="5"/>
      <c r="BU824" s="5" t="str">
        <f>IF(B824="","",IF(BQ824="",1+(MAX(BU$2:BU823)),""))</f>
        <v/>
      </c>
      <c r="BV824" s="5" t="str">
        <f t="shared" si="173"/>
        <v/>
      </c>
      <c r="BW824" s="5" t="str">
        <f t="shared" si="174"/>
        <v/>
      </c>
      <c r="BX824" s="14" t="str">
        <f t="shared" si="175"/>
        <v/>
      </c>
      <c r="BY824" s="28"/>
      <c r="BZ824" s="15"/>
      <c r="CA824" s="5" t="str">
        <f t="shared" si="179"/>
        <v/>
      </c>
      <c r="CC824" s="5"/>
      <c r="CD824" s="5" t="str">
        <f t="shared" si="176"/>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x14ac:dyDescent="0.25">
      <c r="A825" s="4" t="str">
        <f t="shared" si="169"/>
        <v/>
      </c>
      <c r="B825" s="3"/>
      <c r="D825" s="1" t="str">
        <f>IFERROR(INDEX('padron cfe'!B:B,MATCH(DATOS!C825,'padron cfe'!A:A,0),1),"")</f>
        <v/>
      </c>
      <c r="H825" s="5" t="str">
        <f>IF(F825="","",IFERROR(CONCATENATE("PEUA",VLOOKUP(ESTADO,REPORTE!AV825:AW856,2,0),CLAVE_DISTRITO,CLAVE_CADER,IFERROR(VLOOKUP(DAY(F825),$BN$3:$BO$11,2,0),DAY(F825)),IFERROR(VLOOKUP(MONTH(F825),$BN$3:$BO$11,2,0),MONTH(F825)),YEAR(F825),G825),""))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80"/>
        <v/>
      </c>
      <c r="S825"/>
      <c r="T825" s="2" t="str">
        <f>IFERROR(INDEX('padron cfe'!D:D,MATCH(DATOS!C825,'padron cfe'!A:A,0),1),"")</f>
        <v/>
      </c>
      <c r="X825" s="3"/>
      <c r="Z825" s="4" t="str">
        <f t="shared" si="170"/>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H825" s="7" t="str">
        <f t="shared" ca="1" si="171"/>
        <v/>
      </c>
      <c r="BI825" s="4" t="str">
        <f t="shared" si="178"/>
        <v/>
      </c>
      <c r="BJ825" s="123" t="str">
        <f t="shared" si="172"/>
        <v/>
      </c>
      <c r="BK825" s="140" t="str">
        <f t="shared" si="177"/>
        <v/>
      </c>
      <c r="BP825" s="5"/>
      <c r="BQ825" s="4" t="str">
        <f>IF(IFERROR(VLOOKUP(C825,C826:C$1993,1,0),"")="","",COUNTIF(C:C,C825))</f>
        <v/>
      </c>
      <c r="BS825" s="5"/>
      <c r="BT825" s="5"/>
      <c r="BU825" s="5" t="str">
        <f>IF(B825="","",IF(BQ825="",1+(MAX(BU$2:BU824)),""))</f>
        <v/>
      </c>
      <c r="BV825" s="5" t="str">
        <f t="shared" si="173"/>
        <v/>
      </c>
      <c r="BW825" s="5" t="str">
        <f t="shared" si="174"/>
        <v/>
      </c>
      <c r="BX825" s="14" t="str">
        <f t="shared" si="175"/>
        <v/>
      </c>
      <c r="BY825" s="28"/>
      <c r="BZ825" s="15"/>
      <c r="CA825" s="5" t="str">
        <f t="shared" si="179"/>
        <v/>
      </c>
      <c r="CC825" s="5"/>
      <c r="CD825" s="5" t="str">
        <f t="shared" si="176"/>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x14ac:dyDescent="0.25">
      <c r="A826" s="4" t="str">
        <f t="shared" si="169"/>
        <v/>
      </c>
      <c r="B826" s="3"/>
      <c r="D826" s="1" t="str">
        <f>IFERROR(INDEX('padron cfe'!B:B,MATCH(DATOS!C826,'padron cfe'!A:A,0),1),"")</f>
        <v/>
      </c>
      <c r="H826" s="5" t="str">
        <f>IF(F826="","",IFERROR(CONCATENATE("PEUA",VLOOKUP(ESTADO,REPORTE!AV826:AW857,2,0),CLAVE_DISTRITO,CLAVE_CADER,IFERROR(VLOOKUP(DAY(F826),$BN$3:$BO$11,2,0),DAY(F826)),IFERROR(VLOOKUP(MONTH(F826),$BN$3:$BO$11,2,0),MONTH(F826)),YEAR(F826),G826),""))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80"/>
        <v/>
      </c>
      <c r="S826"/>
      <c r="T826" s="2" t="str">
        <f>IFERROR(INDEX('padron cfe'!D:D,MATCH(DATOS!C826,'padron cfe'!A:A,0),1),"")</f>
        <v/>
      </c>
      <c r="X826" s="3"/>
      <c r="Z826" s="4" t="str">
        <f t="shared" si="170"/>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H826" s="7" t="str">
        <f t="shared" ca="1" si="171"/>
        <v/>
      </c>
      <c r="BI826" s="4" t="str">
        <f t="shared" si="178"/>
        <v/>
      </c>
      <c r="BJ826" s="123" t="str">
        <f t="shared" si="172"/>
        <v/>
      </c>
      <c r="BK826" s="140" t="str">
        <f t="shared" si="177"/>
        <v/>
      </c>
      <c r="BP826" s="5"/>
      <c r="BQ826" s="4" t="str">
        <f>IF(IFERROR(VLOOKUP(C826,C827:C$1993,1,0),"")="","",COUNTIF(C:C,C826))</f>
        <v/>
      </c>
      <c r="BS826" s="5"/>
      <c r="BT826" s="5"/>
      <c r="BU826" s="5" t="str">
        <f>IF(B826="","",IF(BQ826="",1+(MAX(BU$2:BU825)),""))</f>
        <v/>
      </c>
      <c r="BV826" s="5" t="str">
        <f t="shared" si="173"/>
        <v/>
      </c>
      <c r="BW826" s="5" t="str">
        <f t="shared" si="174"/>
        <v/>
      </c>
      <c r="BX826" s="14" t="str">
        <f t="shared" si="175"/>
        <v/>
      </c>
      <c r="BY826" s="28"/>
      <c r="BZ826" s="15"/>
      <c r="CA826" s="5" t="str">
        <f t="shared" si="179"/>
        <v/>
      </c>
      <c r="CC826" s="5"/>
      <c r="CD826" s="5" t="str">
        <f t="shared" si="176"/>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x14ac:dyDescent="0.25">
      <c r="A827" s="4" t="str">
        <f t="shared" si="169"/>
        <v/>
      </c>
      <c r="B827" s="3"/>
      <c r="D827" s="1" t="str">
        <f>IFERROR(INDEX('padron cfe'!B:B,MATCH(DATOS!C827,'padron cfe'!A:A,0),1),"")</f>
        <v/>
      </c>
      <c r="H827" s="5" t="str">
        <f>IF(F827="","",IFERROR(CONCATENATE("PEUA",VLOOKUP(ESTADO,REPORTE!AV827:AW858,2,0),CLAVE_DISTRITO,CLAVE_CADER,IFERROR(VLOOKUP(DAY(F827),$BN$3:$BO$11,2,0),DAY(F827)),IFERROR(VLOOKUP(MONTH(F827),$BN$3:$BO$11,2,0),MONTH(F827)),YEAR(F827),G827),""))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80"/>
        <v/>
      </c>
      <c r="S827"/>
      <c r="T827" s="2" t="str">
        <f>IFERROR(INDEX('padron cfe'!D:D,MATCH(DATOS!C827,'padron cfe'!A:A,0),1),"")</f>
        <v/>
      </c>
      <c r="X827" s="3"/>
      <c r="Z827" s="4" t="str">
        <f t="shared" si="170"/>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H827" s="7" t="str">
        <f t="shared" ca="1" si="171"/>
        <v/>
      </c>
      <c r="BI827" s="4" t="str">
        <f t="shared" si="178"/>
        <v/>
      </c>
      <c r="BJ827" s="123" t="str">
        <f t="shared" si="172"/>
        <v/>
      </c>
      <c r="BK827" s="140" t="str">
        <f t="shared" si="177"/>
        <v/>
      </c>
      <c r="BP827" s="5"/>
      <c r="BQ827" s="4" t="str">
        <f>IF(IFERROR(VLOOKUP(C827,C828:C$1993,1,0),"")="","",COUNTIF(C:C,C827))</f>
        <v/>
      </c>
      <c r="BS827" s="5"/>
      <c r="BT827" s="5"/>
      <c r="BU827" s="5" t="str">
        <f>IF(B827="","",IF(BQ827="",1+(MAX(BU$2:BU826)),""))</f>
        <v/>
      </c>
      <c r="BV827" s="5" t="str">
        <f t="shared" si="173"/>
        <v/>
      </c>
      <c r="BW827" s="5" t="str">
        <f t="shared" si="174"/>
        <v/>
      </c>
      <c r="BX827" s="14" t="str">
        <f t="shared" si="175"/>
        <v/>
      </c>
      <c r="BY827" s="28"/>
      <c r="BZ827" s="15"/>
      <c r="CA827" s="5" t="str">
        <f t="shared" si="179"/>
        <v/>
      </c>
      <c r="CC827" s="5"/>
      <c r="CD827" s="5" t="str">
        <f t="shared" si="176"/>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x14ac:dyDescent="0.25">
      <c r="A828" s="4" t="str">
        <f t="shared" si="169"/>
        <v/>
      </c>
      <c r="B828" s="3"/>
      <c r="D828" s="1" t="str">
        <f>IFERROR(INDEX('padron cfe'!B:B,MATCH(DATOS!C828,'padron cfe'!A:A,0),1),"")</f>
        <v/>
      </c>
      <c r="H828" s="5" t="str">
        <f>IF(F828="","",IFERROR(CONCATENATE("PEUA",VLOOKUP(ESTADO,REPORTE!AV828:AW859,2,0),CLAVE_DISTRITO,CLAVE_CADER,IFERROR(VLOOKUP(DAY(F828),$BN$3:$BO$11,2,0),DAY(F828)),IFERROR(VLOOKUP(MONTH(F828),$BN$3:$BO$11,2,0),MONTH(F828)),YEAR(F828),G828),""))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80"/>
        <v/>
      </c>
      <c r="S828"/>
      <c r="T828" s="2" t="str">
        <f>IFERROR(INDEX('padron cfe'!D:D,MATCH(DATOS!C828,'padron cfe'!A:A,0),1),"")</f>
        <v/>
      </c>
      <c r="X828" s="3"/>
      <c r="Z828" s="4" t="str">
        <f t="shared" si="170"/>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H828" s="7" t="str">
        <f t="shared" ca="1" si="171"/>
        <v/>
      </c>
      <c r="BI828" s="4" t="str">
        <f t="shared" si="178"/>
        <v/>
      </c>
      <c r="BJ828" s="123" t="str">
        <f t="shared" si="172"/>
        <v/>
      </c>
      <c r="BK828" s="140" t="str">
        <f t="shared" si="177"/>
        <v/>
      </c>
      <c r="BP828" s="5"/>
      <c r="BQ828" s="4" t="str">
        <f>IF(IFERROR(VLOOKUP(C828,C829:C$1993,1,0),"")="","",COUNTIF(C:C,C828))</f>
        <v/>
      </c>
      <c r="BS828" s="5"/>
      <c r="BT828" s="5"/>
      <c r="BU828" s="5" t="str">
        <f>IF(B828="","",IF(BQ828="",1+(MAX(BU$2:BU827)),""))</f>
        <v/>
      </c>
      <c r="BV828" s="5" t="str">
        <f t="shared" si="173"/>
        <v/>
      </c>
      <c r="BW828" s="5" t="str">
        <f t="shared" si="174"/>
        <v/>
      </c>
      <c r="BX828" s="14" t="str">
        <f t="shared" si="175"/>
        <v/>
      </c>
      <c r="BY828" s="28"/>
      <c r="BZ828" s="15"/>
      <c r="CA828" s="5" t="str">
        <f t="shared" si="179"/>
        <v/>
      </c>
      <c r="CC828" s="5"/>
      <c r="CD828" s="5" t="str">
        <f t="shared" si="176"/>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x14ac:dyDescent="0.25">
      <c r="A829" s="4" t="str">
        <f t="shared" si="169"/>
        <v/>
      </c>
      <c r="B829" s="3"/>
      <c r="D829" s="1" t="str">
        <f>IFERROR(INDEX('padron cfe'!B:B,MATCH(DATOS!C829,'padron cfe'!A:A,0),1),"")</f>
        <v/>
      </c>
      <c r="H829" s="5" t="str">
        <f>IF(F829="","",IFERROR(CONCATENATE("PEUA",VLOOKUP(ESTADO,REPORTE!AV829:AW860,2,0),CLAVE_DISTRITO,CLAVE_CADER,IFERROR(VLOOKUP(DAY(F829),$BN$3:$BO$11,2,0),DAY(F829)),IFERROR(VLOOKUP(MONTH(F829),$BN$3:$BO$11,2,0),MONTH(F829)),YEAR(F829),G829),""))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80"/>
        <v/>
      </c>
      <c r="S829"/>
      <c r="T829" s="2" t="str">
        <f>IFERROR(INDEX('padron cfe'!D:D,MATCH(DATOS!C829,'padron cfe'!A:A,0),1),"")</f>
        <v/>
      </c>
      <c r="X829" s="3"/>
      <c r="Z829" s="4" t="str">
        <f t="shared" si="170"/>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H829" s="7" t="str">
        <f t="shared" ca="1" si="171"/>
        <v/>
      </c>
      <c r="BI829" s="4" t="str">
        <f t="shared" si="178"/>
        <v/>
      </c>
      <c r="BJ829" s="123" t="str">
        <f t="shared" si="172"/>
        <v/>
      </c>
      <c r="BK829" s="140" t="str">
        <f t="shared" si="177"/>
        <v/>
      </c>
      <c r="BP829" s="5"/>
      <c r="BQ829" s="4" t="str">
        <f>IF(IFERROR(VLOOKUP(C829,C830:C$1993,1,0),"")="","",COUNTIF(C:C,C829))</f>
        <v/>
      </c>
      <c r="BS829" s="5"/>
      <c r="BT829" s="5"/>
      <c r="BU829" s="5" t="str">
        <f>IF(B829="","",IF(BQ829="",1+(MAX(BU$2:BU828)),""))</f>
        <v/>
      </c>
      <c r="BV829" s="5" t="str">
        <f t="shared" si="173"/>
        <v/>
      </c>
      <c r="BW829" s="5" t="str">
        <f t="shared" si="174"/>
        <v/>
      </c>
      <c r="BX829" s="14" t="str">
        <f t="shared" si="175"/>
        <v/>
      </c>
      <c r="BY829" s="28"/>
      <c r="BZ829" s="15"/>
      <c r="CA829" s="5" t="str">
        <f t="shared" si="179"/>
        <v/>
      </c>
      <c r="CC829" s="5"/>
      <c r="CD829" s="5" t="str">
        <f t="shared" si="176"/>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x14ac:dyDescent="0.25">
      <c r="A830" s="4" t="str">
        <f t="shared" si="169"/>
        <v/>
      </c>
      <c r="B830" s="3"/>
      <c r="D830" s="1" t="str">
        <f>IFERROR(INDEX('padron cfe'!B:B,MATCH(DATOS!C830,'padron cfe'!A:A,0),1),"")</f>
        <v/>
      </c>
      <c r="H830" s="5" t="str">
        <f>IF(F830="","",IFERROR(CONCATENATE("PEUA",VLOOKUP(ESTADO,REPORTE!AV830:AW861,2,0),CLAVE_DISTRITO,CLAVE_CADER,IFERROR(VLOOKUP(DAY(F830),$BN$3:$BO$11,2,0),DAY(F830)),IFERROR(VLOOKUP(MONTH(F830),$BN$3:$BO$11,2,0),MONTH(F830)),YEAR(F830),G830),""))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80"/>
        <v/>
      </c>
      <c r="S830"/>
      <c r="T830" s="2" t="str">
        <f>IFERROR(INDEX('padron cfe'!D:D,MATCH(DATOS!C830,'padron cfe'!A:A,0),1),"")</f>
        <v/>
      </c>
      <c r="X830" s="3"/>
      <c r="Z830" s="4" t="str">
        <f t="shared" si="170"/>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H830" s="7" t="str">
        <f t="shared" ca="1" si="171"/>
        <v/>
      </c>
      <c r="BI830" s="4" t="str">
        <f t="shared" si="178"/>
        <v/>
      </c>
      <c r="BJ830" s="123" t="str">
        <f t="shared" si="172"/>
        <v/>
      </c>
      <c r="BK830" s="140" t="str">
        <f t="shared" si="177"/>
        <v/>
      </c>
      <c r="BP830" s="5"/>
      <c r="BQ830" s="4" t="str">
        <f>IF(IFERROR(VLOOKUP(C830,C831:C$1993,1,0),"")="","",COUNTIF(C:C,C830))</f>
        <v/>
      </c>
      <c r="BS830" s="5"/>
      <c r="BT830" s="5"/>
      <c r="BU830" s="5" t="str">
        <f>IF(B830="","",IF(BQ830="",1+(MAX(BU$2:BU829)),""))</f>
        <v/>
      </c>
      <c r="BV830" s="5" t="str">
        <f t="shared" si="173"/>
        <v/>
      </c>
      <c r="BW830" s="5" t="str">
        <f t="shared" si="174"/>
        <v/>
      </c>
      <c r="BX830" s="14" t="str">
        <f t="shared" si="175"/>
        <v/>
      </c>
      <c r="BY830" s="28"/>
      <c r="BZ830" s="15"/>
      <c r="CA830" s="5" t="str">
        <f t="shared" si="179"/>
        <v/>
      </c>
      <c r="CC830" s="5"/>
      <c r="CD830" s="5" t="str">
        <f t="shared" si="176"/>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x14ac:dyDescent="0.25">
      <c r="A831" s="4" t="str">
        <f t="shared" si="169"/>
        <v/>
      </c>
      <c r="B831" s="3"/>
      <c r="D831" s="1" t="str">
        <f>IFERROR(INDEX('padron cfe'!B:B,MATCH(DATOS!C831,'padron cfe'!A:A,0),1),"")</f>
        <v/>
      </c>
      <c r="H831" s="5" t="str">
        <f>IF(F831="","",IFERROR(CONCATENATE("PEUA",VLOOKUP(ESTADO,REPORTE!AV831:AW862,2,0),CLAVE_DISTRITO,CLAVE_CADER,IFERROR(VLOOKUP(DAY(F831),$BN$3:$BO$11,2,0),DAY(F831)),IFERROR(VLOOKUP(MONTH(F831),$BN$3:$BO$11,2,0),MONTH(F831)),YEAR(F831),G831),""))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80"/>
        <v/>
      </c>
      <c r="S831"/>
      <c r="T831" s="2" t="str">
        <f>IFERROR(INDEX('padron cfe'!D:D,MATCH(DATOS!C831,'padron cfe'!A:A,0),1),"")</f>
        <v/>
      </c>
      <c r="X831" s="3"/>
      <c r="Z831" s="4" t="str">
        <f t="shared" si="170"/>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H831" s="7" t="str">
        <f t="shared" ca="1" si="171"/>
        <v/>
      </c>
      <c r="BI831" s="4" t="str">
        <f t="shared" si="178"/>
        <v/>
      </c>
      <c r="BJ831" s="123" t="str">
        <f t="shared" si="172"/>
        <v/>
      </c>
      <c r="BK831" s="140" t="str">
        <f t="shared" si="177"/>
        <v/>
      </c>
      <c r="BP831" s="5"/>
      <c r="BQ831" s="4" t="str">
        <f>IF(IFERROR(VLOOKUP(C831,C832:C$1993,1,0),"")="","",COUNTIF(C:C,C831))</f>
        <v/>
      </c>
      <c r="BS831" s="5"/>
      <c r="BT831" s="5"/>
      <c r="BU831" s="5" t="str">
        <f>IF(B831="","",IF(BQ831="",1+(MAX(BU$2:BU830)),""))</f>
        <v/>
      </c>
      <c r="BV831" s="5" t="str">
        <f t="shared" si="173"/>
        <v/>
      </c>
      <c r="BW831" s="5" t="str">
        <f t="shared" si="174"/>
        <v/>
      </c>
      <c r="BX831" s="14" t="str">
        <f t="shared" si="175"/>
        <v/>
      </c>
      <c r="BY831" s="28"/>
      <c r="BZ831" s="15"/>
      <c r="CA831" s="5" t="str">
        <f t="shared" si="179"/>
        <v/>
      </c>
      <c r="CC831" s="5"/>
      <c r="CD831" s="5" t="str">
        <f t="shared" si="176"/>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x14ac:dyDescent="0.25">
      <c r="A832" s="4" t="str">
        <f t="shared" si="169"/>
        <v/>
      </c>
      <c r="B832" s="3"/>
      <c r="D832" s="1" t="str">
        <f>IFERROR(INDEX('padron cfe'!B:B,MATCH(DATOS!C832,'padron cfe'!A:A,0),1),"")</f>
        <v/>
      </c>
      <c r="H832" s="5" t="str">
        <f>IF(F832="","",IFERROR(CONCATENATE("PEUA",VLOOKUP(ESTADO,REPORTE!AV832:AW863,2,0),CLAVE_DISTRITO,CLAVE_CADER,IFERROR(VLOOKUP(DAY(F832),$BN$3:$BO$11,2,0),DAY(F832)),IFERROR(VLOOKUP(MONTH(F832),$BN$3:$BO$11,2,0),MONTH(F832)),YEAR(F832),G832),""))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80"/>
        <v/>
      </c>
      <c r="S832"/>
      <c r="T832" s="2" t="str">
        <f>IFERROR(INDEX('padron cfe'!D:D,MATCH(DATOS!C832,'padron cfe'!A:A,0),1),"")</f>
        <v/>
      </c>
      <c r="X832" s="3"/>
      <c r="Z832" s="4" t="str">
        <f t="shared" si="170"/>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H832" s="7" t="str">
        <f t="shared" ca="1" si="171"/>
        <v/>
      </c>
      <c r="BI832" s="4" t="str">
        <f t="shared" si="178"/>
        <v/>
      </c>
      <c r="BJ832" s="123" t="str">
        <f t="shared" si="172"/>
        <v/>
      </c>
      <c r="BK832" s="140" t="str">
        <f t="shared" si="177"/>
        <v/>
      </c>
      <c r="BP832" s="5"/>
      <c r="BQ832" s="4" t="str">
        <f>IF(IFERROR(VLOOKUP(C832,C833:C$1993,1,0),"")="","",COUNTIF(C:C,C832))</f>
        <v/>
      </c>
      <c r="BS832" s="5"/>
      <c r="BT832" s="5"/>
      <c r="BU832" s="5" t="str">
        <f>IF(B832="","",IF(BQ832="",1+(MAX(BU$2:BU831)),""))</f>
        <v/>
      </c>
      <c r="BV832" s="5" t="str">
        <f t="shared" si="173"/>
        <v/>
      </c>
      <c r="BW832" s="5" t="str">
        <f t="shared" si="174"/>
        <v/>
      </c>
      <c r="BX832" s="14" t="str">
        <f t="shared" si="175"/>
        <v/>
      </c>
      <c r="BY832" s="28"/>
      <c r="BZ832" s="15"/>
      <c r="CA832" s="5" t="str">
        <f t="shared" si="179"/>
        <v/>
      </c>
      <c r="CC832" s="5"/>
      <c r="CD832" s="5" t="str">
        <f t="shared" si="176"/>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x14ac:dyDescent="0.25">
      <c r="A833" s="4" t="str">
        <f t="shared" si="169"/>
        <v/>
      </c>
      <c r="B833" s="3"/>
      <c r="D833" s="1" t="str">
        <f>IFERROR(INDEX('padron cfe'!B:B,MATCH(DATOS!C833,'padron cfe'!A:A,0),1),"")</f>
        <v/>
      </c>
      <c r="H833" s="5" t="str">
        <f>IF(F833="","",IFERROR(CONCATENATE("PEUA",VLOOKUP(ESTADO,REPORTE!AV833:AW864,2,0),CLAVE_DISTRITO,CLAVE_CADER,IFERROR(VLOOKUP(DAY(F833),$BN$3:$BO$11,2,0),DAY(F833)),IFERROR(VLOOKUP(MONTH(F833),$BN$3:$BO$11,2,0),MONTH(F833)),YEAR(F833),G833),""))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80"/>
        <v/>
      </c>
      <c r="S833"/>
      <c r="T833" s="2" t="str">
        <f>IFERROR(INDEX('padron cfe'!D:D,MATCH(DATOS!C833,'padron cfe'!A:A,0),1),"")</f>
        <v/>
      </c>
      <c r="X833" s="3"/>
      <c r="Z833" s="4" t="str">
        <f t="shared" si="170"/>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H833" s="7" t="str">
        <f t="shared" ca="1" si="171"/>
        <v/>
      </c>
      <c r="BI833" s="4" t="str">
        <f t="shared" si="178"/>
        <v/>
      </c>
      <c r="BJ833" s="123" t="str">
        <f t="shared" si="172"/>
        <v/>
      </c>
      <c r="BK833" s="140" t="str">
        <f t="shared" si="177"/>
        <v/>
      </c>
      <c r="BP833" s="5"/>
      <c r="BQ833" s="4" t="str">
        <f>IF(IFERROR(VLOOKUP(C833,C834:C$1993,1,0),"")="","",COUNTIF(C:C,C833))</f>
        <v/>
      </c>
      <c r="BS833" s="5"/>
      <c r="BT833" s="5"/>
      <c r="BU833" s="5" t="str">
        <f>IF(B833="","",IF(BQ833="",1+(MAX(BU$2:BU832)),""))</f>
        <v/>
      </c>
      <c r="BV833" s="5" t="str">
        <f t="shared" si="173"/>
        <v/>
      </c>
      <c r="BW833" s="5" t="str">
        <f t="shared" si="174"/>
        <v/>
      </c>
      <c r="BX833" s="14" t="str">
        <f t="shared" si="175"/>
        <v/>
      </c>
      <c r="BY833" s="28"/>
      <c r="BZ833" s="15"/>
      <c r="CA833" s="5" t="str">
        <f t="shared" si="179"/>
        <v/>
      </c>
      <c r="CC833" s="5"/>
      <c r="CD833" s="5" t="str">
        <f t="shared" si="176"/>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x14ac:dyDescent="0.25">
      <c r="A834" s="4" t="str">
        <f t="shared" ref="A834:A856" si="181">IF(AS834="",IF(B834="","",IF(LEN(B834)=1,"000"&amp;B834,IF(LEN(B834)=2,"00"&amp;B834,IF(LEN(B834)=3,"0"&amp;B834,B834)))),C834)</f>
        <v/>
      </c>
      <c r="B834" s="3"/>
      <c r="D834" s="1" t="str">
        <f>IFERROR(INDEX('padron cfe'!B:B,MATCH(DATOS!C834,'padron cfe'!A:A,0),1),"")</f>
        <v/>
      </c>
      <c r="H834" s="5" t="str">
        <f>IF(F834="","",IFERROR(CONCATENATE("PEUA",VLOOKUP(ESTADO,REPORTE!AV834:AW865,2,0),CLAVE_DISTRITO,CLAVE_CADER,IFERROR(VLOOKUP(DAY(F834),$BN$3:$BO$11,2,0),DAY(F834)),IFERROR(VLOOKUP(MONTH(F834),$BN$3:$BO$11,2,0),MONTH(F834)),YEAR(F834),G834),""))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80"/>
        <v/>
      </c>
      <c r="S834"/>
      <c r="T834" s="2" t="str">
        <f>IFERROR(INDEX('padron cfe'!D:D,MATCH(DATOS!C834,'padron cfe'!A:A,0),1),"")</f>
        <v/>
      </c>
      <c r="X834" s="3"/>
      <c r="Z834" s="4" t="str">
        <f t="shared" ref="Z834:Z897" si="182">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H834" s="7" t="str">
        <f t="shared" ref="BH834:BH897" ca="1" si="183">IFERROR(IF(BE834="","",IF(BA834=5,"",IF(BE834-TODAY()&gt;0,"VIGENTE","VENCIDO"))),"")</f>
        <v/>
      </c>
      <c r="BI834" s="4" t="str">
        <f t="shared" si="178"/>
        <v/>
      </c>
      <c r="BJ834" s="123" t="str">
        <f t="shared" ref="BJ834:BJ897" si="184">IFERROR(IF(AA834="","",AA834/V834),"")</f>
        <v/>
      </c>
      <c r="BK834" s="140" t="str">
        <f t="shared" si="177"/>
        <v/>
      </c>
      <c r="BP834" s="5"/>
      <c r="BQ834" s="4" t="str">
        <f>IF(IFERROR(VLOOKUP(C834,C835:C$1993,1,0),"")="","",COUNTIF(C:C,C834))</f>
        <v/>
      </c>
      <c r="BS834" s="5"/>
      <c r="BT834" s="5"/>
      <c r="BU834" s="5" t="str">
        <f>IF(B834="","",IF(BQ834="",1+(MAX(BU$2:BU833)),""))</f>
        <v/>
      </c>
      <c r="BV834" s="5" t="str">
        <f t="shared" ref="BV834:BV897" si="185">IF(BU834="","",Z834)</f>
        <v/>
      </c>
      <c r="BW834" s="5" t="str">
        <f t="shared" ref="BW834:BW897" si="186">IF(BU834="","",H834)</f>
        <v/>
      </c>
      <c r="BX834" s="14" t="str">
        <f t="shared" ref="BX834:BX897" si="187">IF(BU834="","",C834)</f>
        <v/>
      </c>
      <c r="BY834" s="28"/>
      <c r="BZ834" s="15"/>
      <c r="CA834" s="5" t="str">
        <f t="shared" si="179"/>
        <v/>
      </c>
      <c r="CC834" s="5"/>
      <c r="CD834" s="5" t="str">
        <f t="shared" ref="CD834:CD897" si="188">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x14ac:dyDescent="0.25">
      <c r="A835" s="4" t="str">
        <f t="shared" si="181"/>
        <v/>
      </c>
      <c r="B835" s="3"/>
      <c r="D835" s="1" t="str">
        <f>IFERROR(INDEX('padron cfe'!B:B,MATCH(DATOS!C835,'padron cfe'!A:A,0),1),"")</f>
        <v/>
      </c>
      <c r="H835" s="5" t="str">
        <f>IF(F835="","",IFERROR(CONCATENATE("PEUA",VLOOKUP(ESTADO,REPORTE!AV835:AW866,2,0),CLAVE_DISTRITO,CLAVE_CADER,IFERROR(VLOOKUP(DAY(F835),$BN$3:$BO$11,2,0),DAY(F835)),IFERROR(VLOOKUP(MONTH(F835),$BN$3:$BO$11,2,0),MONTH(F835)),YEAR(F835),G835),""))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80"/>
        <v/>
      </c>
      <c r="S835"/>
      <c r="T835" s="2" t="str">
        <f>IFERROR(INDEX('padron cfe'!D:D,MATCH(DATOS!C835,'padron cfe'!A:A,0),1),"")</f>
        <v/>
      </c>
      <c r="X835" s="3"/>
      <c r="Z835" s="4" t="str">
        <f t="shared" si="182"/>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H835" s="7" t="str">
        <f t="shared" ca="1" si="183"/>
        <v/>
      </c>
      <c r="BI835" s="4" t="str">
        <f t="shared" si="178"/>
        <v/>
      </c>
      <c r="BJ835" s="123" t="str">
        <f t="shared" si="184"/>
        <v/>
      </c>
      <c r="BK835" s="140" t="str">
        <f t="shared" ref="BK835:BK898" si="189">IFERROR(IF(AA835/Z835=0,"",AA835/Z835),"")</f>
        <v/>
      </c>
      <c r="BP835" s="5"/>
      <c r="BQ835" s="4" t="str">
        <f>IF(IFERROR(VLOOKUP(C835,C836:C$1993,1,0),"")="","",COUNTIF(C:C,C835))</f>
        <v/>
      </c>
      <c r="BS835" s="5"/>
      <c r="BT835" s="5"/>
      <c r="BU835" s="5" t="str">
        <f>IF(B835="","",IF(BQ835="",1+(MAX(BU$2:BU834)),""))</f>
        <v/>
      </c>
      <c r="BV835" s="5" t="str">
        <f t="shared" si="185"/>
        <v/>
      </c>
      <c r="BW835" s="5" t="str">
        <f t="shared" si="186"/>
        <v/>
      </c>
      <c r="BX835" s="14" t="str">
        <f t="shared" si="187"/>
        <v/>
      </c>
      <c r="BY835" s="28"/>
      <c r="BZ835" s="15"/>
      <c r="CA835" s="5" t="str">
        <f t="shared" si="179"/>
        <v/>
      </c>
      <c r="CC835" s="5"/>
      <c r="CD835" s="5" t="str">
        <f t="shared" si="188"/>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x14ac:dyDescent="0.25">
      <c r="A836" s="4" t="str">
        <f t="shared" si="181"/>
        <v/>
      </c>
      <c r="B836" s="3"/>
      <c r="D836" s="1" t="str">
        <f>IFERROR(INDEX('padron cfe'!B:B,MATCH(DATOS!C836,'padron cfe'!A:A,0),1),"")</f>
        <v/>
      </c>
      <c r="H836" s="5" t="str">
        <f>IF(F836="","",IFERROR(CONCATENATE("PEUA",VLOOKUP(ESTADO,REPORTE!AV836:AW867,2,0),CLAVE_DISTRITO,CLAVE_CADER,IFERROR(VLOOKUP(DAY(F836),$BN$3:$BO$11,2,0),DAY(F836)),IFERROR(VLOOKUP(MONTH(F836),$BN$3:$BO$11,2,0),MONTH(F836)),YEAR(F836),G836),""))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80"/>
        <v/>
      </c>
      <c r="S836"/>
      <c r="T836" s="2" t="str">
        <f>IFERROR(INDEX('padron cfe'!D:D,MATCH(DATOS!C836,'padron cfe'!A:A,0),1),"")</f>
        <v/>
      </c>
      <c r="X836" s="3"/>
      <c r="Z836" s="4" t="str">
        <f t="shared" si="182"/>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H836" s="7" t="str">
        <f t="shared" ca="1" si="183"/>
        <v/>
      </c>
      <c r="BI836" s="4" t="str">
        <f t="shared" si="178"/>
        <v/>
      </c>
      <c r="BJ836" s="123" t="str">
        <f t="shared" si="184"/>
        <v/>
      </c>
      <c r="BK836" s="140" t="str">
        <f t="shared" si="189"/>
        <v/>
      </c>
      <c r="BP836" s="5"/>
      <c r="BQ836" s="4" t="str">
        <f>IF(IFERROR(VLOOKUP(C836,C837:C$1993,1,0),"")="","",COUNTIF(C:C,C836))</f>
        <v/>
      </c>
      <c r="BS836" s="5"/>
      <c r="BT836" s="5"/>
      <c r="BU836" s="5" t="str">
        <f>IF(B836="","",IF(BQ836="",1+(MAX(BU$2:BU835)),""))</f>
        <v/>
      </c>
      <c r="BV836" s="5" t="str">
        <f t="shared" si="185"/>
        <v/>
      </c>
      <c r="BW836" s="5" t="str">
        <f t="shared" si="186"/>
        <v/>
      </c>
      <c r="BX836" s="14" t="str">
        <f t="shared" si="187"/>
        <v/>
      </c>
      <c r="BY836" s="28"/>
      <c r="BZ836" s="15"/>
      <c r="CA836" s="5" t="str">
        <f t="shared" si="179"/>
        <v/>
      </c>
      <c r="CC836" s="5"/>
      <c r="CD836" s="5" t="str">
        <f t="shared" si="188"/>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x14ac:dyDescent="0.25">
      <c r="A837" s="4" t="str">
        <f t="shared" si="181"/>
        <v/>
      </c>
      <c r="B837" s="3"/>
      <c r="D837" s="1" t="str">
        <f>IFERROR(INDEX('padron cfe'!B:B,MATCH(DATOS!C837,'padron cfe'!A:A,0),1),"")</f>
        <v/>
      </c>
      <c r="H837" s="5" t="str">
        <f>IF(F837="","",IFERROR(CONCATENATE("PEUA",VLOOKUP(ESTADO,REPORTE!AV837:AW868,2,0),CLAVE_DISTRITO,CLAVE_CADER,IFERROR(VLOOKUP(DAY(F837),$BN$3:$BO$11,2,0),DAY(F837)),IFERROR(VLOOKUP(MONTH(F837),$BN$3:$BO$11,2,0),MONTH(F837)),YEAR(F837),G837),""))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80"/>
        <v/>
      </c>
      <c r="S837"/>
      <c r="T837" s="2" t="str">
        <f>IFERROR(INDEX('padron cfe'!D:D,MATCH(DATOS!C837,'padron cfe'!A:A,0),1),"")</f>
        <v/>
      </c>
      <c r="X837" s="3"/>
      <c r="Z837" s="4" t="str">
        <f t="shared" si="182"/>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H837" s="7" t="str">
        <f t="shared" ca="1" si="183"/>
        <v/>
      </c>
      <c r="BI837" s="4" t="str">
        <f t="shared" si="178"/>
        <v/>
      </c>
      <c r="BJ837" s="123" t="str">
        <f t="shared" si="184"/>
        <v/>
      </c>
      <c r="BK837" s="140" t="str">
        <f t="shared" si="189"/>
        <v/>
      </c>
      <c r="BP837" s="5"/>
      <c r="BQ837" s="4" t="str">
        <f>IF(IFERROR(VLOOKUP(C837,C838:C$1993,1,0),"")="","",COUNTIF(C:C,C837))</f>
        <v/>
      </c>
      <c r="BS837" s="5"/>
      <c r="BT837" s="5"/>
      <c r="BU837" s="5" t="str">
        <f>IF(B837="","",IF(BQ837="",1+(MAX(BU$2:BU836)),""))</f>
        <v/>
      </c>
      <c r="BV837" s="5" t="str">
        <f t="shared" si="185"/>
        <v/>
      </c>
      <c r="BW837" s="5" t="str">
        <f t="shared" si="186"/>
        <v/>
      </c>
      <c r="BX837" s="14" t="str">
        <f t="shared" si="187"/>
        <v/>
      </c>
      <c r="BY837" s="28"/>
      <c r="BZ837" s="15"/>
      <c r="CA837" s="5" t="str">
        <f t="shared" si="179"/>
        <v/>
      </c>
      <c r="CC837" s="5"/>
      <c r="CD837" s="5" t="str">
        <f t="shared" si="188"/>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x14ac:dyDescent="0.25">
      <c r="A838" s="4" t="str">
        <f t="shared" si="181"/>
        <v/>
      </c>
      <c r="B838" s="3"/>
      <c r="D838" s="1" t="str">
        <f>IFERROR(INDEX('padron cfe'!B:B,MATCH(DATOS!C838,'padron cfe'!A:A,0),1),"")</f>
        <v/>
      </c>
      <c r="H838" s="5" t="str">
        <f>IF(F838="","",IFERROR(CONCATENATE("PEUA",VLOOKUP(ESTADO,REPORTE!AV838:AW869,2,0),CLAVE_DISTRITO,CLAVE_CADER,IFERROR(VLOOKUP(DAY(F838),$BN$3:$BO$11,2,0),DAY(F838)),IFERROR(VLOOKUP(MONTH(F838),$BN$3:$BO$11,2,0),MONTH(F838)),YEAR(F838),G838),""))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80"/>
        <v/>
      </c>
      <c r="S838"/>
      <c r="T838" s="2" t="str">
        <f>IFERROR(INDEX('padron cfe'!D:D,MATCH(DATOS!C838,'padron cfe'!A:A,0),1),"")</f>
        <v/>
      </c>
      <c r="X838" s="3"/>
      <c r="Z838" s="4" t="str">
        <f t="shared" si="182"/>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H838" s="7" t="str">
        <f t="shared" ca="1" si="183"/>
        <v/>
      </c>
      <c r="BI838" s="4" t="str">
        <f t="shared" si="178"/>
        <v/>
      </c>
      <c r="BJ838" s="123" t="str">
        <f t="shared" si="184"/>
        <v/>
      </c>
      <c r="BK838" s="140" t="str">
        <f t="shared" si="189"/>
        <v/>
      </c>
      <c r="BP838" s="5"/>
      <c r="BQ838" s="4" t="str">
        <f>IF(IFERROR(VLOOKUP(C838,C839:C$1993,1,0),"")="","",COUNTIF(C:C,C838))</f>
        <v/>
      </c>
      <c r="BS838" s="5"/>
      <c r="BT838" s="5"/>
      <c r="BU838" s="5" t="str">
        <f>IF(B838="","",IF(BQ838="",1+(MAX(BU$2:BU837)),""))</f>
        <v/>
      </c>
      <c r="BV838" s="5" t="str">
        <f t="shared" si="185"/>
        <v/>
      </c>
      <c r="BW838" s="5" t="str">
        <f t="shared" si="186"/>
        <v/>
      </c>
      <c r="BX838" s="14" t="str">
        <f t="shared" si="187"/>
        <v/>
      </c>
      <c r="BY838" s="28"/>
      <c r="BZ838" s="15"/>
      <c r="CA838" s="5" t="str">
        <f t="shared" si="179"/>
        <v/>
      </c>
      <c r="CC838" s="5"/>
      <c r="CD838" s="5" t="str">
        <f t="shared" si="188"/>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x14ac:dyDescent="0.25">
      <c r="A839" s="4" t="str">
        <f t="shared" si="181"/>
        <v/>
      </c>
      <c r="B839" s="3"/>
      <c r="D839" s="1" t="str">
        <f>IFERROR(INDEX('padron cfe'!B:B,MATCH(DATOS!C839,'padron cfe'!A:A,0),1),"")</f>
        <v/>
      </c>
      <c r="H839" s="5" t="str">
        <f>IF(F839="","",IFERROR(CONCATENATE("PEUA",VLOOKUP(ESTADO,REPORTE!AV839:AW870,2,0),CLAVE_DISTRITO,CLAVE_CADER,IFERROR(VLOOKUP(DAY(F839),$BN$3:$BO$11,2,0),DAY(F839)),IFERROR(VLOOKUP(MONTH(F839),$BN$3:$BO$11,2,0),MONTH(F839)),YEAR(F839),G839),""))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80"/>
        <v/>
      </c>
      <c r="S839"/>
      <c r="T839" s="2" t="str">
        <f>IFERROR(INDEX('padron cfe'!D:D,MATCH(DATOS!C839,'padron cfe'!A:A,0),1),"")</f>
        <v/>
      </c>
      <c r="X839" s="3"/>
      <c r="Z839" s="4" t="str">
        <f t="shared" si="182"/>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H839" s="7" t="str">
        <f t="shared" ca="1" si="183"/>
        <v/>
      </c>
      <c r="BI839" s="4" t="str">
        <f t="shared" si="178"/>
        <v/>
      </c>
      <c r="BJ839" s="123" t="str">
        <f t="shared" si="184"/>
        <v/>
      </c>
      <c r="BK839" s="140" t="str">
        <f t="shared" si="189"/>
        <v/>
      </c>
      <c r="BP839" s="5"/>
      <c r="BQ839" s="4" t="str">
        <f>IF(IFERROR(VLOOKUP(C839,C840:C$1993,1,0),"")="","",COUNTIF(C:C,C839))</f>
        <v/>
      </c>
      <c r="BS839" s="5"/>
      <c r="BT839" s="5"/>
      <c r="BU839" s="5" t="str">
        <f>IF(B839="","",IF(BQ839="",1+(MAX(BU$2:BU838)),""))</f>
        <v/>
      </c>
      <c r="BV839" s="5" t="str">
        <f t="shared" si="185"/>
        <v/>
      </c>
      <c r="BW839" s="5" t="str">
        <f t="shared" si="186"/>
        <v/>
      </c>
      <c r="BX839" s="14" t="str">
        <f t="shared" si="187"/>
        <v/>
      </c>
      <c r="BY839" s="28"/>
      <c r="BZ839" s="15"/>
      <c r="CA839" s="5" t="str">
        <f t="shared" si="179"/>
        <v/>
      </c>
      <c r="CC839" s="5"/>
      <c r="CD839" s="5" t="str">
        <f t="shared" si="188"/>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x14ac:dyDescent="0.25">
      <c r="A840" s="4" t="str">
        <f t="shared" si="181"/>
        <v/>
      </c>
      <c r="B840" s="3"/>
      <c r="D840" s="1" t="str">
        <f>IFERROR(INDEX('padron cfe'!B:B,MATCH(DATOS!C840,'padron cfe'!A:A,0),1),"")</f>
        <v/>
      </c>
      <c r="H840" s="5" t="str">
        <f>IF(F840="","",IFERROR(CONCATENATE("PEUA",VLOOKUP(ESTADO,REPORTE!AV840:AW871,2,0),CLAVE_DISTRITO,CLAVE_CADER,IFERROR(VLOOKUP(DAY(F840),$BN$3:$BO$11,2,0),DAY(F840)),IFERROR(VLOOKUP(MONTH(F840),$BN$3:$BO$11,2,0),MONTH(F840)),YEAR(F840),G840),""))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80"/>
        <v/>
      </c>
      <c r="S840"/>
      <c r="T840" s="2" t="str">
        <f>IFERROR(INDEX('padron cfe'!D:D,MATCH(DATOS!C840,'padron cfe'!A:A,0),1),"")</f>
        <v/>
      </c>
      <c r="X840" s="3"/>
      <c r="Z840" s="4" t="str">
        <f t="shared" si="182"/>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H840" s="7" t="str">
        <f t="shared" ca="1" si="183"/>
        <v/>
      </c>
      <c r="BI840" s="4" t="str">
        <f t="shared" si="178"/>
        <v/>
      </c>
      <c r="BJ840" s="123" t="str">
        <f t="shared" si="184"/>
        <v/>
      </c>
      <c r="BK840" s="140" t="str">
        <f t="shared" si="189"/>
        <v/>
      </c>
      <c r="BP840" s="5"/>
      <c r="BQ840" s="4" t="str">
        <f>IF(IFERROR(VLOOKUP(C840,C841:C$1993,1,0),"")="","",COUNTIF(C:C,C840))</f>
        <v/>
      </c>
      <c r="BS840" s="5"/>
      <c r="BT840" s="5"/>
      <c r="BU840" s="5" t="str">
        <f>IF(B840="","",IF(BQ840="",1+(MAX(BU$2:BU839)),""))</f>
        <v/>
      </c>
      <c r="BV840" s="5" t="str">
        <f t="shared" si="185"/>
        <v/>
      </c>
      <c r="BW840" s="5" t="str">
        <f t="shared" si="186"/>
        <v/>
      </c>
      <c r="BX840" s="14" t="str">
        <f t="shared" si="187"/>
        <v/>
      </c>
      <c r="BY840" s="28"/>
      <c r="BZ840" s="15"/>
      <c r="CA840" s="5" t="str">
        <f t="shared" si="179"/>
        <v/>
      </c>
      <c r="CC840" s="5"/>
      <c r="CD840" s="5" t="str">
        <f t="shared" si="188"/>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x14ac:dyDescent="0.25">
      <c r="A841" s="4" t="str">
        <f t="shared" si="181"/>
        <v/>
      </c>
      <c r="B841" s="3"/>
      <c r="D841" s="1" t="str">
        <f>IFERROR(INDEX('padron cfe'!B:B,MATCH(DATOS!C841,'padron cfe'!A:A,0),1),"")</f>
        <v/>
      </c>
      <c r="H841" s="5" t="str">
        <f>IF(F841="","",IFERROR(CONCATENATE("PEUA",VLOOKUP(ESTADO,REPORTE!AV841:AW872,2,0),CLAVE_DISTRITO,CLAVE_CADER,IFERROR(VLOOKUP(DAY(F841),$BN$3:$BO$11,2,0),DAY(F841)),IFERROR(VLOOKUP(MONTH(F841),$BN$3:$BO$11,2,0),MONTH(F841)),YEAR(F841),G841),""))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80"/>
        <v/>
      </c>
      <c r="S841"/>
      <c r="T841" s="2" t="str">
        <f>IFERROR(INDEX('padron cfe'!D:D,MATCH(DATOS!C841,'padron cfe'!A:A,0),1),"")</f>
        <v/>
      </c>
      <c r="X841" s="3"/>
      <c r="Z841" s="4" t="str">
        <f t="shared" si="182"/>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H841" s="7" t="str">
        <f t="shared" ca="1" si="183"/>
        <v/>
      </c>
      <c r="BI841" s="4" t="str">
        <f t="shared" si="178"/>
        <v/>
      </c>
      <c r="BJ841" s="123" t="str">
        <f t="shared" si="184"/>
        <v/>
      </c>
      <c r="BK841" s="140" t="str">
        <f t="shared" si="189"/>
        <v/>
      </c>
      <c r="BP841" s="5"/>
      <c r="BQ841" s="4" t="str">
        <f>IF(IFERROR(VLOOKUP(C841,C842:C$1993,1,0),"")="","",COUNTIF(C:C,C841))</f>
        <v/>
      </c>
      <c r="BS841" s="5"/>
      <c r="BT841" s="5"/>
      <c r="BU841" s="5" t="str">
        <f>IF(B841="","",IF(BQ841="",1+(MAX(BU$2:BU840)),""))</f>
        <v/>
      </c>
      <c r="BV841" s="5" t="str">
        <f t="shared" si="185"/>
        <v/>
      </c>
      <c r="BW841" s="5" t="str">
        <f t="shared" si="186"/>
        <v/>
      </c>
      <c r="BX841" s="14" t="str">
        <f t="shared" si="187"/>
        <v/>
      </c>
      <c r="BY841" s="28"/>
      <c r="BZ841" s="15"/>
      <c r="CA841" s="5" t="str">
        <f t="shared" si="179"/>
        <v/>
      </c>
      <c r="CC841" s="5"/>
      <c r="CD841" s="5" t="str">
        <f t="shared" si="188"/>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x14ac:dyDescent="0.25">
      <c r="A842" s="4" t="str">
        <f t="shared" si="181"/>
        <v/>
      </c>
      <c r="B842" s="3"/>
      <c r="D842" s="1" t="str">
        <f>IFERROR(INDEX('padron cfe'!B:B,MATCH(DATOS!C842,'padron cfe'!A:A,0),1),"")</f>
        <v/>
      </c>
      <c r="H842" s="5" t="str">
        <f>IF(F842="","",IFERROR(CONCATENATE("PEUA",VLOOKUP(ESTADO,REPORTE!AV842:AW873,2,0),CLAVE_DISTRITO,CLAVE_CADER,IFERROR(VLOOKUP(DAY(F842),$BN$3:$BO$11,2,0),DAY(F842)),IFERROR(VLOOKUP(MONTH(F842),$BN$3:$BO$11,2,0),MONTH(F842)),YEAR(F842),G842),""))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80"/>
        <v/>
      </c>
      <c r="S842"/>
      <c r="T842" s="2" t="str">
        <f>IFERROR(INDEX('padron cfe'!D:D,MATCH(DATOS!C842,'padron cfe'!A:A,0),1),"")</f>
        <v/>
      </c>
      <c r="X842" s="3"/>
      <c r="Z842" s="4" t="str">
        <f t="shared" si="182"/>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H842" s="7" t="str">
        <f t="shared" ca="1" si="183"/>
        <v/>
      </c>
      <c r="BI842" s="4" t="str">
        <f t="shared" si="178"/>
        <v/>
      </c>
      <c r="BJ842" s="123" t="str">
        <f t="shared" si="184"/>
        <v/>
      </c>
      <c r="BK842" s="140" t="str">
        <f t="shared" si="189"/>
        <v/>
      </c>
      <c r="BP842" s="5"/>
      <c r="BQ842" s="4" t="str">
        <f>IF(IFERROR(VLOOKUP(C842,C843:C$1993,1,0),"")="","",COUNTIF(C:C,C842))</f>
        <v/>
      </c>
      <c r="BS842" s="5"/>
      <c r="BT842" s="5"/>
      <c r="BU842" s="5" t="str">
        <f>IF(B842="","",IF(BQ842="",1+(MAX(BU$2:BU841)),""))</f>
        <v/>
      </c>
      <c r="BV842" s="5" t="str">
        <f t="shared" si="185"/>
        <v/>
      </c>
      <c r="BW842" s="5" t="str">
        <f t="shared" si="186"/>
        <v/>
      </c>
      <c r="BX842" s="14" t="str">
        <f t="shared" si="187"/>
        <v/>
      </c>
      <c r="BY842" s="28"/>
      <c r="BZ842" s="15"/>
      <c r="CA842" s="5" t="str">
        <f t="shared" si="179"/>
        <v/>
      </c>
      <c r="CC842" s="5"/>
      <c r="CD842" s="5" t="str">
        <f t="shared" si="188"/>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x14ac:dyDescent="0.25">
      <c r="A843" s="4" t="str">
        <f t="shared" si="181"/>
        <v/>
      </c>
      <c r="B843" s="3"/>
      <c r="D843" s="1" t="str">
        <f>IFERROR(INDEX('padron cfe'!B:B,MATCH(DATOS!C843,'padron cfe'!A:A,0),1),"")</f>
        <v/>
      </c>
      <c r="H843" s="5" t="str">
        <f>IF(F843="","",IFERROR(CONCATENATE("PEUA",VLOOKUP(ESTADO,REPORTE!AV843:AW874,2,0),CLAVE_DISTRITO,CLAVE_CADER,IFERROR(VLOOKUP(DAY(F843),$BN$3:$BO$11,2,0),DAY(F843)),IFERROR(VLOOKUP(MONTH(F843),$BN$3:$BO$11,2,0),MONTH(F843)),YEAR(F843),G843),""))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80"/>
        <v/>
      </c>
      <c r="S843"/>
      <c r="T843" s="2" t="str">
        <f>IFERROR(INDEX('padron cfe'!D:D,MATCH(DATOS!C843,'padron cfe'!A:A,0),1),"")</f>
        <v/>
      </c>
      <c r="X843" s="3"/>
      <c r="Z843" s="4" t="str">
        <f t="shared" si="182"/>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H843" s="7" t="str">
        <f t="shared" ca="1" si="183"/>
        <v/>
      </c>
      <c r="BI843" s="4" t="str">
        <f t="shared" si="178"/>
        <v/>
      </c>
      <c r="BJ843" s="123" t="str">
        <f t="shared" si="184"/>
        <v/>
      </c>
      <c r="BK843" s="140" t="str">
        <f t="shared" si="189"/>
        <v/>
      </c>
      <c r="BP843" s="5"/>
      <c r="BQ843" s="4" t="str">
        <f>IF(IFERROR(VLOOKUP(C843,C844:C$1993,1,0),"")="","",COUNTIF(C:C,C843))</f>
        <v/>
      </c>
      <c r="BS843" s="5"/>
      <c r="BT843" s="5"/>
      <c r="BU843" s="5" t="str">
        <f>IF(B843="","",IF(BQ843="",1+(MAX(BU$2:BU842)),""))</f>
        <v/>
      </c>
      <c r="BV843" s="5" t="str">
        <f t="shared" si="185"/>
        <v/>
      </c>
      <c r="BW843" s="5" t="str">
        <f t="shared" si="186"/>
        <v/>
      </c>
      <c r="BX843" s="14" t="str">
        <f t="shared" si="187"/>
        <v/>
      </c>
      <c r="BY843" s="28"/>
      <c r="BZ843" s="15"/>
      <c r="CA843" s="5" t="str">
        <f t="shared" si="179"/>
        <v/>
      </c>
      <c r="CC843" s="5"/>
      <c r="CD843" s="5" t="str">
        <f t="shared" si="188"/>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x14ac:dyDescent="0.25">
      <c r="A844" s="4" t="str">
        <f t="shared" si="181"/>
        <v/>
      </c>
      <c r="B844" s="3"/>
      <c r="D844" s="1" t="str">
        <f>IFERROR(INDEX('padron cfe'!B:B,MATCH(DATOS!C844,'padron cfe'!A:A,0),1),"")</f>
        <v/>
      </c>
      <c r="H844" s="5" t="str">
        <f>IF(F844="","",IFERROR(CONCATENATE("PEUA",VLOOKUP(ESTADO,REPORTE!AV844:AW875,2,0),CLAVE_DISTRITO,CLAVE_CADER,IFERROR(VLOOKUP(DAY(F844),$BN$3:$BO$11,2,0),DAY(F844)),IFERROR(VLOOKUP(MONTH(F844),$BN$3:$BO$11,2,0),MONTH(F844)),YEAR(F844),G844),""))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80"/>
        <v/>
      </c>
      <c r="S844"/>
      <c r="T844" s="2" t="str">
        <f>IFERROR(INDEX('padron cfe'!D:D,MATCH(DATOS!C844,'padron cfe'!A:A,0),1),"")</f>
        <v/>
      </c>
      <c r="X844" s="3"/>
      <c r="Z844" s="4" t="str">
        <f t="shared" si="182"/>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H844" s="7" t="str">
        <f t="shared" ca="1" si="183"/>
        <v/>
      </c>
      <c r="BI844" s="4" t="str">
        <f t="shared" si="178"/>
        <v/>
      </c>
      <c r="BJ844" s="123" t="str">
        <f t="shared" si="184"/>
        <v/>
      </c>
      <c r="BK844" s="140" t="str">
        <f t="shared" si="189"/>
        <v/>
      </c>
      <c r="BP844" s="5"/>
      <c r="BQ844" s="4" t="str">
        <f>IF(IFERROR(VLOOKUP(C844,C845:C$1993,1,0),"")="","",COUNTIF(C:C,C844))</f>
        <v/>
      </c>
      <c r="BS844" s="5"/>
      <c r="BT844" s="5"/>
      <c r="BU844" s="5" t="str">
        <f>IF(B844="","",IF(BQ844="",1+(MAX(BU$2:BU843)),""))</f>
        <v/>
      </c>
      <c r="BV844" s="5" t="str">
        <f t="shared" si="185"/>
        <v/>
      </c>
      <c r="BW844" s="5" t="str">
        <f t="shared" si="186"/>
        <v/>
      </c>
      <c r="BX844" s="14" t="str">
        <f t="shared" si="187"/>
        <v/>
      </c>
      <c r="BY844" s="28"/>
      <c r="BZ844" s="15"/>
      <c r="CA844" s="5" t="str">
        <f t="shared" si="179"/>
        <v/>
      </c>
      <c r="CC844" s="5"/>
      <c r="CD844" s="5" t="str">
        <f t="shared" si="188"/>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x14ac:dyDescent="0.25">
      <c r="A845" s="4" t="str">
        <f t="shared" si="181"/>
        <v/>
      </c>
      <c r="B845" s="3"/>
      <c r="D845" s="1" t="str">
        <f>IFERROR(INDEX('padron cfe'!B:B,MATCH(DATOS!C845,'padron cfe'!A:A,0),1),"")</f>
        <v/>
      </c>
      <c r="H845" s="5" t="str">
        <f>IF(F845="","",IFERROR(CONCATENATE("PEUA",VLOOKUP(ESTADO,REPORTE!AV845:AW876,2,0),CLAVE_DISTRITO,CLAVE_CADER,IFERROR(VLOOKUP(DAY(F845),$BN$3:$BO$11,2,0),DAY(F845)),IFERROR(VLOOKUP(MONTH(F845),$BN$3:$BO$11,2,0),MONTH(F845)),YEAR(F845),G845),""))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80"/>
        <v/>
      </c>
      <c r="S845"/>
      <c r="T845" s="2" t="str">
        <f>IFERROR(INDEX('padron cfe'!D:D,MATCH(DATOS!C845,'padron cfe'!A:A,0),1),"")</f>
        <v/>
      </c>
      <c r="X845" s="3"/>
      <c r="Z845" s="4" t="str">
        <f t="shared" si="182"/>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H845" s="7" t="str">
        <f t="shared" ca="1" si="183"/>
        <v/>
      </c>
      <c r="BI845" s="4" t="str">
        <f t="shared" si="178"/>
        <v/>
      </c>
      <c r="BJ845" s="123" t="str">
        <f t="shared" si="184"/>
        <v/>
      </c>
      <c r="BK845" s="140" t="str">
        <f t="shared" si="189"/>
        <v/>
      </c>
      <c r="BP845" s="5"/>
      <c r="BQ845" s="4" t="str">
        <f>IF(IFERROR(VLOOKUP(C845,C846:C$1993,1,0),"")="","",COUNTIF(C:C,C845))</f>
        <v/>
      </c>
      <c r="BS845" s="5"/>
      <c r="BT845" s="5"/>
      <c r="BU845" s="5" t="str">
        <f>IF(B845="","",IF(BQ845="",1+(MAX(BU$2:BU844)),""))</f>
        <v/>
      </c>
      <c r="BV845" s="5" t="str">
        <f t="shared" si="185"/>
        <v/>
      </c>
      <c r="BW845" s="5" t="str">
        <f t="shared" si="186"/>
        <v/>
      </c>
      <c r="BX845" s="14" t="str">
        <f t="shared" si="187"/>
        <v/>
      </c>
      <c r="BY845" s="28"/>
      <c r="BZ845" s="15"/>
      <c r="CA845" s="5" t="str">
        <f t="shared" si="179"/>
        <v/>
      </c>
      <c r="CC845" s="5"/>
      <c r="CD845" s="5" t="str">
        <f t="shared" si="188"/>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x14ac:dyDescent="0.25">
      <c r="A846" s="4" t="str">
        <f t="shared" si="181"/>
        <v/>
      </c>
      <c r="B846" s="3"/>
      <c r="D846" s="1" t="str">
        <f>IFERROR(INDEX('padron cfe'!B:B,MATCH(DATOS!C846,'padron cfe'!A:A,0),1),"")</f>
        <v/>
      </c>
      <c r="H846" s="5" t="str">
        <f>IF(F846="","",IFERROR(CONCATENATE("PEUA",VLOOKUP(ESTADO,REPORTE!AV846:AW877,2,0),CLAVE_DISTRITO,CLAVE_CADER,IFERROR(VLOOKUP(DAY(F846),$BN$3:$BO$11,2,0),DAY(F846)),IFERROR(VLOOKUP(MONTH(F846),$BN$3:$BO$11,2,0),MONTH(F846)),YEAR(F846),G846),""))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80"/>
        <v/>
      </c>
      <c r="S846"/>
      <c r="T846" s="2" t="str">
        <f>IFERROR(INDEX('padron cfe'!D:D,MATCH(DATOS!C846,'padron cfe'!A:A,0),1),"")</f>
        <v/>
      </c>
      <c r="X846" s="3"/>
      <c r="Z846" s="4" t="str">
        <f t="shared" si="182"/>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H846" s="7" t="str">
        <f t="shared" ca="1" si="183"/>
        <v/>
      </c>
      <c r="BI846" s="4" t="str">
        <f t="shared" si="178"/>
        <v/>
      </c>
      <c r="BJ846" s="123" t="str">
        <f t="shared" si="184"/>
        <v/>
      </c>
      <c r="BK846" s="140" t="str">
        <f t="shared" si="189"/>
        <v/>
      </c>
      <c r="BP846" s="5"/>
      <c r="BQ846" s="4" t="str">
        <f>IF(IFERROR(VLOOKUP(C846,C847:C$1993,1,0),"")="","",COUNTIF(C:C,C846))</f>
        <v/>
      </c>
      <c r="BS846" s="5"/>
      <c r="BT846" s="5"/>
      <c r="BU846" s="5" t="str">
        <f>IF(B846="","",IF(BQ846="",1+(MAX(BU$2:BU845)),""))</f>
        <v/>
      </c>
      <c r="BV846" s="5" t="str">
        <f t="shared" si="185"/>
        <v/>
      </c>
      <c r="BW846" s="5" t="str">
        <f t="shared" si="186"/>
        <v/>
      </c>
      <c r="BX846" s="14" t="str">
        <f t="shared" si="187"/>
        <v/>
      </c>
      <c r="BY846" s="28"/>
      <c r="BZ846" s="15"/>
      <c r="CA846" s="5" t="str">
        <f t="shared" si="179"/>
        <v/>
      </c>
      <c r="CC846" s="5"/>
      <c r="CD846" s="5" t="str">
        <f t="shared" si="188"/>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x14ac:dyDescent="0.25">
      <c r="A847" s="4" t="str">
        <f t="shared" si="181"/>
        <v/>
      </c>
      <c r="B847" s="3"/>
      <c r="D847" s="1" t="str">
        <f>IFERROR(INDEX('padron cfe'!B:B,MATCH(DATOS!C847,'padron cfe'!A:A,0),1),"")</f>
        <v/>
      </c>
      <c r="H847" s="5" t="str">
        <f>IF(F847="","",IFERROR(CONCATENATE("PEUA",VLOOKUP(ESTADO,REPORTE!AV847:AW878,2,0),CLAVE_DISTRITO,CLAVE_CADER,IFERROR(VLOOKUP(DAY(F847),$BN$3:$BO$11,2,0),DAY(F847)),IFERROR(VLOOKUP(MONTH(F847),$BN$3:$BO$11,2,0),MONTH(F847)),YEAR(F847),G847),""))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80"/>
        <v/>
      </c>
      <c r="S847"/>
      <c r="T847" s="2" t="str">
        <f>IFERROR(INDEX('padron cfe'!D:D,MATCH(DATOS!C847,'padron cfe'!A:A,0),1),"")</f>
        <v/>
      </c>
      <c r="X847" s="3"/>
      <c r="Z847" s="4" t="str">
        <f t="shared" si="182"/>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H847" s="7" t="str">
        <f t="shared" ca="1" si="183"/>
        <v/>
      </c>
      <c r="BI847" s="4" t="str">
        <f t="shared" si="178"/>
        <v/>
      </c>
      <c r="BJ847" s="123" t="str">
        <f t="shared" si="184"/>
        <v/>
      </c>
      <c r="BK847" s="140" t="str">
        <f t="shared" si="189"/>
        <v/>
      </c>
      <c r="BP847" s="5"/>
      <c r="BQ847" s="4" t="str">
        <f>IF(IFERROR(VLOOKUP(C847,C848:C$1993,1,0),"")="","",COUNTIF(C:C,C847))</f>
        <v/>
      </c>
      <c r="BS847" s="5"/>
      <c r="BT847" s="5"/>
      <c r="BU847" s="5" t="str">
        <f>IF(B847="","",IF(BQ847="",1+(MAX(BU$2:BU846)),""))</f>
        <v/>
      </c>
      <c r="BV847" s="5" t="str">
        <f t="shared" si="185"/>
        <v/>
      </c>
      <c r="BW847" s="5" t="str">
        <f t="shared" si="186"/>
        <v/>
      </c>
      <c r="BX847" s="14" t="str">
        <f t="shared" si="187"/>
        <v/>
      </c>
      <c r="BY847" s="28"/>
      <c r="BZ847" s="15"/>
      <c r="CA847" s="5" t="str">
        <f t="shared" si="179"/>
        <v/>
      </c>
      <c r="CC847" s="5"/>
      <c r="CD847" s="5" t="str">
        <f t="shared" si="188"/>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x14ac:dyDescent="0.25">
      <c r="A848" s="4" t="str">
        <f t="shared" si="181"/>
        <v/>
      </c>
      <c r="B848" s="3"/>
      <c r="D848" s="1" t="str">
        <f>IFERROR(INDEX('padron cfe'!B:B,MATCH(DATOS!C848,'padron cfe'!A:A,0),1),"")</f>
        <v/>
      </c>
      <c r="H848" s="5" t="str">
        <f>IF(F848="","",IFERROR(CONCATENATE("PEUA",VLOOKUP(ESTADO,REPORTE!AV848:AW879,2,0),CLAVE_DISTRITO,CLAVE_CADER,IFERROR(VLOOKUP(DAY(F848),$BN$3:$BO$11,2,0),DAY(F848)),IFERROR(VLOOKUP(MONTH(F848),$BN$3:$BO$11,2,0),MONTH(F848)),YEAR(F848),G848),""))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80"/>
        <v/>
      </c>
      <c r="S848"/>
      <c r="T848" s="2" t="str">
        <f>IFERROR(INDEX('padron cfe'!D:D,MATCH(DATOS!C848,'padron cfe'!A:A,0),1),"")</f>
        <v/>
      </c>
      <c r="X848" s="3"/>
      <c r="Z848" s="4" t="str">
        <f t="shared" si="182"/>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H848" s="7" t="str">
        <f t="shared" ca="1" si="183"/>
        <v/>
      </c>
      <c r="BI848" s="4" t="str">
        <f t="shared" si="178"/>
        <v/>
      </c>
      <c r="BJ848" s="123" t="str">
        <f t="shared" si="184"/>
        <v/>
      </c>
      <c r="BK848" s="140" t="str">
        <f t="shared" si="189"/>
        <v/>
      </c>
      <c r="BP848" s="5"/>
      <c r="BQ848" s="4" t="str">
        <f>IF(IFERROR(VLOOKUP(C848,C849:C$1993,1,0),"")="","",COUNTIF(C:C,C848))</f>
        <v/>
      </c>
      <c r="BS848" s="5"/>
      <c r="BT848" s="5"/>
      <c r="BU848" s="5" t="str">
        <f>IF(B848="","",IF(BQ848="",1+(MAX(BU$2:BU847)),""))</f>
        <v/>
      </c>
      <c r="BV848" s="5" t="str">
        <f t="shared" si="185"/>
        <v/>
      </c>
      <c r="BW848" s="5" t="str">
        <f t="shared" si="186"/>
        <v/>
      </c>
      <c r="BX848" s="14" t="str">
        <f t="shared" si="187"/>
        <v/>
      </c>
      <c r="BY848" s="28"/>
      <c r="BZ848" s="15"/>
      <c r="CA848" s="5" t="str">
        <f t="shared" si="179"/>
        <v/>
      </c>
      <c r="CC848" s="5"/>
      <c r="CD848" s="5" t="str">
        <f t="shared" si="188"/>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x14ac:dyDescent="0.25">
      <c r="A849" s="4" t="str">
        <f t="shared" si="181"/>
        <v/>
      </c>
      <c r="B849" s="3"/>
      <c r="D849" s="1" t="str">
        <f>IFERROR(INDEX('padron cfe'!B:B,MATCH(DATOS!C849,'padron cfe'!A:A,0),1),"")</f>
        <v/>
      </c>
      <c r="H849" s="5" t="str">
        <f>IF(F849="","",IFERROR(CONCATENATE("PEUA",VLOOKUP(ESTADO,REPORTE!AV849:AW880,2,0),CLAVE_DISTRITO,CLAVE_CADER,IFERROR(VLOOKUP(DAY(F849),$BN$3:$BO$11,2,0),DAY(F849)),IFERROR(VLOOKUP(MONTH(F849),$BN$3:$BO$11,2,0),MONTH(F849)),YEAR(F849),G849),""))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80"/>
        <v/>
      </c>
      <c r="S849"/>
      <c r="T849" s="2" t="str">
        <f>IFERROR(INDEX('padron cfe'!D:D,MATCH(DATOS!C849,'padron cfe'!A:A,0),1),"")</f>
        <v/>
      </c>
      <c r="X849" s="3"/>
      <c r="Z849" s="4" t="str">
        <f t="shared" si="182"/>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H849" s="7" t="str">
        <f t="shared" ca="1" si="183"/>
        <v/>
      </c>
      <c r="BI849" s="4" t="str">
        <f t="shared" si="178"/>
        <v/>
      </c>
      <c r="BJ849" s="123" t="str">
        <f t="shared" si="184"/>
        <v/>
      </c>
      <c r="BK849" s="140" t="str">
        <f t="shared" si="189"/>
        <v/>
      </c>
      <c r="BP849" s="5"/>
      <c r="BQ849" s="4" t="str">
        <f>IF(IFERROR(VLOOKUP(C849,C850:C$1993,1,0),"")="","",COUNTIF(C:C,C849))</f>
        <v/>
      </c>
      <c r="BS849" s="5"/>
      <c r="BT849" s="5"/>
      <c r="BU849" s="5" t="str">
        <f>IF(B849="","",IF(BQ849="",1+(MAX(BU$2:BU848)),""))</f>
        <v/>
      </c>
      <c r="BV849" s="5" t="str">
        <f t="shared" si="185"/>
        <v/>
      </c>
      <c r="BW849" s="5" t="str">
        <f t="shared" si="186"/>
        <v/>
      </c>
      <c r="BX849" s="14" t="str">
        <f t="shared" si="187"/>
        <v/>
      </c>
      <c r="BY849" s="28"/>
      <c r="BZ849" s="15"/>
      <c r="CA849" s="5" t="str">
        <f t="shared" si="179"/>
        <v/>
      </c>
      <c r="CC849" s="5"/>
      <c r="CD849" s="5" t="str">
        <f t="shared" si="188"/>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x14ac:dyDescent="0.25">
      <c r="A850" s="4" t="str">
        <f t="shared" si="181"/>
        <v/>
      </c>
      <c r="B850" s="3"/>
      <c r="D850" s="1" t="str">
        <f>IFERROR(INDEX('padron cfe'!B:B,MATCH(DATOS!C850,'padron cfe'!A:A,0),1),"")</f>
        <v/>
      </c>
      <c r="H850" s="5" t="str">
        <f>IF(F850="","",IFERROR(CONCATENATE("PEUA",VLOOKUP(ESTADO,REPORTE!AV850:AW881,2,0),CLAVE_DISTRITO,CLAVE_CADER,IFERROR(VLOOKUP(DAY(F850),$BN$3:$BO$11,2,0),DAY(F850)),IFERROR(VLOOKUP(MONTH(F850),$BN$3:$BO$11,2,0),MONTH(F850)),YEAR(F850),G850),""))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80"/>
        <v/>
      </c>
      <c r="S850"/>
      <c r="T850" s="2" t="str">
        <f>IFERROR(INDEX('padron cfe'!D:D,MATCH(DATOS!C850,'padron cfe'!A:A,0),1),"")</f>
        <v/>
      </c>
      <c r="X850" s="3"/>
      <c r="Z850" s="4" t="str">
        <f t="shared" si="182"/>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H850" s="7" t="str">
        <f t="shared" ca="1" si="183"/>
        <v/>
      </c>
      <c r="BI850" s="4" t="str">
        <f t="shared" si="178"/>
        <v/>
      </c>
      <c r="BJ850" s="123" t="str">
        <f t="shared" si="184"/>
        <v/>
      </c>
      <c r="BK850" s="140" t="str">
        <f t="shared" si="189"/>
        <v/>
      </c>
      <c r="BP850" s="5"/>
      <c r="BQ850" s="4" t="str">
        <f>IF(IFERROR(VLOOKUP(C850,C851:C$1993,1,0),"")="","",COUNTIF(C:C,C850))</f>
        <v/>
      </c>
      <c r="BS850" s="5"/>
      <c r="BT850" s="5"/>
      <c r="BU850" s="5" t="str">
        <f>IF(B850="","",IF(BQ850="",1+(MAX(BU$2:BU849)),""))</f>
        <v/>
      </c>
      <c r="BV850" s="5" t="str">
        <f t="shared" si="185"/>
        <v/>
      </c>
      <c r="BW850" s="5" t="str">
        <f t="shared" si="186"/>
        <v/>
      </c>
      <c r="BX850" s="14" t="str">
        <f t="shared" si="187"/>
        <v/>
      </c>
      <c r="BY850" s="28"/>
      <c r="BZ850" s="15"/>
      <c r="CA850" s="5" t="str">
        <f t="shared" si="179"/>
        <v/>
      </c>
      <c r="CC850" s="5"/>
      <c r="CD850" s="5" t="str">
        <f t="shared" si="188"/>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x14ac:dyDescent="0.25">
      <c r="A851" s="4" t="str">
        <f t="shared" si="181"/>
        <v/>
      </c>
      <c r="B851" s="3"/>
      <c r="D851" s="1" t="str">
        <f>IFERROR(INDEX('padron cfe'!B:B,MATCH(DATOS!C851,'padron cfe'!A:A,0),1),"")</f>
        <v/>
      </c>
      <c r="H851" s="5" t="str">
        <f>IF(F851="","",IFERROR(CONCATENATE("PEUA",VLOOKUP(ESTADO,REPORTE!AV851:AW882,2,0),CLAVE_DISTRITO,CLAVE_CADER,IFERROR(VLOOKUP(DAY(F851),$BN$3:$BO$11,2,0),DAY(F851)),IFERROR(VLOOKUP(MONTH(F851),$BN$3:$BO$11,2,0),MONTH(F851)),YEAR(F851),G851),""))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80"/>
        <v/>
      </c>
      <c r="S851"/>
      <c r="T851" s="2" t="str">
        <f>IFERROR(INDEX('padron cfe'!D:D,MATCH(DATOS!C851,'padron cfe'!A:A,0),1),"")</f>
        <v/>
      </c>
      <c r="X851" s="3"/>
      <c r="Z851" s="4" t="str">
        <f t="shared" si="182"/>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H851" s="7" t="str">
        <f t="shared" ca="1" si="183"/>
        <v/>
      </c>
      <c r="BI851" s="4" t="str">
        <f t="shared" ref="BI851:BI914" si="190">IFERROR(IF(AA851=0,"",AA851/BB851),"")</f>
        <v/>
      </c>
      <c r="BJ851" s="123" t="str">
        <f t="shared" si="184"/>
        <v/>
      </c>
      <c r="BK851" s="140" t="str">
        <f t="shared" si="189"/>
        <v/>
      </c>
      <c r="BP851" s="5"/>
      <c r="BQ851" s="4" t="str">
        <f>IF(IFERROR(VLOOKUP(C851,C852:C$1993,1,0),"")="","",COUNTIF(C:C,C851))</f>
        <v/>
      </c>
      <c r="BS851" s="5"/>
      <c r="BT851" s="5"/>
      <c r="BU851" s="5" t="str">
        <f>IF(B851="","",IF(BQ851="",1+(MAX(BU$2:BU850)),""))</f>
        <v/>
      </c>
      <c r="BV851" s="5" t="str">
        <f t="shared" si="185"/>
        <v/>
      </c>
      <c r="BW851" s="5" t="str">
        <f t="shared" si="186"/>
        <v/>
      </c>
      <c r="BX851" s="14" t="str">
        <f t="shared" si="187"/>
        <v/>
      </c>
      <c r="BY851" s="28"/>
      <c r="BZ851" s="15"/>
      <c r="CA851" s="5" t="str">
        <f t="shared" si="179"/>
        <v/>
      </c>
      <c r="CC851" s="5"/>
      <c r="CD851" s="5" t="str">
        <f t="shared" si="188"/>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x14ac:dyDescent="0.25">
      <c r="A852" s="4" t="str">
        <f t="shared" si="181"/>
        <v/>
      </c>
      <c r="B852" s="3"/>
      <c r="D852" s="1" t="str">
        <f>IFERROR(INDEX('padron cfe'!B:B,MATCH(DATOS!C852,'padron cfe'!A:A,0),1),"")</f>
        <v/>
      </c>
      <c r="H852" s="5" t="str">
        <f>IF(F852="","",IFERROR(CONCATENATE("PEUA",VLOOKUP(ESTADO,REPORTE!AV852:AW883,2,0),CLAVE_DISTRITO,CLAVE_CADER,IFERROR(VLOOKUP(DAY(F852),$BN$3:$BO$11,2,0),DAY(F852)),IFERROR(VLOOKUP(MONTH(F852),$BN$3:$BO$11,2,0),MONTH(F852)),YEAR(F852),G852),""))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80"/>
        <v/>
      </c>
      <c r="S852"/>
      <c r="T852" s="2" t="str">
        <f>IFERROR(INDEX('padron cfe'!D:D,MATCH(DATOS!C852,'padron cfe'!A:A,0),1),"")</f>
        <v/>
      </c>
      <c r="X852" s="3"/>
      <c r="Z852" s="4" t="str">
        <f t="shared" si="182"/>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H852" s="7" t="str">
        <f t="shared" ca="1" si="183"/>
        <v/>
      </c>
      <c r="BI852" s="4" t="str">
        <f t="shared" si="190"/>
        <v/>
      </c>
      <c r="BJ852" s="123" t="str">
        <f t="shared" si="184"/>
        <v/>
      </c>
      <c r="BK852" s="140" t="str">
        <f t="shared" si="189"/>
        <v/>
      </c>
      <c r="BP852" s="5"/>
      <c r="BQ852" s="4" t="str">
        <f>IF(IFERROR(VLOOKUP(C852,C853:C$1993,1,0),"")="","",COUNTIF(C:C,C852))</f>
        <v/>
      </c>
      <c r="BS852" s="5"/>
      <c r="BT852" s="5"/>
      <c r="BU852" s="5" t="str">
        <f>IF(B852="","",IF(BQ852="",1+(MAX(BU$2:BU851)),""))</f>
        <v/>
      </c>
      <c r="BV852" s="5" t="str">
        <f t="shared" si="185"/>
        <v/>
      </c>
      <c r="BW852" s="5" t="str">
        <f t="shared" si="186"/>
        <v/>
      </c>
      <c r="BX852" s="14" t="str">
        <f t="shared" si="187"/>
        <v/>
      </c>
      <c r="BY852" s="28"/>
      <c r="BZ852" s="15"/>
      <c r="CA852" s="5" t="str">
        <f t="shared" si="179"/>
        <v/>
      </c>
      <c r="CC852" s="5"/>
      <c r="CD852" s="5" t="str">
        <f t="shared" si="188"/>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x14ac:dyDescent="0.25">
      <c r="A853" s="4" t="str">
        <f t="shared" si="181"/>
        <v/>
      </c>
      <c r="B853" s="3"/>
      <c r="D853" s="1" t="str">
        <f>IFERROR(INDEX('padron cfe'!B:B,MATCH(DATOS!C853,'padron cfe'!A:A,0),1),"")</f>
        <v/>
      </c>
      <c r="H853" s="5" t="str">
        <f>IF(F853="","",IFERROR(CONCATENATE("PEUA",VLOOKUP(ESTADO,REPORTE!AV853:AW884,2,0),CLAVE_DISTRITO,CLAVE_CADER,IFERROR(VLOOKUP(DAY(F853),$BN$3:$BO$11,2,0),DAY(F853)),IFERROR(VLOOKUP(MONTH(F853),$BN$3:$BO$11,2,0),MONTH(F853)),YEAR(F853),G853),""))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80"/>
        <v/>
      </c>
      <c r="S853"/>
      <c r="T853" s="2" t="str">
        <f>IFERROR(INDEX('padron cfe'!D:D,MATCH(DATOS!C853,'padron cfe'!A:A,0),1),"")</f>
        <v/>
      </c>
      <c r="X853" s="3"/>
      <c r="Z853" s="4" t="str">
        <f t="shared" si="182"/>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H853" s="7" t="str">
        <f t="shared" ca="1" si="183"/>
        <v/>
      </c>
      <c r="BI853" s="4" t="str">
        <f t="shared" si="190"/>
        <v/>
      </c>
      <c r="BJ853" s="123" t="str">
        <f t="shared" si="184"/>
        <v/>
      </c>
      <c r="BK853" s="140" t="str">
        <f t="shared" si="189"/>
        <v/>
      </c>
      <c r="BP853" s="5"/>
      <c r="BQ853" s="4" t="str">
        <f>IF(IFERROR(VLOOKUP(C853,C854:C$1993,1,0),"")="","",COUNTIF(C:C,C853))</f>
        <v/>
      </c>
      <c r="BS853" s="5"/>
      <c r="BT853" s="5"/>
      <c r="BU853" s="5" t="str">
        <f>IF(B853="","",IF(BQ853="",1+(MAX(BU$2:BU852)),""))</f>
        <v/>
      </c>
      <c r="BV853" s="5" t="str">
        <f t="shared" si="185"/>
        <v/>
      </c>
      <c r="BW853" s="5" t="str">
        <f t="shared" si="186"/>
        <v/>
      </c>
      <c r="BX853" s="14" t="str">
        <f t="shared" si="187"/>
        <v/>
      </c>
      <c r="BY853" s="28"/>
      <c r="BZ853" s="15"/>
      <c r="CA853" s="5" t="str">
        <f t="shared" si="179"/>
        <v/>
      </c>
      <c r="CC853" s="5"/>
      <c r="CD853" s="5" t="str">
        <f t="shared" si="188"/>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x14ac:dyDescent="0.25">
      <c r="A854" s="4" t="str">
        <f t="shared" si="181"/>
        <v/>
      </c>
      <c r="B854" s="3"/>
      <c r="D854" s="1" t="str">
        <f>IFERROR(INDEX('padron cfe'!B:B,MATCH(DATOS!C854,'padron cfe'!A:A,0),1),"")</f>
        <v/>
      </c>
      <c r="H854" s="5" t="str">
        <f>IF(F854="","",IFERROR(CONCATENATE("PEUA",VLOOKUP(ESTADO,REPORTE!AV854:AW885,2,0),CLAVE_DISTRITO,CLAVE_CADER,IFERROR(VLOOKUP(DAY(F854),$BN$3:$BO$11,2,0),DAY(F854)),IFERROR(VLOOKUP(MONTH(F854),$BN$3:$BO$11,2,0),MONTH(F854)),YEAR(F854),G854),""))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80"/>
        <v/>
      </c>
      <c r="S854"/>
      <c r="T854" s="2" t="str">
        <f>IFERROR(INDEX('padron cfe'!D:D,MATCH(DATOS!C854,'padron cfe'!A:A,0),1),"")</f>
        <v/>
      </c>
      <c r="X854" s="3"/>
      <c r="Z854" s="4" t="str">
        <f t="shared" si="182"/>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H854" s="7" t="str">
        <f t="shared" ca="1" si="183"/>
        <v/>
      </c>
      <c r="BI854" s="4" t="str">
        <f t="shared" si="190"/>
        <v/>
      </c>
      <c r="BJ854" s="123" t="str">
        <f t="shared" si="184"/>
        <v/>
      </c>
      <c r="BK854" s="140" t="str">
        <f t="shared" si="189"/>
        <v/>
      </c>
      <c r="BP854" s="5"/>
      <c r="BQ854" s="4" t="str">
        <f>IF(IFERROR(VLOOKUP(C854,C855:C$1993,1,0),"")="","",COUNTIF(C:C,C854))</f>
        <v/>
      </c>
      <c r="BS854" s="5"/>
      <c r="BT854" s="5"/>
      <c r="BU854" s="5" t="str">
        <f>IF(B854="","",IF(BQ854="",1+(MAX(BU$2:BU853)),""))</f>
        <v/>
      </c>
      <c r="BV854" s="5" t="str">
        <f t="shared" si="185"/>
        <v/>
      </c>
      <c r="BW854" s="5" t="str">
        <f t="shared" si="186"/>
        <v/>
      </c>
      <c r="BX854" s="14" t="str">
        <f t="shared" si="187"/>
        <v/>
      </c>
      <c r="BY854" s="28"/>
      <c r="BZ854" s="15"/>
      <c r="CA854" s="5" t="str">
        <f t="shared" ref="CA854:CA917" si="191">CONCATENATE(AI854,AJ854,AK854,AL854,AM854)</f>
        <v/>
      </c>
      <c r="CC854" s="5"/>
      <c r="CD854" s="5" t="str">
        <f t="shared" si="188"/>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x14ac:dyDescent="0.25">
      <c r="A855" s="4" t="str">
        <f t="shared" si="181"/>
        <v/>
      </c>
      <c r="B855" s="3"/>
      <c r="D855" s="1" t="str">
        <f>IFERROR(INDEX('padron cfe'!B:B,MATCH(DATOS!C855,'padron cfe'!A:A,0),1),"")</f>
        <v/>
      </c>
      <c r="H855" s="5" t="str">
        <f>IF(F855="","",IFERROR(CONCATENATE("PEUA",VLOOKUP(ESTADO,REPORTE!AV855:AW886,2,0),CLAVE_DISTRITO,CLAVE_CADER,IFERROR(VLOOKUP(DAY(F855),$BN$3:$BO$11,2,0),DAY(F855)),IFERROR(VLOOKUP(MONTH(F855),$BN$3:$BO$11,2,0),MONTH(F855)),YEAR(F855),G855),""))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80"/>
        <v/>
      </c>
      <c r="S855"/>
      <c r="T855" s="2" t="str">
        <f>IFERROR(INDEX('padron cfe'!D:D,MATCH(DATOS!C855,'padron cfe'!A:A,0),1),"")</f>
        <v/>
      </c>
      <c r="X855" s="3"/>
      <c r="Z855" s="4" t="str">
        <f t="shared" si="182"/>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H855" s="7" t="str">
        <f t="shared" ca="1" si="183"/>
        <v/>
      </c>
      <c r="BI855" s="4" t="str">
        <f t="shared" si="190"/>
        <v/>
      </c>
      <c r="BJ855" s="123" t="str">
        <f t="shared" si="184"/>
        <v/>
      </c>
      <c r="BK855" s="140" t="str">
        <f t="shared" si="189"/>
        <v/>
      </c>
      <c r="BP855" s="5"/>
      <c r="BQ855" s="4" t="str">
        <f>IF(IFERROR(VLOOKUP(C855,C856:C$1993,1,0),"")="","",COUNTIF(C:C,C855))</f>
        <v/>
      </c>
      <c r="BS855" s="5"/>
      <c r="BT855" s="5"/>
      <c r="BU855" s="5" t="str">
        <f>IF(B855="","",IF(BQ855="",1+(MAX(BU$2:BU854)),""))</f>
        <v/>
      </c>
      <c r="BV855" s="5" t="str">
        <f t="shared" si="185"/>
        <v/>
      </c>
      <c r="BW855" s="5" t="str">
        <f t="shared" si="186"/>
        <v/>
      </c>
      <c r="BX855" s="14" t="str">
        <f t="shared" si="187"/>
        <v/>
      </c>
      <c r="BY855" s="28"/>
      <c r="BZ855" s="15"/>
      <c r="CA855" s="5" t="str">
        <f t="shared" si="191"/>
        <v/>
      </c>
      <c r="CC855" s="5"/>
      <c r="CD855" s="5" t="str">
        <f t="shared" si="188"/>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x14ac:dyDescent="0.25">
      <c r="A856" s="4" t="str">
        <f t="shared" si="181"/>
        <v/>
      </c>
      <c r="B856" s="3"/>
      <c r="D856" s="1" t="str">
        <f>IFERROR(INDEX('padron cfe'!B:B,MATCH(DATOS!C856,'padron cfe'!A:A,0),1),"")</f>
        <v/>
      </c>
      <c r="H856" s="5" t="str">
        <f>IF(F856="","",IFERROR(CONCATENATE("PEUA",VLOOKUP(ESTADO,REPORTE!AV856:AW887,2,0),CLAVE_DISTRITO,CLAVE_CADER,IFERROR(VLOOKUP(DAY(F856),$BN$3:$BO$11,2,0),DAY(F856)),IFERROR(VLOOKUP(MONTH(F856),$BN$3:$BO$11,2,0),MONTH(F856)),YEAR(F856),G856),""))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80"/>
        <v/>
      </c>
      <c r="S856"/>
      <c r="T856" s="2" t="str">
        <f>IFERROR(INDEX('padron cfe'!D:D,MATCH(DATOS!C856,'padron cfe'!A:A,0),1),"")</f>
        <v/>
      </c>
      <c r="X856" s="3"/>
      <c r="Z856" s="4" t="str">
        <f t="shared" si="182"/>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H856" s="7" t="str">
        <f t="shared" ca="1" si="183"/>
        <v/>
      </c>
      <c r="BI856" s="4" t="str">
        <f t="shared" si="190"/>
        <v/>
      </c>
      <c r="BJ856" s="123" t="str">
        <f t="shared" si="184"/>
        <v/>
      </c>
      <c r="BK856" s="140" t="str">
        <f t="shared" si="189"/>
        <v/>
      </c>
      <c r="BP856" s="5"/>
      <c r="BQ856" s="4" t="str">
        <f>IF(IFERROR(VLOOKUP(C856,C857:C$1993,1,0),"")="","",COUNTIF(C:C,C856))</f>
        <v/>
      </c>
      <c r="BS856" s="5"/>
      <c r="BT856" s="5"/>
      <c r="BU856" s="5" t="str">
        <f>IF(B856="","",IF(BQ856="",1+(MAX(BU$2:BU855)),""))</f>
        <v/>
      </c>
      <c r="BV856" s="5" t="str">
        <f t="shared" si="185"/>
        <v/>
      </c>
      <c r="BW856" s="5" t="str">
        <f t="shared" si="186"/>
        <v/>
      </c>
      <c r="BX856" s="14" t="str">
        <f t="shared" si="187"/>
        <v/>
      </c>
      <c r="BY856" s="28"/>
      <c r="BZ856" s="15"/>
      <c r="CA856" s="5" t="str">
        <f t="shared" si="191"/>
        <v/>
      </c>
      <c r="CC856" s="5"/>
      <c r="CD856" s="5" t="str">
        <f t="shared" si="188"/>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x14ac:dyDescent="0.25">
      <c r="A857" s="4"/>
      <c r="B857" s="3"/>
      <c r="D857" s="1" t="str">
        <f>IFERROR(INDEX('padron cfe'!B:B,MATCH(DATOS!C857,'padron cfe'!A:A,0),1),"")</f>
        <v/>
      </c>
      <c r="H857" s="5" t="str">
        <f>IF(F857="","",IFERROR(CONCATENATE("PEUA",VLOOKUP(ESTADO,REPORTE!AV857:AW888,2,0),CLAVE_DISTRITO,CLAVE_CADER,IFERROR(VLOOKUP(DAY(F857),$BN$3:$BO$11,2,0),DAY(F857)),IFERROR(VLOOKUP(MONTH(F857),$BN$3:$BO$11,2,0),MONTH(F857)),YEAR(F857),G857),""))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80"/>
        <v/>
      </c>
      <c r="S857"/>
      <c r="T857" s="2" t="str">
        <f>IFERROR(INDEX('padron cfe'!D:D,MATCH(DATOS!C857,'padron cfe'!A:A,0),1),"")</f>
        <v/>
      </c>
      <c r="X857" s="3"/>
      <c r="Z857" s="4" t="str">
        <f t="shared" si="182"/>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H857" s="7" t="str">
        <f t="shared" ca="1" si="183"/>
        <v/>
      </c>
      <c r="BI857" s="4" t="str">
        <f t="shared" si="190"/>
        <v/>
      </c>
      <c r="BJ857" s="123" t="str">
        <f t="shared" si="184"/>
        <v/>
      </c>
      <c r="BK857" s="140" t="str">
        <f t="shared" si="189"/>
        <v/>
      </c>
      <c r="BP857" s="5"/>
      <c r="BQ857" s="4" t="str">
        <f>IF(IFERROR(VLOOKUP(C857,C858:C$1993,1,0),"")="","",COUNTIF(C:C,C857))</f>
        <v/>
      </c>
      <c r="BS857" s="5"/>
      <c r="BT857" s="5"/>
      <c r="BU857" s="5" t="str">
        <f>IF(B857="","",IF(BQ857="",1+(MAX(BU$2:BU856)),""))</f>
        <v/>
      </c>
      <c r="BV857" s="5" t="str">
        <f t="shared" si="185"/>
        <v/>
      </c>
      <c r="BW857" s="5" t="str">
        <f t="shared" si="186"/>
        <v/>
      </c>
      <c r="BX857" s="14" t="str">
        <f t="shared" si="187"/>
        <v/>
      </c>
      <c r="BY857" s="28"/>
      <c r="BZ857" s="15"/>
      <c r="CA857" s="5" t="str">
        <f t="shared" si="191"/>
        <v/>
      </c>
      <c r="CC857" s="5"/>
      <c r="CD857" s="5" t="str">
        <f t="shared" si="188"/>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x14ac:dyDescent="0.25">
      <c r="A858" s="4"/>
      <c r="B858" s="3"/>
      <c r="D858" s="1" t="str">
        <f>IFERROR(INDEX('padron cfe'!B:B,MATCH(DATOS!C858,'padron cfe'!A:A,0),1),"")</f>
        <v/>
      </c>
      <c r="H858" s="5" t="str">
        <f>IF(F858="","",IFERROR(CONCATENATE("PEUA",VLOOKUP(ESTADO,REPORTE!AV858:AW889,2,0),CLAVE_DISTRITO,CLAVE_CADER,IFERROR(VLOOKUP(DAY(F858),$BN$3:$BO$11,2,0),DAY(F858)),IFERROR(VLOOKUP(MONTH(F858),$BN$3:$BO$11,2,0),MONTH(F858)),YEAR(F858),G858),""))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80"/>
        <v/>
      </c>
      <c r="S858"/>
      <c r="T858" s="2" t="str">
        <f>IFERROR(INDEX('padron cfe'!D:D,MATCH(DATOS!C858,'padron cfe'!A:A,0),1),"")</f>
        <v/>
      </c>
      <c r="X858" s="3"/>
      <c r="Z858" s="4" t="str">
        <f t="shared" si="182"/>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H858" s="7" t="str">
        <f t="shared" ca="1" si="183"/>
        <v/>
      </c>
      <c r="BI858" s="4" t="str">
        <f t="shared" si="190"/>
        <v/>
      </c>
      <c r="BJ858" s="123" t="str">
        <f t="shared" si="184"/>
        <v/>
      </c>
      <c r="BK858" s="140" t="str">
        <f t="shared" si="189"/>
        <v/>
      </c>
      <c r="BP858" s="5"/>
      <c r="BQ858" s="4" t="str">
        <f>IF(IFERROR(VLOOKUP(C858,C859:C$1993,1,0),"")="","",COUNTIF(C:C,C858))</f>
        <v/>
      </c>
      <c r="BS858" s="5"/>
      <c r="BT858" s="5"/>
      <c r="BU858" s="5" t="str">
        <f>IF(B858="","",IF(BQ858="",1+(MAX(BU$2:BU857)),""))</f>
        <v/>
      </c>
      <c r="BV858" s="5" t="str">
        <f t="shared" si="185"/>
        <v/>
      </c>
      <c r="BW858" s="5" t="str">
        <f t="shared" si="186"/>
        <v/>
      </c>
      <c r="BX858" s="14" t="str">
        <f t="shared" si="187"/>
        <v/>
      </c>
      <c r="BY858" s="28"/>
      <c r="BZ858" s="15"/>
      <c r="CA858" s="5" t="str">
        <f t="shared" si="191"/>
        <v/>
      </c>
      <c r="CC858" s="5"/>
      <c r="CD858" s="5" t="str">
        <f t="shared" si="188"/>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x14ac:dyDescent="0.25">
      <c r="A859" s="4"/>
      <c r="B859" s="3"/>
      <c r="D859" s="1" t="str">
        <f>IFERROR(INDEX('padron cfe'!B:B,MATCH(DATOS!C859,'padron cfe'!A:A,0),1),"")</f>
        <v/>
      </c>
      <c r="H859" s="5" t="str">
        <f>IF(F859="","",IFERROR(CONCATENATE("PEUA",VLOOKUP(ESTADO,REPORTE!AV859:AW890,2,0),CLAVE_DISTRITO,CLAVE_CADER,IFERROR(VLOOKUP(DAY(F859),$BN$3:$BO$11,2,0),DAY(F859)),IFERROR(VLOOKUP(MONTH(F859),$BN$3:$BO$11,2,0),MONTH(F859)),YEAR(F859),G859),""))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80"/>
        <v/>
      </c>
      <c r="S859"/>
      <c r="T859" s="2" t="str">
        <f>IFERROR(INDEX('padron cfe'!D:D,MATCH(DATOS!C859,'padron cfe'!A:A,0),1),"")</f>
        <v/>
      </c>
      <c r="X859" s="3"/>
      <c r="Z859" s="4" t="str">
        <f t="shared" si="182"/>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H859" s="7" t="str">
        <f t="shared" ca="1" si="183"/>
        <v/>
      </c>
      <c r="BI859" s="4" t="str">
        <f t="shared" si="190"/>
        <v/>
      </c>
      <c r="BJ859" s="123" t="str">
        <f t="shared" si="184"/>
        <v/>
      </c>
      <c r="BK859" s="140" t="str">
        <f t="shared" si="189"/>
        <v/>
      </c>
      <c r="BP859" s="5"/>
      <c r="BQ859" s="4" t="str">
        <f>IF(IFERROR(VLOOKUP(C859,C860:C$1993,1,0),"")="","",COUNTIF(C:C,C859))</f>
        <v/>
      </c>
      <c r="BS859" s="5"/>
      <c r="BT859" s="5"/>
      <c r="BU859" s="5" t="str">
        <f>IF(B859="","",IF(BQ859="",1+(MAX(BU$2:BU858)),""))</f>
        <v/>
      </c>
      <c r="BV859" s="5" t="str">
        <f t="shared" si="185"/>
        <v/>
      </c>
      <c r="BW859" s="5" t="str">
        <f t="shared" si="186"/>
        <v/>
      </c>
      <c r="BX859" s="14" t="str">
        <f t="shared" si="187"/>
        <v/>
      </c>
      <c r="BY859" s="28"/>
      <c r="BZ859" s="15"/>
      <c r="CA859" s="5" t="str">
        <f t="shared" si="191"/>
        <v/>
      </c>
      <c r="CC859" s="5"/>
      <c r="CD859" s="5" t="str">
        <f t="shared" si="188"/>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x14ac:dyDescent="0.25">
      <c r="A860" s="4"/>
      <c r="B860" s="3"/>
      <c r="D860" s="1" t="str">
        <f>IFERROR(INDEX('padron cfe'!B:B,MATCH(DATOS!C860,'padron cfe'!A:A,0),1),"")</f>
        <v/>
      </c>
      <c r="H860" s="5" t="str">
        <f>IF(F860="","",IFERROR(CONCATENATE("PEUA",VLOOKUP(ESTADO,REPORTE!AV860:AW891,2,0),CLAVE_DISTRITO,CLAVE_CADER,IFERROR(VLOOKUP(DAY(F860),$BN$3:$BO$11,2,0),DAY(F860)),IFERROR(VLOOKUP(MONTH(F860),$BN$3:$BO$11,2,0),MONTH(F860)),YEAR(F860),G860),""))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80"/>
        <v/>
      </c>
      <c r="S860"/>
      <c r="T860" s="2" t="str">
        <f>IFERROR(INDEX('padron cfe'!D:D,MATCH(DATOS!C860,'padron cfe'!A:A,0),1),"")</f>
        <v/>
      </c>
      <c r="X860" s="3"/>
      <c r="Z860" s="4" t="str">
        <f t="shared" si="182"/>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H860" s="7" t="str">
        <f t="shared" ca="1" si="183"/>
        <v/>
      </c>
      <c r="BI860" s="4" t="str">
        <f t="shared" si="190"/>
        <v/>
      </c>
      <c r="BJ860" s="123" t="str">
        <f t="shared" si="184"/>
        <v/>
      </c>
      <c r="BK860" s="140" t="str">
        <f t="shared" si="189"/>
        <v/>
      </c>
      <c r="BP860" s="5"/>
      <c r="BQ860" s="4" t="str">
        <f>IF(IFERROR(VLOOKUP(C860,C861:C$1993,1,0),"")="","",COUNTIF(C:C,C860))</f>
        <v/>
      </c>
      <c r="BS860" s="5"/>
      <c r="BT860" s="5"/>
      <c r="BU860" s="5" t="str">
        <f>IF(B860="","",IF(BQ860="",1+(MAX(BU$2:BU859)),""))</f>
        <v/>
      </c>
      <c r="BV860" s="5" t="str">
        <f t="shared" si="185"/>
        <v/>
      </c>
      <c r="BW860" s="5" t="str">
        <f t="shared" si="186"/>
        <v/>
      </c>
      <c r="BX860" s="14" t="str">
        <f t="shared" si="187"/>
        <v/>
      </c>
      <c r="BY860" s="28"/>
      <c r="BZ860" s="15"/>
      <c r="CA860" s="5" t="str">
        <f t="shared" si="191"/>
        <v/>
      </c>
      <c r="CC860" s="5"/>
      <c r="CD860" s="5" t="str">
        <f t="shared" si="188"/>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x14ac:dyDescent="0.25">
      <c r="A861" s="4"/>
      <c r="B861" s="3"/>
      <c r="D861" s="1" t="str">
        <f>IFERROR(INDEX('padron cfe'!B:B,MATCH(DATOS!C861,'padron cfe'!A:A,0),1),"")</f>
        <v/>
      </c>
      <c r="H861" s="5" t="str">
        <f>IF(F861="","",IFERROR(CONCATENATE("PEUA",VLOOKUP(ESTADO,REPORTE!AV861:AW892,2,0),CLAVE_DISTRITO,CLAVE_CADER,IFERROR(VLOOKUP(DAY(F861),$BN$3:$BO$11,2,0),DAY(F861)),IFERROR(VLOOKUP(MONTH(F861),$BN$3:$BO$11,2,0),MONTH(F861)),YEAR(F861),G861),""))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80"/>
        <v/>
      </c>
      <c r="S861"/>
      <c r="T861" s="2" t="str">
        <f>IFERROR(INDEX('padron cfe'!D:D,MATCH(DATOS!C861,'padron cfe'!A:A,0),1),"")</f>
        <v/>
      </c>
      <c r="X861" s="3"/>
      <c r="Z861" s="4" t="str">
        <f t="shared" si="182"/>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H861" s="7" t="str">
        <f t="shared" ca="1" si="183"/>
        <v/>
      </c>
      <c r="BI861" s="4" t="str">
        <f t="shared" si="190"/>
        <v/>
      </c>
      <c r="BJ861" s="123" t="str">
        <f t="shared" si="184"/>
        <v/>
      </c>
      <c r="BK861" s="140" t="str">
        <f t="shared" si="189"/>
        <v/>
      </c>
      <c r="BP861" s="5"/>
      <c r="BQ861" s="4" t="str">
        <f>IF(IFERROR(VLOOKUP(C861,C862:C$1993,1,0),"")="","",COUNTIF(C:C,C861))</f>
        <v/>
      </c>
      <c r="BS861" s="5"/>
      <c r="BT861" s="5"/>
      <c r="BU861" s="5" t="str">
        <f>IF(B861="","",IF(BQ861="",1+(MAX(BU$2:BU860)),""))</f>
        <v/>
      </c>
      <c r="BV861" s="5" t="str">
        <f t="shared" si="185"/>
        <v/>
      </c>
      <c r="BW861" s="5" t="str">
        <f t="shared" si="186"/>
        <v/>
      </c>
      <c r="BX861" s="14" t="str">
        <f t="shared" si="187"/>
        <v/>
      </c>
      <c r="BY861" s="28"/>
      <c r="BZ861" s="15"/>
      <c r="CA861" s="5" t="str">
        <f t="shared" si="191"/>
        <v/>
      </c>
      <c r="CC861" s="5"/>
      <c r="CD861" s="5" t="str">
        <f t="shared" si="188"/>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x14ac:dyDescent="0.25">
      <c r="A862" s="4"/>
      <c r="B862" s="3"/>
      <c r="D862" s="1" t="str">
        <f>IFERROR(INDEX('padron cfe'!B:B,MATCH(DATOS!C862,'padron cfe'!A:A,0),1),"")</f>
        <v/>
      </c>
      <c r="H862" s="5" t="str">
        <f>IF(F862="","",IFERROR(CONCATENATE("PEUA",VLOOKUP(ESTADO,REPORTE!AV862:AW893,2,0),CLAVE_DISTRITO,CLAVE_CADER,IFERROR(VLOOKUP(DAY(F862),$BN$3:$BO$11,2,0),DAY(F862)),IFERROR(VLOOKUP(MONTH(F862),$BN$3:$BO$11,2,0),MONTH(F862)),YEAR(F862),G862),""))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80"/>
        <v/>
      </c>
      <c r="S862"/>
      <c r="T862" s="2" t="str">
        <f>IFERROR(INDEX('padron cfe'!D:D,MATCH(DATOS!C862,'padron cfe'!A:A,0),1),"")</f>
        <v/>
      </c>
      <c r="X862" s="3"/>
      <c r="Z862" s="4" t="str">
        <f t="shared" si="182"/>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H862" s="7" t="str">
        <f t="shared" ca="1" si="183"/>
        <v/>
      </c>
      <c r="BI862" s="4" t="str">
        <f t="shared" si="190"/>
        <v/>
      </c>
      <c r="BJ862" s="123" t="str">
        <f t="shared" si="184"/>
        <v/>
      </c>
      <c r="BK862" s="140" t="str">
        <f t="shared" si="189"/>
        <v/>
      </c>
      <c r="BP862" s="5"/>
      <c r="BQ862" s="4" t="str">
        <f>IF(IFERROR(VLOOKUP(C862,C863:C$1993,1,0),"")="","",COUNTIF(C:C,C862))</f>
        <v/>
      </c>
      <c r="BS862" s="5"/>
      <c r="BT862" s="5"/>
      <c r="BU862" s="5" t="str">
        <f>IF(B862="","",IF(BQ862="",1+(MAX(BU$2:BU861)),""))</f>
        <v/>
      </c>
      <c r="BV862" s="5" t="str">
        <f t="shared" si="185"/>
        <v/>
      </c>
      <c r="BW862" s="5" t="str">
        <f t="shared" si="186"/>
        <v/>
      </c>
      <c r="BX862" s="14" t="str">
        <f t="shared" si="187"/>
        <v/>
      </c>
      <c r="BY862" s="28"/>
      <c r="BZ862" s="15"/>
      <c r="CA862" s="5" t="str">
        <f t="shared" si="191"/>
        <v/>
      </c>
      <c r="CC862" s="5"/>
      <c r="CD862" s="5" t="str">
        <f t="shared" si="188"/>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x14ac:dyDescent="0.25">
      <c r="A863" s="4"/>
      <c r="B863" s="3"/>
      <c r="D863" s="1" t="str">
        <f>IFERROR(INDEX('padron cfe'!B:B,MATCH(DATOS!C863,'padron cfe'!A:A,0),1),"")</f>
        <v/>
      </c>
      <c r="H863" s="5" t="str">
        <f>IF(F863="","",IFERROR(CONCATENATE("PEUA",VLOOKUP(ESTADO,REPORTE!AV863:AW894,2,0),CLAVE_DISTRITO,CLAVE_CADER,IFERROR(VLOOKUP(DAY(F863),$BN$3:$BO$11,2,0),DAY(F863)),IFERROR(VLOOKUP(MONTH(F863),$BN$3:$BO$11,2,0),MONTH(F863)),YEAR(F863),G863),""))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80"/>
        <v/>
      </c>
      <c r="S863"/>
      <c r="T863" s="2" t="str">
        <f>IFERROR(INDEX('padron cfe'!D:D,MATCH(DATOS!C863,'padron cfe'!A:A,0),1),"")</f>
        <v/>
      </c>
      <c r="X863" s="3"/>
      <c r="Z863" s="4" t="str">
        <f t="shared" si="182"/>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H863" s="7" t="str">
        <f t="shared" ca="1" si="183"/>
        <v/>
      </c>
      <c r="BI863" s="4" t="str">
        <f t="shared" si="190"/>
        <v/>
      </c>
      <c r="BJ863" s="123" t="str">
        <f t="shared" si="184"/>
        <v/>
      </c>
      <c r="BK863" s="140" t="str">
        <f t="shared" si="189"/>
        <v/>
      </c>
      <c r="BP863" s="5"/>
      <c r="BQ863" s="4" t="str">
        <f>IF(IFERROR(VLOOKUP(C863,C864:C$1993,1,0),"")="","",COUNTIF(C:C,C863))</f>
        <v/>
      </c>
      <c r="BS863" s="5"/>
      <c r="BT863" s="5"/>
      <c r="BU863" s="5" t="str">
        <f>IF(B863="","",IF(BQ863="",1+(MAX(BU$2:BU862)),""))</f>
        <v/>
      </c>
      <c r="BV863" s="5" t="str">
        <f t="shared" si="185"/>
        <v/>
      </c>
      <c r="BW863" s="5" t="str">
        <f t="shared" si="186"/>
        <v/>
      </c>
      <c r="BX863" s="14" t="str">
        <f t="shared" si="187"/>
        <v/>
      </c>
      <c r="BY863" s="28"/>
      <c r="BZ863" s="15"/>
      <c r="CA863" s="5" t="str">
        <f t="shared" si="191"/>
        <v/>
      </c>
      <c r="CC863" s="5"/>
      <c r="CD863" s="5" t="str">
        <f t="shared" si="188"/>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x14ac:dyDescent="0.25">
      <c r="A864" s="4"/>
      <c r="B864" s="3"/>
      <c r="D864" s="1" t="str">
        <f>IFERROR(INDEX('padron cfe'!B:B,MATCH(DATOS!C864,'padron cfe'!A:A,0),1),"")</f>
        <v/>
      </c>
      <c r="H864" s="5" t="str">
        <f>IF(F864="","",IFERROR(CONCATENATE("PEUA",VLOOKUP(ESTADO,REPORTE!AV864:AW895,2,0),CLAVE_DISTRITO,CLAVE_CADER,IFERROR(VLOOKUP(DAY(F864),$BN$3:$BO$11,2,0),DAY(F864)),IFERROR(VLOOKUP(MONTH(F864),$BN$3:$BO$11,2,0),MONTH(F864)),YEAR(F864),G864),""))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80"/>
        <v/>
      </c>
      <c r="S864"/>
      <c r="T864" s="2" t="str">
        <f>IFERROR(INDEX('padron cfe'!D:D,MATCH(DATOS!C864,'padron cfe'!A:A,0),1),"")</f>
        <v/>
      </c>
      <c r="X864" s="3"/>
      <c r="Z864" s="4" t="str">
        <f t="shared" si="182"/>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H864" s="7" t="str">
        <f t="shared" ca="1" si="183"/>
        <v/>
      </c>
      <c r="BI864" s="4" t="str">
        <f t="shared" si="190"/>
        <v/>
      </c>
      <c r="BJ864" s="123" t="str">
        <f t="shared" si="184"/>
        <v/>
      </c>
      <c r="BK864" s="140" t="str">
        <f t="shared" si="189"/>
        <v/>
      </c>
      <c r="BP864" s="5"/>
      <c r="BQ864" s="4" t="str">
        <f>IF(IFERROR(VLOOKUP(C864,C865:C$1993,1,0),"")="","",COUNTIF(C:C,C864))</f>
        <v/>
      </c>
      <c r="BS864" s="5"/>
      <c r="BT864" s="5"/>
      <c r="BU864" s="5" t="str">
        <f>IF(B864="","",IF(BQ864="",1+(MAX(BU$2:BU863)),""))</f>
        <v/>
      </c>
      <c r="BV864" s="5" t="str">
        <f t="shared" si="185"/>
        <v/>
      </c>
      <c r="BW864" s="5" t="str">
        <f t="shared" si="186"/>
        <v/>
      </c>
      <c r="BX864" s="14" t="str">
        <f t="shared" si="187"/>
        <v/>
      </c>
      <c r="BY864" s="28"/>
      <c r="BZ864" s="15"/>
      <c r="CA864" s="5" t="str">
        <f t="shared" si="191"/>
        <v/>
      </c>
      <c r="CC864" s="5"/>
      <c r="CD864" s="5" t="str">
        <f t="shared" si="188"/>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x14ac:dyDescent="0.25">
      <c r="A865" s="4"/>
      <c r="B865" s="3"/>
      <c r="D865" s="1" t="str">
        <f>IFERROR(INDEX('padron cfe'!B:B,MATCH(DATOS!C865,'padron cfe'!A:A,0),1),"")</f>
        <v/>
      </c>
      <c r="H865" s="5" t="str">
        <f>IF(F865="","",IFERROR(CONCATENATE("PEUA",VLOOKUP(ESTADO,REPORTE!AV865:AW896,2,0),CLAVE_DISTRITO,CLAVE_CADER,IFERROR(VLOOKUP(DAY(F865),$BN$3:$BO$11,2,0),DAY(F865)),IFERROR(VLOOKUP(MONTH(F865),$BN$3:$BO$11,2,0),MONTH(F865)),YEAR(F865),G865),""))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80"/>
        <v/>
      </c>
      <c r="S865"/>
      <c r="T865" s="2" t="str">
        <f>IFERROR(INDEX('padron cfe'!D:D,MATCH(DATOS!C865,'padron cfe'!A:A,0),1),"")</f>
        <v/>
      </c>
      <c r="X865" s="3"/>
      <c r="Z865" s="4" t="str">
        <f t="shared" si="182"/>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H865" s="7" t="str">
        <f t="shared" ca="1" si="183"/>
        <v/>
      </c>
      <c r="BI865" s="4" t="str">
        <f t="shared" si="190"/>
        <v/>
      </c>
      <c r="BJ865" s="123" t="str">
        <f t="shared" si="184"/>
        <v/>
      </c>
      <c r="BK865" s="140" t="str">
        <f t="shared" si="189"/>
        <v/>
      </c>
      <c r="BP865" s="5"/>
      <c r="BQ865" s="4" t="str">
        <f>IF(IFERROR(VLOOKUP(C865,C866:C$1993,1,0),"")="","",COUNTIF(C:C,C865))</f>
        <v/>
      </c>
      <c r="BS865" s="5"/>
      <c r="BT865" s="5"/>
      <c r="BU865" s="5" t="str">
        <f>IF(B865="","",IF(BQ865="",1+(MAX(BU$2:BU864)),""))</f>
        <v/>
      </c>
      <c r="BV865" s="5" t="str">
        <f t="shared" si="185"/>
        <v/>
      </c>
      <c r="BW865" s="5" t="str">
        <f t="shared" si="186"/>
        <v/>
      </c>
      <c r="BX865" s="14" t="str">
        <f t="shared" si="187"/>
        <v/>
      </c>
      <c r="BY865" s="28"/>
      <c r="BZ865" s="15"/>
      <c r="CA865" s="5" t="str">
        <f t="shared" si="191"/>
        <v/>
      </c>
      <c r="CC865" s="5"/>
      <c r="CD865" s="5" t="str">
        <f t="shared" si="188"/>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x14ac:dyDescent="0.25">
      <c r="A866" s="4"/>
      <c r="B866" s="3"/>
      <c r="D866" s="1" t="str">
        <f>IFERROR(INDEX('padron cfe'!B:B,MATCH(DATOS!C866,'padron cfe'!A:A,0),1),"")</f>
        <v/>
      </c>
      <c r="H866" s="5" t="str">
        <f>IF(F866="","",IFERROR(CONCATENATE("PEUA",VLOOKUP(ESTADO,REPORTE!AV866:AW897,2,0),CLAVE_DISTRITO,CLAVE_CADER,IFERROR(VLOOKUP(DAY(F866),$BN$3:$BO$11,2,0),DAY(F866)),IFERROR(VLOOKUP(MONTH(F866),$BN$3:$BO$11,2,0),MONTH(F866)),YEAR(F866),G866),""))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80"/>
        <v/>
      </c>
      <c r="S866"/>
      <c r="T866" s="2" t="str">
        <f>IFERROR(INDEX('padron cfe'!D:D,MATCH(DATOS!C866,'padron cfe'!A:A,0),1),"")</f>
        <v/>
      </c>
      <c r="X866" s="3"/>
      <c r="Z866" s="4" t="str">
        <f t="shared" si="182"/>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H866" s="7" t="str">
        <f t="shared" ca="1" si="183"/>
        <v/>
      </c>
      <c r="BI866" s="4" t="str">
        <f t="shared" si="190"/>
        <v/>
      </c>
      <c r="BJ866" s="123" t="str">
        <f t="shared" si="184"/>
        <v/>
      </c>
      <c r="BK866" s="140" t="str">
        <f t="shared" si="189"/>
        <v/>
      </c>
      <c r="BP866" s="5"/>
      <c r="BQ866" s="4" t="str">
        <f>IF(IFERROR(VLOOKUP(C866,C867:C$1993,1,0),"")="","",COUNTIF(C:C,C866))</f>
        <v/>
      </c>
      <c r="BS866" s="5"/>
      <c r="BT866" s="5"/>
      <c r="BU866" s="5" t="str">
        <f>IF(B866="","",IF(BQ866="",1+(MAX(BU$2:BU865)),""))</f>
        <v/>
      </c>
      <c r="BV866" s="5" t="str">
        <f t="shared" si="185"/>
        <v/>
      </c>
      <c r="BW866" s="5" t="str">
        <f t="shared" si="186"/>
        <v/>
      </c>
      <c r="BX866" s="14" t="str">
        <f t="shared" si="187"/>
        <v/>
      </c>
      <c r="BY866" s="28"/>
      <c r="BZ866" s="15"/>
      <c r="CA866" s="5" t="str">
        <f t="shared" si="191"/>
        <v/>
      </c>
      <c r="CC866" s="5"/>
      <c r="CD866" s="5" t="str">
        <f t="shared" si="188"/>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x14ac:dyDescent="0.25">
      <c r="A867" s="4"/>
      <c r="B867" s="3"/>
      <c r="D867" s="1" t="str">
        <f>IFERROR(INDEX('padron cfe'!B:B,MATCH(DATOS!C867,'padron cfe'!A:A,0),1),"")</f>
        <v/>
      </c>
      <c r="H867" s="5" t="str">
        <f>IF(F867="","",IFERROR(CONCATENATE("PEUA",VLOOKUP(ESTADO,REPORTE!AV867:AW898,2,0),CLAVE_DISTRITO,CLAVE_CADER,IFERROR(VLOOKUP(DAY(F867),$BN$3:$BO$11,2,0),DAY(F867)),IFERROR(VLOOKUP(MONTH(F867),$BN$3:$BO$11,2,0),MONTH(F867)),YEAR(F867),G867),""))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80"/>
        <v/>
      </c>
      <c r="S867"/>
      <c r="T867" s="2" t="str">
        <f>IFERROR(INDEX('padron cfe'!D:D,MATCH(DATOS!C867,'padron cfe'!A:A,0),1),"")</f>
        <v/>
      </c>
      <c r="X867" s="3"/>
      <c r="Z867" s="4" t="str">
        <f t="shared" si="182"/>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H867" s="7" t="str">
        <f t="shared" ca="1" si="183"/>
        <v/>
      </c>
      <c r="BI867" s="4" t="str">
        <f t="shared" si="190"/>
        <v/>
      </c>
      <c r="BJ867" s="123" t="str">
        <f t="shared" si="184"/>
        <v/>
      </c>
      <c r="BK867" s="140" t="str">
        <f t="shared" si="189"/>
        <v/>
      </c>
      <c r="BP867" s="5"/>
      <c r="BQ867" s="4" t="str">
        <f>IF(IFERROR(VLOOKUP(C867,C868:C$1993,1,0),"")="","",COUNTIF(C:C,C867))</f>
        <v/>
      </c>
      <c r="BS867" s="5"/>
      <c r="BT867" s="5"/>
      <c r="BU867" s="5" t="str">
        <f>IF(B867="","",IF(BQ867="",1+(MAX(BU$2:BU866)),""))</f>
        <v/>
      </c>
      <c r="BV867" s="5" t="str">
        <f t="shared" si="185"/>
        <v/>
      </c>
      <c r="BW867" s="5" t="str">
        <f t="shared" si="186"/>
        <v/>
      </c>
      <c r="BX867" s="14" t="str">
        <f t="shared" si="187"/>
        <v/>
      </c>
      <c r="BY867" s="28"/>
      <c r="BZ867" s="15"/>
      <c r="CA867" s="5" t="str">
        <f t="shared" si="191"/>
        <v/>
      </c>
      <c r="CC867" s="5"/>
      <c r="CD867" s="5" t="str">
        <f t="shared" si="188"/>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x14ac:dyDescent="0.25">
      <c r="A868" s="4"/>
      <c r="B868" s="3"/>
      <c r="D868" s="1" t="str">
        <f>IFERROR(INDEX('padron cfe'!B:B,MATCH(DATOS!C868,'padron cfe'!A:A,0),1),"")</f>
        <v/>
      </c>
      <c r="H868" s="5" t="str">
        <f>IF(F868="","",IFERROR(CONCATENATE("PEUA",VLOOKUP(ESTADO,REPORTE!AV868:AW899,2,0),CLAVE_DISTRITO,CLAVE_CADER,IFERROR(VLOOKUP(DAY(F868),$BN$3:$BO$11,2,0),DAY(F868)),IFERROR(VLOOKUP(MONTH(F868),$BN$3:$BO$11,2,0),MONTH(F868)),YEAR(F868),G868),""))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80"/>
        <v/>
      </c>
      <c r="S868"/>
      <c r="T868" s="2" t="str">
        <f>IFERROR(INDEX('padron cfe'!D:D,MATCH(DATOS!C868,'padron cfe'!A:A,0),1),"")</f>
        <v/>
      </c>
      <c r="X868" s="3"/>
      <c r="Z868" s="4" t="str">
        <f t="shared" si="182"/>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H868" s="7" t="str">
        <f t="shared" ca="1" si="183"/>
        <v/>
      </c>
      <c r="BI868" s="4" t="str">
        <f t="shared" si="190"/>
        <v/>
      </c>
      <c r="BJ868" s="123" t="str">
        <f t="shared" si="184"/>
        <v/>
      </c>
      <c r="BK868" s="140" t="str">
        <f t="shared" si="189"/>
        <v/>
      </c>
      <c r="BP868" s="5"/>
      <c r="BQ868" s="4" t="str">
        <f>IF(IFERROR(VLOOKUP(C868,C869:C$1993,1,0),"")="","",COUNTIF(C:C,C868))</f>
        <v/>
      </c>
      <c r="BS868" s="5"/>
      <c r="BT868" s="5"/>
      <c r="BU868" s="5" t="str">
        <f>IF(B868="","",IF(BQ868="",1+(MAX(BU$2:BU867)),""))</f>
        <v/>
      </c>
      <c r="BV868" s="5" t="str">
        <f t="shared" si="185"/>
        <v/>
      </c>
      <c r="BW868" s="5" t="str">
        <f t="shared" si="186"/>
        <v/>
      </c>
      <c r="BX868" s="14" t="str">
        <f t="shared" si="187"/>
        <v/>
      </c>
      <c r="BY868" s="28"/>
      <c r="BZ868" s="15"/>
      <c r="CA868" s="5" t="str">
        <f t="shared" si="191"/>
        <v/>
      </c>
      <c r="CC868" s="5"/>
      <c r="CD868" s="5" t="str">
        <f t="shared" si="188"/>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x14ac:dyDescent="0.25">
      <c r="A869" s="4"/>
      <c r="B869" s="3"/>
      <c r="D869" s="1" t="str">
        <f>IFERROR(INDEX('padron cfe'!B:B,MATCH(DATOS!C869,'padron cfe'!A:A,0),1),"")</f>
        <v/>
      </c>
      <c r="H869" s="5" t="str">
        <f>IF(F869="","",IFERROR(CONCATENATE("PEUA",VLOOKUP(ESTADO,REPORTE!AV869:AW900,2,0),CLAVE_DISTRITO,CLAVE_CADER,IFERROR(VLOOKUP(DAY(F869),$BN$3:$BO$11,2,0),DAY(F869)),IFERROR(VLOOKUP(MONTH(F869),$BN$3:$BO$11,2,0),MONTH(F869)),YEAR(F869),G869),""))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80"/>
        <v/>
      </c>
      <c r="S869"/>
      <c r="T869" s="2" t="str">
        <f>IFERROR(INDEX('padron cfe'!D:D,MATCH(DATOS!C869,'padron cfe'!A:A,0),1),"")</f>
        <v/>
      </c>
      <c r="X869" s="3"/>
      <c r="Z869" s="4" t="str">
        <f t="shared" si="182"/>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H869" s="7" t="str">
        <f t="shared" ca="1" si="183"/>
        <v/>
      </c>
      <c r="BI869" s="4" t="str">
        <f t="shared" si="190"/>
        <v/>
      </c>
      <c r="BJ869" s="123" t="str">
        <f t="shared" si="184"/>
        <v/>
      </c>
      <c r="BK869" s="140" t="str">
        <f t="shared" si="189"/>
        <v/>
      </c>
      <c r="BP869" s="5"/>
      <c r="BQ869" s="4" t="str">
        <f>IF(IFERROR(VLOOKUP(C869,C870:C$1993,1,0),"")="","",COUNTIF(C:C,C869))</f>
        <v/>
      </c>
      <c r="BS869" s="5"/>
      <c r="BT869" s="5"/>
      <c r="BU869" s="5" t="str">
        <f>IF(B869="","",IF(BQ869="",1+(MAX(BU$2:BU868)),""))</f>
        <v/>
      </c>
      <c r="BV869" s="5" t="str">
        <f t="shared" si="185"/>
        <v/>
      </c>
      <c r="BW869" s="5" t="str">
        <f t="shared" si="186"/>
        <v/>
      </c>
      <c r="BX869" s="14" t="str">
        <f t="shared" si="187"/>
        <v/>
      </c>
      <c r="BY869" s="28"/>
      <c r="BZ869" s="15"/>
      <c r="CA869" s="5" t="str">
        <f t="shared" si="191"/>
        <v/>
      </c>
      <c r="CC869" s="5"/>
      <c r="CD869" s="5" t="str">
        <f t="shared" si="188"/>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x14ac:dyDescent="0.25">
      <c r="A870" s="4"/>
      <c r="B870" s="3"/>
      <c r="D870" s="1" t="str">
        <f>IFERROR(INDEX('padron cfe'!B:B,MATCH(DATOS!C870,'padron cfe'!A:A,0),1),"")</f>
        <v/>
      </c>
      <c r="H870" s="5" t="str">
        <f>IF(F870="","",IFERROR(CONCATENATE("PEUA",VLOOKUP(ESTADO,REPORTE!AV870:AW901,2,0),CLAVE_DISTRITO,CLAVE_CADER,IFERROR(VLOOKUP(DAY(F870),$BN$3:$BO$11,2,0),DAY(F870)),IFERROR(VLOOKUP(MONTH(F870),$BN$3:$BO$11,2,0),MONTH(F870)),YEAR(F870),G870),""))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80"/>
        <v/>
      </c>
      <c r="S870"/>
      <c r="T870" s="2" t="str">
        <f>IFERROR(INDEX('padron cfe'!D:D,MATCH(DATOS!C870,'padron cfe'!A:A,0),1),"")</f>
        <v/>
      </c>
      <c r="X870" s="3"/>
      <c r="Z870" s="4" t="str">
        <f t="shared" si="182"/>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H870" s="7" t="str">
        <f t="shared" ca="1" si="183"/>
        <v/>
      </c>
      <c r="BI870" s="4" t="str">
        <f t="shared" si="190"/>
        <v/>
      </c>
      <c r="BJ870" s="123" t="str">
        <f t="shared" si="184"/>
        <v/>
      </c>
      <c r="BK870" s="140" t="str">
        <f t="shared" si="189"/>
        <v/>
      </c>
      <c r="BP870" s="5"/>
      <c r="BQ870" s="4" t="str">
        <f>IF(IFERROR(VLOOKUP(C870,C871:C$1993,1,0),"")="","",COUNTIF(C:C,C870))</f>
        <v/>
      </c>
      <c r="BS870" s="5"/>
      <c r="BT870" s="5"/>
      <c r="BU870" s="5" t="str">
        <f>IF(B870="","",IF(BQ870="",1+(MAX(BU$2:BU869)),""))</f>
        <v/>
      </c>
      <c r="BV870" s="5" t="str">
        <f t="shared" si="185"/>
        <v/>
      </c>
      <c r="BW870" s="5" t="str">
        <f t="shared" si="186"/>
        <v/>
      </c>
      <c r="BX870" s="14" t="str">
        <f t="shared" si="187"/>
        <v/>
      </c>
      <c r="BY870" s="28"/>
      <c r="BZ870" s="15"/>
      <c r="CA870" s="5" t="str">
        <f t="shared" si="191"/>
        <v/>
      </c>
      <c r="CC870" s="5"/>
      <c r="CD870" s="5" t="str">
        <f t="shared" si="188"/>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x14ac:dyDescent="0.25">
      <c r="A871" s="4"/>
      <c r="B871" s="3"/>
      <c r="D871" s="1" t="str">
        <f>IFERROR(INDEX('padron cfe'!B:B,MATCH(DATOS!C871,'padron cfe'!A:A,0),1),"")</f>
        <v/>
      </c>
      <c r="H871" s="5" t="str">
        <f>IF(F871="","",IFERROR(CONCATENATE("PEUA",VLOOKUP(ESTADO,REPORTE!AV871:AW902,2,0),CLAVE_DISTRITO,CLAVE_CADER,IFERROR(VLOOKUP(DAY(F871),$BN$3:$BO$11,2,0),DAY(F871)),IFERROR(VLOOKUP(MONTH(F871),$BN$3:$BO$11,2,0),MONTH(F871)),YEAR(F871),G871),""))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80"/>
        <v/>
      </c>
      <c r="S871"/>
      <c r="T871" s="2" t="str">
        <f>IFERROR(INDEX('padron cfe'!D:D,MATCH(DATOS!C871,'padron cfe'!A:A,0),1),"")</f>
        <v/>
      </c>
      <c r="X871" s="3"/>
      <c r="Z871" s="4" t="str">
        <f t="shared" si="182"/>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H871" s="7" t="str">
        <f t="shared" ca="1" si="183"/>
        <v/>
      </c>
      <c r="BI871" s="4" t="str">
        <f t="shared" si="190"/>
        <v/>
      </c>
      <c r="BJ871" s="123" t="str">
        <f t="shared" si="184"/>
        <v/>
      </c>
      <c r="BK871" s="140" t="str">
        <f t="shared" si="189"/>
        <v/>
      </c>
      <c r="BP871" s="5"/>
      <c r="BQ871" s="4" t="str">
        <f>IF(IFERROR(VLOOKUP(C871,C872:C$1993,1,0),"")="","",COUNTIF(C:C,C871))</f>
        <v/>
      </c>
      <c r="BS871" s="5"/>
      <c r="BT871" s="5"/>
      <c r="BU871" s="5" t="str">
        <f>IF(B871="","",IF(BQ871="",1+(MAX(BU$2:BU870)),""))</f>
        <v/>
      </c>
      <c r="BV871" s="5" t="str">
        <f t="shared" si="185"/>
        <v/>
      </c>
      <c r="BW871" s="5" t="str">
        <f t="shared" si="186"/>
        <v/>
      </c>
      <c r="BX871" s="14" t="str">
        <f t="shared" si="187"/>
        <v/>
      </c>
      <c r="BY871" s="28"/>
      <c r="BZ871" s="15"/>
      <c r="CA871" s="5" t="str">
        <f t="shared" si="191"/>
        <v/>
      </c>
      <c r="CC871" s="5"/>
      <c r="CD871" s="5" t="str">
        <f t="shared" si="188"/>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x14ac:dyDescent="0.25">
      <c r="A872" s="4"/>
      <c r="B872" s="3"/>
      <c r="D872" s="1" t="str">
        <f>IFERROR(INDEX('padron cfe'!B:B,MATCH(DATOS!C872,'padron cfe'!A:A,0),1),"")</f>
        <v/>
      </c>
      <c r="H872" s="5" t="str">
        <f>IF(F872="","",IFERROR(CONCATENATE("PEUA",VLOOKUP(ESTADO,REPORTE!AV872:AW903,2,0),CLAVE_DISTRITO,CLAVE_CADER,IFERROR(VLOOKUP(DAY(F872),$BN$3:$BO$11,2,0),DAY(F872)),IFERROR(VLOOKUP(MONTH(F872),$BN$3:$BO$11,2,0),MONTH(F872)),YEAR(F872),G872),""))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80"/>
        <v/>
      </c>
      <c r="S872"/>
      <c r="T872" s="2" t="str">
        <f>IFERROR(INDEX('padron cfe'!D:D,MATCH(DATOS!C872,'padron cfe'!A:A,0),1),"")</f>
        <v/>
      </c>
      <c r="X872" s="3"/>
      <c r="Z872" s="4" t="str">
        <f t="shared" si="182"/>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H872" s="7" t="str">
        <f t="shared" ca="1" si="183"/>
        <v/>
      </c>
      <c r="BI872" s="4" t="str">
        <f t="shared" si="190"/>
        <v/>
      </c>
      <c r="BJ872" s="123" t="str">
        <f t="shared" si="184"/>
        <v/>
      </c>
      <c r="BK872" s="140" t="str">
        <f t="shared" si="189"/>
        <v/>
      </c>
      <c r="BP872" s="5"/>
      <c r="BQ872" s="4" t="str">
        <f>IF(IFERROR(VLOOKUP(C872,C873:C$1993,1,0),"")="","",COUNTIF(C:C,C872))</f>
        <v/>
      </c>
      <c r="BS872" s="5"/>
      <c r="BT872" s="5"/>
      <c r="BU872" s="5" t="str">
        <f>IF(B872="","",IF(BQ872="",1+(MAX(BU$2:BU871)),""))</f>
        <v/>
      </c>
      <c r="BV872" s="5" t="str">
        <f t="shared" si="185"/>
        <v/>
      </c>
      <c r="BW872" s="5" t="str">
        <f t="shared" si="186"/>
        <v/>
      </c>
      <c r="BX872" s="14" t="str">
        <f t="shared" si="187"/>
        <v/>
      </c>
      <c r="BY872" s="28"/>
      <c r="BZ872" s="15"/>
      <c r="CA872" s="5" t="str">
        <f t="shared" si="191"/>
        <v/>
      </c>
      <c r="CC872" s="5"/>
      <c r="CD872" s="5" t="str">
        <f t="shared" si="188"/>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x14ac:dyDescent="0.25">
      <c r="A873" s="4"/>
      <c r="B873" s="3"/>
      <c r="D873" s="1" t="str">
        <f>IFERROR(INDEX('padron cfe'!B:B,MATCH(DATOS!C873,'padron cfe'!A:A,0),1),"")</f>
        <v/>
      </c>
      <c r="H873" s="5" t="str">
        <f>IF(F873="","",IFERROR(CONCATENATE("PEUA",VLOOKUP(ESTADO,REPORTE!AV873:AW904,2,0),CLAVE_DISTRITO,CLAVE_CADER,IFERROR(VLOOKUP(DAY(F873),$BN$3:$BO$11,2,0),DAY(F873)),IFERROR(VLOOKUP(MONTH(F873),$BN$3:$BO$11,2,0),MONTH(F873)),YEAR(F873),G873),""))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80"/>
        <v/>
      </c>
      <c r="S873"/>
      <c r="T873" s="2" t="str">
        <f>IFERROR(INDEX('padron cfe'!D:D,MATCH(DATOS!C873,'padron cfe'!A:A,0),1),"")</f>
        <v/>
      </c>
      <c r="X873" s="3"/>
      <c r="Z873" s="4" t="str">
        <f t="shared" si="182"/>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H873" s="7" t="str">
        <f t="shared" ca="1" si="183"/>
        <v/>
      </c>
      <c r="BI873" s="4" t="str">
        <f t="shared" si="190"/>
        <v/>
      </c>
      <c r="BJ873" s="123" t="str">
        <f t="shared" si="184"/>
        <v/>
      </c>
      <c r="BK873" s="140" t="str">
        <f t="shared" si="189"/>
        <v/>
      </c>
      <c r="BP873" s="5"/>
      <c r="BQ873" s="4" t="str">
        <f>IF(IFERROR(VLOOKUP(C873,C874:C$1993,1,0),"")="","",COUNTIF(C:C,C873))</f>
        <v/>
      </c>
      <c r="BS873" s="5"/>
      <c r="BT873" s="5"/>
      <c r="BU873" s="5" t="str">
        <f>IF(B873="","",IF(BQ873="",1+(MAX(BU$2:BU872)),""))</f>
        <v/>
      </c>
      <c r="BV873" s="5" t="str">
        <f t="shared" si="185"/>
        <v/>
      </c>
      <c r="BW873" s="5" t="str">
        <f t="shared" si="186"/>
        <v/>
      </c>
      <c r="BX873" s="14" t="str">
        <f t="shared" si="187"/>
        <v/>
      </c>
      <c r="BY873" s="28"/>
      <c r="BZ873" s="15"/>
      <c r="CA873" s="5" t="str">
        <f t="shared" si="191"/>
        <v/>
      </c>
      <c r="CC873" s="5"/>
      <c r="CD873" s="5" t="str">
        <f t="shared" si="188"/>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x14ac:dyDescent="0.25">
      <c r="A874" s="4"/>
      <c r="B874" s="3"/>
      <c r="D874" s="1" t="str">
        <f>IFERROR(INDEX('padron cfe'!B:B,MATCH(DATOS!C874,'padron cfe'!A:A,0),1),"")</f>
        <v/>
      </c>
      <c r="H874" s="5" t="str">
        <f>IF(F874="","",IFERROR(CONCATENATE("PEUA",VLOOKUP(ESTADO,REPORTE!AV874:AW905,2,0),CLAVE_DISTRITO,CLAVE_CADER,IFERROR(VLOOKUP(DAY(F874),$BN$3:$BO$11,2,0),DAY(F874)),IFERROR(VLOOKUP(MONTH(F874),$BN$3:$BO$11,2,0),MONTH(F874)),YEAR(F874),G874),""))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80"/>
        <v/>
      </c>
      <c r="S874"/>
      <c r="T874" s="2" t="str">
        <f>IFERROR(INDEX('padron cfe'!D:D,MATCH(DATOS!C874,'padron cfe'!A:A,0),1),"")</f>
        <v/>
      </c>
      <c r="X874" s="3"/>
      <c r="Z874" s="4" t="str">
        <f t="shared" si="182"/>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H874" s="7" t="str">
        <f t="shared" ca="1" si="183"/>
        <v/>
      </c>
      <c r="BI874" s="4" t="str">
        <f t="shared" si="190"/>
        <v/>
      </c>
      <c r="BJ874" s="123" t="str">
        <f t="shared" si="184"/>
        <v/>
      </c>
      <c r="BK874" s="140" t="str">
        <f t="shared" si="189"/>
        <v/>
      </c>
      <c r="BP874" s="5"/>
      <c r="BQ874" s="4" t="str">
        <f>IF(IFERROR(VLOOKUP(C874,C875:C$1993,1,0),"")="","",COUNTIF(C:C,C874))</f>
        <v/>
      </c>
      <c r="BS874" s="5"/>
      <c r="BT874" s="5"/>
      <c r="BU874" s="5" t="str">
        <f>IF(B874="","",IF(BQ874="",1+(MAX(BU$2:BU873)),""))</f>
        <v/>
      </c>
      <c r="BV874" s="5" t="str">
        <f t="shared" si="185"/>
        <v/>
      </c>
      <c r="BW874" s="5" t="str">
        <f t="shared" si="186"/>
        <v/>
      </c>
      <c r="BX874" s="14" t="str">
        <f t="shared" si="187"/>
        <v/>
      </c>
      <c r="BY874" s="28"/>
      <c r="BZ874" s="15"/>
      <c r="CA874" s="5" t="str">
        <f t="shared" si="191"/>
        <v/>
      </c>
      <c r="CC874" s="5"/>
      <c r="CD874" s="5" t="str">
        <f t="shared" si="188"/>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x14ac:dyDescent="0.25">
      <c r="A875" s="4"/>
      <c r="B875" s="3"/>
      <c r="D875" s="1" t="str">
        <f>IFERROR(INDEX('padron cfe'!B:B,MATCH(DATOS!C875,'padron cfe'!A:A,0),1),"")</f>
        <v/>
      </c>
      <c r="H875" s="5" t="str">
        <f>IF(F875="","",IFERROR(CONCATENATE("PEUA",VLOOKUP(ESTADO,REPORTE!AV875:AW906,2,0),CLAVE_DISTRITO,CLAVE_CADER,IFERROR(VLOOKUP(DAY(F875),$BN$3:$BO$11,2,0),DAY(F875)),IFERROR(VLOOKUP(MONTH(F875),$BN$3:$BO$11,2,0),MONTH(F875)),YEAR(F875),G875),""))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80"/>
        <v/>
      </c>
      <c r="S875"/>
      <c r="T875" s="2" t="str">
        <f>IFERROR(INDEX('padron cfe'!D:D,MATCH(DATOS!C875,'padron cfe'!A:A,0),1),"")</f>
        <v/>
      </c>
      <c r="X875" s="3"/>
      <c r="Z875" s="4" t="str">
        <f t="shared" si="182"/>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H875" s="7" t="str">
        <f t="shared" ca="1" si="183"/>
        <v/>
      </c>
      <c r="BI875" s="4" t="str">
        <f t="shared" si="190"/>
        <v/>
      </c>
      <c r="BJ875" s="123" t="str">
        <f t="shared" si="184"/>
        <v/>
      </c>
      <c r="BK875" s="140" t="str">
        <f t="shared" si="189"/>
        <v/>
      </c>
      <c r="BP875" s="5"/>
      <c r="BQ875" s="4" t="str">
        <f>IF(IFERROR(VLOOKUP(C875,C876:C$1993,1,0),"")="","",COUNTIF(C:C,C875))</f>
        <v/>
      </c>
      <c r="BS875" s="5"/>
      <c r="BT875" s="5"/>
      <c r="BU875" s="5" t="str">
        <f>IF(B875="","",IF(BQ875="",1+(MAX(BU$2:BU874)),""))</f>
        <v/>
      </c>
      <c r="BV875" s="5" t="str">
        <f t="shared" si="185"/>
        <v/>
      </c>
      <c r="BW875" s="5" t="str">
        <f t="shared" si="186"/>
        <v/>
      </c>
      <c r="BX875" s="14" t="str">
        <f t="shared" si="187"/>
        <v/>
      </c>
      <c r="BY875" s="28"/>
      <c r="BZ875" s="15"/>
      <c r="CA875" s="5" t="str">
        <f t="shared" si="191"/>
        <v/>
      </c>
      <c r="CC875" s="5"/>
      <c r="CD875" s="5" t="str">
        <f t="shared" si="188"/>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x14ac:dyDescent="0.25">
      <c r="A876" s="4"/>
      <c r="B876" s="3"/>
      <c r="D876" s="1" t="str">
        <f>IFERROR(INDEX('padron cfe'!B:B,MATCH(DATOS!C876,'padron cfe'!A:A,0),1),"")</f>
        <v/>
      </c>
      <c r="H876" s="5" t="str">
        <f>IF(F876="","",IFERROR(CONCATENATE("PEUA",VLOOKUP(ESTADO,REPORTE!AV876:AW907,2,0),CLAVE_DISTRITO,CLAVE_CADER,IFERROR(VLOOKUP(DAY(F876),$BN$3:$BO$11,2,0),DAY(F876)),IFERROR(VLOOKUP(MONTH(F876),$BN$3:$BO$11,2,0),MONTH(F876)),YEAR(F876),G876),""))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80"/>
        <v/>
      </c>
      <c r="S876"/>
      <c r="T876" s="2" t="str">
        <f>IFERROR(INDEX('padron cfe'!D:D,MATCH(DATOS!C876,'padron cfe'!A:A,0),1),"")</f>
        <v/>
      </c>
      <c r="X876" s="3"/>
      <c r="Z876" s="4" t="str">
        <f t="shared" si="182"/>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H876" s="7" t="str">
        <f t="shared" ca="1" si="183"/>
        <v/>
      </c>
      <c r="BI876" s="4" t="str">
        <f t="shared" si="190"/>
        <v/>
      </c>
      <c r="BJ876" s="123" t="str">
        <f t="shared" si="184"/>
        <v/>
      </c>
      <c r="BK876" s="140" t="str">
        <f t="shared" si="189"/>
        <v/>
      </c>
      <c r="BP876" s="5"/>
      <c r="BQ876" s="4" t="str">
        <f>IF(IFERROR(VLOOKUP(C876,C877:C$1993,1,0),"")="","",COUNTIF(C:C,C876))</f>
        <v/>
      </c>
      <c r="BS876" s="5"/>
      <c r="BT876" s="5"/>
      <c r="BU876" s="5" t="str">
        <f>IF(B876="","",IF(BQ876="",1+(MAX(BU$2:BU875)),""))</f>
        <v/>
      </c>
      <c r="BV876" s="5" t="str">
        <f t="shared" si="185"/>
        <v/>
      </c>
      <c r="BW876" s="5" t="str">
        <f t="shared" si="186"/>
        <v/>
      </c>
      <c r="BX876" s="14" t="str">
        <f t="shared" si="187"/>
        <v/>
      </c>
      <c r="BY876" s="28"/>
      <c r="BZ876" s="15"/>
      <c r="CA876" s="5" t="str">
        <f t="shared" si="191"/>
        <v/>
      </c>
      <c r="CC876" s="5"/>
      <c r="CD876" s="5" t="str">
        <f t="shared" si="188"/>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x14ac:dyDescent="0.25">
      <c r="A877" s="4"/>
      <c r="B877" s="3"/>
      <c r="D877" s="1" t="str">
        <f>IFERROR(INDEX('padron cfe'!B:B,MATCH(DATOS!C877,'padron cfe'!A:A,0),1),"")</f>
        <v/>
      </c>
      <c r="H877" s="5" t="str">
        <f>IF(F877="","",IFERROR(CONCATENATE("PEUA",VLOOKUP(ESTADO,REPORTE!AV877:AW908,2,0),CLAVE_DISTRITO,CLAVE_CADER,IFERROR(VLOOKUP(DAY(F877),$BN$3:$BO$11,2,0),DAY(F877)),IFERROR(VLOOKUP(MONTH(F877),$BN$3:$BO$11,2,0),MONTH(F877)),YEAR(F877),G877),""))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80"/>
        <v/>
      </c>
      <c r="S877"/>
      <c r="T877" s="2" t="str">
        <f>IFERROR(INDEX('padron cfe'!D:D,MATCH(DATOS!C877,'padron cfe'!A:A,0),1),"")</f>
        <v/>
      </c>
      <c r="X877" s="3"/>
      <c r="Z877" s="4" t="str">
        <f t="shared" si="182"/>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H877" s="7" t="str">
        <f t="shared" ca="1" si="183"/>
        <v/>
      </c>
      <c r="BI877" s="4" t="str">
        <f t="shared" si="190"/>
        <v/>
      </c>
      <c r="BJ877" s="123" t="str">
        <f t="shared" si="184"/>
        <v/>
      </c>
      <c r="BK877" s="140" t="str">
        <f t="shared" si="189"/>
        <v/>
      </c>
      <c r="BP877" s="5"/>
      <c r="BQ877" s="4" t="str">
        <f>IF(IFERROR(VLOOKUP(C877,C878:C$1993,1,0),"")="","",COUNTIF(C:C,C877))</f>
        <v/>
      </c>
      <c r="BS877" s="5"/>
      <c r="BT877" s="5"/>
      <c r="BU877" s="5" t="str">
        <f>IF(B877="","",IF(BQ877="",1+(MAX(BU$2:BU876)),""))</f>
        <v/>
      </c>
      <c r="BV877" s="5" t="str">
        <f t="shared" si="185"/>
        <v/>
      </c>
      <c r="BW877" s="5" t="str">
        <f t="shared" si="186"/>
        <v/>
      </c>
      <c r="BX877" s="14" t="str">
        <f t="shared" si="187"/>
        <v/>
      </c>
      <c r="BY877" s="28"/>
      <c r="BZ877" s="15"/>
      <c r="CA877" s="5" t="str">
        <f t="shared" si="191"/>
        <v/>
      </c>
      <c r="CC877" s="5"/>
      <c r="CD877" s="5" t="str">
        <f t="shared" si="188"/>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x14ac:dyDescent="0.25">
      <c r="A878" s="4"/>
      <c r="B878" s="3"/>
      <c r="D878" s="1" t="str">
        <f>IFERROR(INDEX('padron cfe'!B:B,MATCH(DATOS!C878,'padron cfe'!A:A,0),1),"")</f>
        <v/>
      </c>
      <c r="H878" s="5" t="str">
        <f>IF(F878="","",IFERROR(CONCATENATE("PEUA",VLOOKUP(ESTADO,REPORTE!AV878:AW909,2,0),CLAVE_DISTRITO,CLAVE_CADER,IFERROR(VLOOKUP(DAY(F878),$BN$3:$BO$11,2,0),DAY(F878)),IFERROR(VLOOKUP(MONTH(F878),$BN$3:$BO$11,2,0),MONTH(F878)),YEAR(F878),G878),""))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80"/>
        <v/>
      </c>
      <c r="S878"/>
      <c r="T878" s="2" t="str">
        <f>IFERROR(INDEX('padron cfe'!D:D,MATCH(DATOS!C878,'padron cfe'!A:A,0),1),"")</f>
        <v/>
      </c>
      <c r="X878" s="3"/>
      <c r="Z878" s="4" t="str">
        <f t="shared" si="182"/>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H878" s="7" t="str">
        <f t="shared" ca="1" si="183"/>
        <v/>
      </c>
      <c r="BI878" s="4" t="str">
        <f t="shared" si="190"/>
        <v/>
      </c>
      <c r="BJ878" s="123" t="str">
        <f t="shared" si="184"/>
        <v/>
      </c>
      <c r="BK878" s="140" t="str">
        <f t="shared" si="189"/>
        <v/>
      </c>
      <c r="BP878" s="5"/>
      <c r="BQ878" s="4" t="str">
        <f>IF(IFERROR(VLOOKUP(C878,C879:C$1993,1,0),"")="","",COUNTIF(C:C,C878))</f>
        <v/>
      </c>
      <c r="BS878" s="5"/>
      <c r="BT878" s="5"/>
      <c r="BU878" s="5" t="str">
        <f>IF(B878="","",IF(BQ878="",1+(MAX(BU$2:BU877)),""))</f>
        <v/>
      </c>
      <c r="BV878" s="5" t="str">
        <f t="shared" si="185"/>
        <v/>
      </c>
      <c r="BW878" s="5" t="str">
        <f t="shared" si="186"/>
        <v/>
      </c>
      <c r="BX878" s="14" t="str">
        <f t="shared" si="187"/>
        <v/>
      </c>
      <c r="BY878" s="28"/>
      <c r="BZ878" s="15"/>
      <c r="CA878" s="5" t="str">
        <f t="shared" si="191"/>
        <v/>
      </c>
      <c r="CC878" s="5"/>
      <c r="CD878" s="5" t="str">
        <f t="shared" si="188"/>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x14ac:dyDescent="0.25">
      <c r="A879" s="4"/>
      <c r="B879" s="3"/>
      <c r="D879" s="1" t="str">
        <f>IFERROR(INDEX('padron cfe'!B:B,MATCH(DATOS!C879,'padron cfe'!A:A,0),1),"")</f>
        <v/>
      </c>
      <c r="H879" s="5" t="str">
        <f>IF(F879="","",IFERROR(CONCATENATE("PEUA",VLOOKUP(ESTADO,REPORTE!AV879:AW910,2,0),CLAVE_DISTRITO,CLAVE_CADER,IFERROR(VLOOKUP(DAY(F879),$BN$3:$BO$11,2,0),DAY(F879)),IFERROR(VLOOKUP(MONTH(F879),$BN$3:$BO$11,2,0),MONTH(F879)),YEAR(F879),G879),""))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80"/>
        <v/>
      </c>
      <c r="S879"/>
      <c r="T879" s="2" t="str">
        <f>IFERROR(INDEX('padron cfe'!D:D,MATCH(DATOS!C879,'padron cfe'!A:A,0),1),"")</f>
        <v/>
      </c>
      <c r="X879" s="3"/>
      <c r="Z879" s="4" t="str">
        <f t="shared" si="182"/>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H879" s="7" t="str">
        <f t="shared" ca="1" si="183"/>
        <v/>
      </c>
      <c r="BI879" s="4" t="str">
        <f t="shared" si="190"/>
        <v/>
      </c>
      <c r="BJ879" s="123" t="str">
        <f t="shared" si="184"/>
        <v/>
      </c>
      <c r="BK879" s="140" t="str">
        <f t="shared" si="189"/>
        <v/>
      </c>
      <c r="BP879" s="5"/>
      <c r="BQ879" s="4" t="str">
        <f>IF(IFERROR(VLOOKUP(C879,C880:C$1993,1,0),"")="","",COUNTIF(C:C,C879))</f>
        <v/>
      </c>
      <c r="BS879" s="5"/>
      <c r="BT879" s="5"/>
      <c r="BU879" s="5" t="str">
        <f>IF(B879="","",IF(BQ879="",1+(MAX(BU$2:BU878)),""))</f>
        <v/>
      </c>
      <c r="BV879" s="5" t="str">
        <f t="shared" si="185"/>
        <v/>
      </c>
      <c r="BW879" s="5" t="str">
        <f t="shared" si="186"/>
        <v/>
      </c>
      <c r="BX879" s="14" t="str">
        <f t="shared" si="187"/>
        <v/>
      </c>
      <c r="BY879" s="28"/>
      <c r="BZ879" s="15"/>
      <c r="CA879" s="5" t="str">
        <f t="shared" si="191"/>
        <v/>
      </c>
      <c r="CC879" s="5"/>
      <c r="CD879" s="5" t="str">
        <f t="shared" si="188"/>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x14ac:dyDescent="0.25">
      <c r="A880" s="4"/>
      <c r="B880" s="3"/>
      <c r="D880" s="1" t="str">
        <f>IFERROR(INDEX('padron cfe'!B:B,MATCH(DATOS!C880,'padron cfe'!A:A,0),1),"")</f>
        <v/>
      </c>
      <c r="H880" s="5" t="str">
        <f>IF(F880="","",IFERROR(CONCATENATE("PEUA",VLOOKUP(ESTADO,REPORTE!AV880:AW911,2,0),CLAVE_DISTRITO,CLAVE_CADER,IFERROR(VLOOKUP(DAY(F880),$BN$3:$BO$11,2,0),DAY(F880)),IFERROR(VLOOKUP(MONTH(F880),$BN$3:$BO$11,2,0),MONTH(F880)),YEAR(F880),G880),""))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80"/>
        <v/>
      </c>
      <c r="S880"/>
      <c r="T880" s="2" t="str">
        <f>IFERROR(INDEX('padron cfe'!D:D,MATCH(DATOS!C880,'padron cfe'!A:A,0),1),"")</f>
        <v/>
      </c>
      <c r="X880" s="3"/>
      <c r="Z880" s="4" t="str">
        <f t="shared" si="182"/>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H880" s="7" t="str">
        <f t="shared" ca="1" si="183"/>
        <v/>
      </c>
      <c r="BI880" s="4" t="str">
        <f t="shared" si="190"/>
        <v/>
      </c>
      <c r="BJ880" s="123" t="str">
        <f t="shared" si="184"/>
        <v/>
      </c>
      <c r="BK880" s="140" t="str">
        <f t="shared" si="189"/>
        <v/>
      </c>
      <c r="BP880" s="5"/>
      <c r="BQ880" s="4" t="str">
        <f>IF(IFERROR(VLOOKUP(C880,C881:C$1993,1,0),"")="","",COUNTIF(C:C,C880))</f>
        <v/>
      </c>
      <c r="BS880" s="5"/>
      <c r="BT880" s="5"/>
      <c r="BU880" s="5" t="str">
        <f>IF(B880="","",IF(BQ880="",1+(MAX(BU$2:BU879)),""))</f>
        <v/>
      </c>
      <c r="BV880" s="5" t="str">
        <f t="shared" si="185"/>
        <v/>
      </c>
      <c r="BW880" s="5" t="str">
        <f t="shared" si="186"/>
        <v/>
      </c>
      <c r="BX880" s="14" t="str">
        <f t="shared" si="187"/>
        <v/>
      </c>
      <c r="BY880" s="28"/>
      <c r="BZ880" s="15"/>
      <c r="CA880" s="5" t="str">
        <f t="shared" si="191"/>
        <v/>
      </c>
      <c r="CC880" s="5"/>
      <c r="CD880" s="5" t="str">
        <f t="shared" si="188"/>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x14ac:dyDescent="0.25">
      <c r="A881" s="4"/>
      <c r="B881" s="3"/>
      <c r="D881" s="1" t="str">
        <f>IFERROR(INDEX('padron cfe'!B:B,MATCH(DATOS!C881,'padron cfe'!A:A,0),1),"")</f>
        <v/>
      </c>
      <c r="H881" s="5" t="str">
        <f>IF(F881="","",IFERROR(CONCATENATE("PEUA",VLOOKUP(ESTADO,REPORTE!AV881:AW912,2,0),CLAVE_DISTRITO,CLAVE_CADER,IFERROR(VLOOKUP(DAY(F881),$BN$3:$BO$11,2,0),DAY(F881)),IFERROR(VLOOKUP(MONTH(F881),$BN$3:$BO$11,2,0),MONTH(F881)),YEAR(F881),G881),""))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80"/>
        <v/>
      </c>
      <c r="S881"/>
      <c r="T881" s="2" t="str">
        <f>IFERROR(INDEX('padron cfe'!D:D,MATCH(DATOS!C881,'padron cfe'!A:A,0),1),"")</f>
        <v/>
      </c>
      <c r="X881" s="3"/>
      <c r="Z881" s="4" t="str">
        <f t="shared" si="182"/>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H881" s="7" t="str">
        <f t="shared" ca="1" si="183"/>
        <v/>
      </c>
      <c r="BI881" s="4" t="str">
        <f t="shared" si="190"/>
        <v/>
      </c>
      <c r="BJ881" s="123" t="str">
        <f t="shared" si="184"/>
        <v/>
      </c>
      <c r="BK881" s="140" t="str">
        <f t="shared" si="189"/>
        <v/>
      </c>
      <c r="BP881" s="5"/>
      <c r="BQ881" s="4" t="str">
        <f>IF(IFERROR(VLOOKUP(C881,C882:C$1993,1,0),"")="","",COUNTIF(C:C,C881))</f>
        <v/>
      </c>
      <c r="BS881" s="5"/>
      <c r="BT881" s="5"/>
      <c r="BU881" s="5" t="str">
        <f>IF(B881="","",IF(BQ881="",1+(MAX(BU$2:BU880)),""))</f>
        <v/>
      </c>
      <c r="BV881" s="5" t="str">
        <f t="shared" si="185"/>
        <v/>
      </c>
      <c r="BW881" s="5" t="str">
        <f t="shared" si="186"/>
        <v/>
      </c>
      <c r="BX881" s="14" t="str">
        <f t="shared" si="187"/>
        <v/>
      </c>
      <c r="BY881" s="28"/>
      <c r="BZ881" s="15"/>
      <c r="CA881" s="5" t="str">
        <f t="shared" si="191"/>
        <v/>
      </c>
      <c r="CC881" s="5"/>
      <c r="CD881" s="5" t="str">
        <f t="shared" si="188"/>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x14ac:dyDescent="0.25">
      <c r="A882" s="4"/>
      <c r="B882" s="3"/>
      <c r="D882" s="1" t="str">
        <f>IFERROR(INDEX('padron cfe'!B:B,MATCH(DATOS!C882,'padron cfe'!A:A,0),1),"")</f>
        <v/>
      </c>
      <c r="H882" s="5" t="str">
        <f>IF(F882="","",IFERROR(CONCATENATE("PEUA",VLOOKUP(ESTADO,REPORTE!AV882:AW913,2,0),CLAVE_DISTRITO,CLAVE_CADER,IFERROR(VLOOKUP(DAY(F882),$BN$3:$BO$11,2,0),DAY(F882)),IFERROR(VLOOKUP(MONTH(F882),$BN$3:$BO$11,2,0),MONTH(F882)),YEAR(F882),G882),""))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80"/>
        <v/>
      </c>
      <c r="S882"/>
      <c r="T882" s="2" t="str">
        <f>IFERROR(INDEX('padron cfe'!D:D,MATCH(DATOS!C882,'padron cfe'!A:A,0),1),"")</f>
        <v/>
      </c>
      <c r="X882" s="3"/>
      <c r="Z882" s="4" t="str">
        <f t="shared" si="182"/>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H882" s="7" t="str">
        <f t="shared" ca="1" si="183"/>
        <v/>
      </c>
      <c r="BI882" s="4" t="str">
        <f t="shared" si="190"/>
        <v/>
      </c>
      <c r="BJ882" s="123" t="str">
        <f t="shared" si="184"/>
        <v/>
      </c>
      <c r="BK882" s="140" t="str">
        <f t="shared" si="189"/>
        <v/>
      </c>
      <c r="BP882" s="5"/>
      <c r="BQ882" s="4" t="str">
        <f>IF(IFERROR(VLOOKUP(C882,C883:C$1993,1,0),"")="","",COUNTIF(C:C,C882))</f>
        <v/>
      </c>
      <c r="BS882" s="5"/>
      <c r="BT882" s="5"/>
      <c r="BU882" s="5" t="str">
        <f>IF(B882="","",IF(BQ882="",1+(MAX(BU$2:BU881)),""))</f>
        <v/>
      </c>
      <c r="BV882" s="5" t="str">
        <f t="shared" si="185"/>
        <v/>
      </c>
      <c r="BW882" s="5" t="str">
        <f t="shared" si="186"/>
        <v/>
      </c>
      <c r="BX882" s="14" t="str">
        <f t="shared" si="187"/>
        <v/>
      </c>
      <c r="BY882" s="28"/>
      <c r="BZ882" s="15"/>
      <c r="CA882" s="5" t="str">
        <f t="shared" si="191"/>
        <v/>
      </c>
      <c r="CC882" s="5"/>
      <c r="CD882" s="5" t="str">
        <f t="shared" si="188"/>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x14ac:dyDescent="0.25">
      <c r="A883" s="4"/>
      <c r="B883" s="3"/>
      <c r="D883" s="1" t="str">
        <f>IFERROR(INDEX('padron cfe'!B:B,MATCH(DATOS!C883,'padron cfe'!A:A,0),1),"")</f>
        <v/>
      </c>
      <c r="H883" s="5" t="str">
        <f>IF(F883="","",IFERROR(CONCATENATE("PEUA",VLOOKUP(ESTADO,REPORTE!AV883:AW914,2,0),CLAVE_DISTRITO,CLAVE_CADER,IFERROR(VLOOKUP(DAY(F883),$BN$3:$BO$11,2,0),DAY(F883)),IFERROR(VLOOKUP(MONTH(F883),$BN$3:$BO$11,2,0),MONTH(F883)),YEAR(F883),G883),""))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80"/>
        <v/>
      </c>
      <c r="S883"/>
      <c r="T883" s="2" t="str">
        <f>IFERROR(INDEX('padron cfe'!D:D,MATCH(DATOS!C883,'padron cfe'!A:A,0),1),"")</f>
        <v/>
      </c>
      <c r="X883" s="3"/>
      <c r="Z883" s="4" t="str">
        <f t="shared" si="182"/>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H883" s="7" t="str">
        <f t="shared" ca="1" si="183"/>
        <v/>
      </c>
      <c r="BI883" s="4" t="str">
        <f t="shared" si="190"/>
        <v/>
      </c>
      <c r="BJ883" s="123" t="str">
        <f t="shared" si="184"/>
        <v/>
      </c>
      <c r="BK883" s="140" t="str">
        <f t="shared" si="189"/>
        <v/>
      </c>
      <c r="BP883" s="5"/>
      <c r="BQ883" s="4" t="str">
        <f>IF(IFERROR(VLOOKUP(C883,C884:C$1993,1,0),"")="","",COUNTIF(C:C,C883))</f>
        <v/>
      </c>
      <c r="BS883" s="5"/>
      <c r="BT883" s="5"/>
      <c r="BU883" s="5" t="str">
        <f>IF(B883="","",IF(BQ883="",1+(MAX(BU$2:BU882)),""))</f>
        <v/>
      </c>
      <c r="BV883" s="5" t="str">
        <f t="shared" si="185"/>
        <v/>
      </c>
      <c r="BW883" s="5" t="str">
        <f t="shared" si="186"/>
        <v/>
      </c>
      <c r="BX883" s="14" t="str">
        <f t="shared" si="187"/>
        <v/>
      </c>
      <c r="BY883" s="28"/>
      <c r="BZ883" s="15"/>
      <c r="CA883" s="5" t="str">
        <f t="shared" si="191"/>
        <v/>
      </c>
      <c r="CC883" s="5"/>
      <c r="CD883" s="5" t="str">
        <f t="shared" si="188"/>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x14ac:dyDescent="0.25">
      <c r="A884" s="4"/>
      <c r="B884" s="3"/>
      <c r="D884" s="1" t="str">
        <f>IFERROR(INDEX('padron cfe'!B:B,MATCH(DATOS!C884,'padron cfe'!A:A,0),1),"")</f>
        <v/>
      </c>
      <c r="H884" s="5" t="str">
        <f>IF(F884="","",IFERROR(CONCATENATE("PEUA",VLOOKUP(ESTADO,REPORTE!AV884:AW915,2,0),CLAVE_DISTRITO,CLAVE_CADER,IFERROR(VLOOKUP(DAY(F884),$BN$3:$BO$11,2,0),DAY(F884)),IFERROR(VLOOKUP(MONTH(F884),$BN$3:$BO$11,2,0),MONTH(F884)),YEAR(F884),G884),""))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80"/>
        <v/>
      </c>
      <c r="S884"/>
      <c r="T884" s="2" t="str">
        <f>IFERROR(INDEX('padron cfe'!D:D,MATCH(DATOS!C884,'padron cfe'!A:A,0),1),"")</f>
        <v/>
      </c>
      <c r="X884" s="3"/>
      <c r="Z884" s="4" t="str">
        <f t="shared" si="182"/>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H884" s="7" t="str">
        <f t="shared" ca="1" si="183"/>
        <v/>
      </c>
      <c r="BI884" s="4" t="str">
        <f t="shared" si="190"/>
        <v/>
      </c>
      <c r="BJ884" s="123" t="str">
        <f t="shared" si="184"/>
        <v/>
      </c>
      <c r="BK884" s="140" t="str">
        <f t="shared" si="189"/>
        <v/>
      </c>
      <c r="BP884" s="5"/>
      <c r="BQ884" s="4" t="str">
        <f>IF(IFERROR(VLOOKUP(C884,C885:C$1993,1,0),"")="","",COUNTIF(C:C,C884))</f>
        <v/>
      </c>
      <c r="BS884" s="5"/>
      <c r="BT884" s="5"/>
      <c r="BU884" s="5" t="str">
        <f>IF(B884="","",IF(BQ884="",1+(MAX(BU$2:BU883)),""))</f>
        <v/>
      </c>
      <c r="BV884" s="5" t="str">
        <f t="shared" si="185"/>
        <v/>
      </c>
      <c r="BW884" s="5" t="str">
        <f t="shared" si="186"/>
        <v/>
      </c>
      <c r="BX884" s="14" t="str">
        <f t="shared" si="187"/>
        <v/>
      </c>
      <c r="BY884" s="28"/>
      <c r="BZ884" s="15"/>
      <c r="CA884" s="5" t="str">
        <f t="shared" si="191"/>
        <v/>
      </c>
      <c r="CC884" s="5"/>
      <c r="CD884" s="5" t="str">
        <f t="shared" si="188"/>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x14ac:dyDescent="0.25">
      <c r="A885" s="4"/>
      <c r="B885" s="3"/>
      <c r="D885" s="1" t="str">
        <f>IFERROR(INDEX('padron cfe'!B:B,MATCH(DATOS!C885,'padron cfe'!A:A,0),1),"")</f>
        <v/>
      </c>
      <c r="H885" s="5" t="str">
        <f>IF(F885="","",IFERROR(CONCATENATE("PEUA",VLOOKUP(ESTADO,REPORTE!AV885:AW916,2,0),CLAVE_DISTRITO,CLAVE_CADER,IFERROR(VLOOKUP(DAY(F885),$BN$3:$BO$11,2,0),DAY(F885)),IFERROR(VLOOKUP(MONTH(F885),$BN$3:$BO$11,2,0),MONTH(F885)),YEAR(F885),G885),""))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80"/>
        <v/>
      </c>
      <c r="S885"/>
      <c r="T885" s="2" t="str">
        <f>IFERROR(INDEX('padron cfe'!D:D,MATCH(DATOS!C885,'padron cfe'!A:A,0),1),"")</f>
        <v/>
      </c>
      <c r="X885" s="3"/>
      <c r="Z885" s="4" t="str">
        <f t="shared" si="182"/>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H885" s="7" t="str">
        <f t="shared" ca="1" si="183"/>
        <v/>
      </c>
      <c r="BI885" s="4" t="str">
        <f t="shared" si="190"/>
        <v/>
      </c>
      <c r="BJ885" s="123" t="str">
        <f t="shared" si="184"/>
        <v/>
      </c>
      <c r="BK885" s="140" t="str">
        <f t="shared" si="189"/>
        <v/>
      </c>
      <c r="BP885" s="5"/>
      <c r="BQ885" s="4" t="str">
        <f>IF(IFERROR(VLOOKUP(C885,C886:C$1993,1,0),"")="","",COUNTIF(C:C,C885))</f>
        <v/>
      </c>
      <c r="BS885" s="5"/>
      <c r="BT885" s="5"/>
      <c r="BU885" s="5" t="str">
        <f>IF(B885="","",IF(BQ885="",1+(MAX(BU$2:BU884)),""))</f>
        <v/>
      </c>
      <c r="BV885" s="5" t="str">
        <f t="shared" si="185"/>
        <v/>
      </c>
      <c r="BW885" s="5" t="str">
        <f t="shared" si="186"/>
        <v/>
      </c>
      <c r="BX885" s="14" t="str">
        <f t="shared" si="187"/>
        <v/>
      </c>
      <c r="BY885" s="28"/>
      <c r="BZ885" s="15"/>
      <c r="CA885" s="5" t="str">
        <f t="shared" si="191"/>
        <v/>
      </c>
      <c r="CC885" s="5"/>
      <c r="CD885" s="5" t="str">
        <f t="shared" si="188"/>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x14ac:dyDescent="0.25">
      <c r="A886" s="4"/>
      <c r="B886" s="3"/>
      <c r="D886" s="1" t="str">
        <f>IFERROR(INDEX('padron cfe'!B:B,MATCH(DATOS!C886,'padron cfe'!A:A,0),1),"")</f>
        <v/>
      </c>
      <c r="H886" s="5" t="str">
        <f>IF(F886="","",IFERROR(CONCATENATE("PEUA",VLOOKUP(ESTADO,REPORTE!AV886:AW917,2,0),CLAVE_DISTRITO,CLAVE_CADER,IFERROR(VLOOKUP(DAY(F886),$BN$3:$BO$11,2,0),DAY(F886)),IFERROR(VLOOKUP(MONTH(F886),$BN$3:$BO$11,2,0),MONTH(F886)),YEAR(F886),G886),""))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2">IF(J886="","",Q885)</f>
        <v/>
      </c>
      <c r="S886"/>
      <c r="T886" s="2" t="str">
        <f>IFERROR(INDEX('padron cfe'!D:D,MATCH(DATOS!C886,'padron cfe'!A:A,0),1),"")</f>
        <v/>
      </c>
      <c r="X886" s="3"/>
      <c r="Z886" s="4" t="str">
        <f t="shared" si="182"/>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H886" s="7" t="str">
        <f t="shared" ca="1" si="183"/>
        <v/>
      </c>
      <c r="BI886" s="4" t="str">
        <f t="shared" si="190"/>
        <v/>
      </c>
      <c r="BJ886" s="123" t="str">
        <f t="shared" si="184"/>
        <v/>
      </c>
      <c r="BK886" s="140" t="str">
        <f t="shared" si="189"/>
        <v/>
      </c>
      <c r="BP886" s="5"/>
      <c r="BQ886" s="4" t="str">
        <f>IF(IFERROR(VLOOKUP(C886,C887:C$1993,1,0),"")="","",COUNTIF(C:C,C886))</f>
        <v/>
      </c>
      <c r="BS886" s="5"/>
      <c r="BT886" s="5"/>
      <c r="BU886" s="5" t="str">
        <f>IF(B886="","",IF(BQ886="",1+(MAX(BU$2:BU885)),""))</f>
        <v/>
      </c>
      <c r="BV886" s="5" t="str">
        <f t="shared" si="185"/>
        <v/>
      </c>
      <c r="BW886" s="5" t="str">
        <f t="shared" si="186"/>
        <v/>
      </c>
      <c r="BX886" s="14" t="str">
        <f t="shared" si="187"/>
        <v/>
      </c>
      <c r="BY886" s="28"/>
      <c r="BZ886" s="15"/>
      <c r="CA886" s="5" t="str">
        <f t="shared" si="191"/>
        <v/>
      </c>
      <c r="CC886" s="5"/>
      <c r="CD886" s="5" t="str">
        <f t="shared" si="188"/>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x14ac:dyDescent="0.25">
      <c r="A887" s="4"/>
      <c r="B887" s="3"/>
      <c r="D887" s="1" t="str">
        <f>IFERROR(INDEX('padron cfe'!B:B,MATCH(DATOS!C887,'padron cfe'!A:A,0),1),"")</f>
        <v/>
      </c>
      <c r="H887" s="5" t="str">
        <f>IF(F887="","",IFERROR(CONCATENATE("PEUA",VLOOKUP(ESTADO,REPORTE!AV887:AW918,2,0),CLAVE_DISTRITO,CLAVE_CADER,IFERROR(VLOOKUP(DAY(F887),$BN$3:$BO$11,2,0),DAY(F887)),IFERROR(VLOOKUP(MONTH(F887),$BN$3:$BO$11,2,0),MONTH(F887)),YEAR(F887),G887),""))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2"/>
        <v/>
      </c>
      <c r="S887"/>
      <c r="T887" s="2" t="str">
        <f>IFERROR(INDEX('padron cfe'!D:D,MATCH(DATOS!C887,'padron cfe'!A:A,0),1),"")</f>
        <v/>
      </c>
      <c r="X887" s="3"/>
      <c r="Z887" s="4" t="str">
        <f t="shared" si="182"/>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H887" s="7" t="str">
        <f t="shared" ca="1" si="183"/>
        <v/>
      </c>
      <c r="BI887" s="4" t="str">
        <f t="shared" si="190"/>
        <v/>
      </c>
      <c r="BJ887" s="123" t="str">
        <f t="shared" si="184"/>
        <v/>
      </c>
      <c r="BK887" s="140" t="str">
        <f t="shared" si="189"/>
        <v/>
      </c>
      <c r="BP887" s="5"/>
      <c r="BQ887" s="4" t="str">
        <f>IF(IFERROR(VLOOKUP(C887,C888:C$1993,1,0),"")="","",COUNTIF(C:C,C887))</f>
        <v/>
      </c>
      <c r="BS887" s="5"/>
      <c r="BT887" s="5"/>
      <c r="BU887" s="5" t="str">
        <f>IF(B887="","",IF(BQ887="",1+(MAX(BU$2:BU886)),""))</f>
        <v/>
      </c>
      <c r="BV887" s="5" t="str">
        <f t="shared" si="185"/>
        <v/>
      </c>
      <c r="BW887" s="5" t="str">
        <f t="shared" si="186"/>
        <v/>
      </c>
      <c r="BX887" s="14" t="str">
        <f t="shared" si="187"/>
        <v/>
      </c>
      <c r="BY887" s="28"/>
      <c r="BZ887" s="15"/>
      <c r="CA887" s="5" t="str">
        <f t="shared" si="191"/>
        <v/>
      </c>
      <c r="CC887" s="5"/>
      <c r="CD887" s="5" t="str">
        <f t="shared" si="188"/>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x14ac:dyDescent="0.25">
      <c r="A888" s="4"/>
      <c r="B888" s="3"/>
      <c r="D888" s="1" t="str">
        <f>IFERROR(INDEX('padron cfe'!B:B,MATCH(DATOS!C888,'padron cfe'!A:A,0),1),"")</f>
        <v/>
      </c>
      <c r="H888" s="5" t="str">
        <f>IF(F888="","",IFERROR(CONCATENATE("PEUA",VLOOKUP(ESTADO,REPORTE!AV888:AW919,2,0),CLAVE_DISTRITO,CLAVE_CADER,IFERROR(VLOOKUP(DAY(F888),$BN$3:$BO$11,2,0),DAY(F888)),IFERROR(VLOOKUP(MONTH(F888),$BN$3:$BO$11,2,0),MONTH(F888)),YEAR(F888),G888),""))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2"/>
        <v/>
      </c>
      <c r="S888"/>
      <c r="T888" s="2" t="str">
        <f>IFERROR(INDEX('padron cfe'!D:D,MATCH(DATOS!C888,'padron cfe'!A:A,0),1),"")</f>
        <v/>
      </c>
      <c r="X888" s="3"/>
      <c r="Z888" s="4" t="str">
        <f t="shared" si="182"/>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H888" s="7" t="str">
        <f t="shared" ca="1" si="183"/>
        <v/>
      </c>
      <c r="BI888" s="4" t="str">
        <f t="shared" si="190"/>
        <v/>
      </c>
      <c r="BJ888" s="123" t="str">
        <f t="shared" si="184"/>
        <v/>
      </c>
      <c r="BK888" s="140" t="str">
        <f t="shared" si="189"/>
        <v/>
      </c>
      <c r="BP888" s="5"/>
      <c r="BQ888" s="4" t="str">
        <f>IF(IFERROR(VLOOKUP(C888,C889:C$1993,1,0),"")="","",COUNTIF(C:C,C888))</f>
        <v/>
      </c>
      <c r="BS888" s="5"/>
      <c r="BT888" s="5"/>
      <c r="BU888" s="5" t="str">
        <f>IF(B888="","",IF(BQ888="",1+(MAX(BU$2:BU887)),""))</f>
        <v/>
      </c>
      <c r="BV888" s="5" t="str">
        <f t="shared" si="185"/>
        <v/>
      </c>
      <c r="BW888" s="5" t="str">
        <f t="shared" si="186"/>
        <v/>
      </c>
      <c r="BX888" s="14" t="str">
        <f t="shared" si="187"/>
        <v/>
      </c>
      <c r="BY888" s="28"/>
      <c r="BZ888" s="15"/>
      <c r="CA888" s="5" t="str">
        <f t="shared" si="191"/>
        <v/>
      </c>
      <c r="CC888" s="5"/>
      <c r="CD888" s="5" t="str">
        <f t="shared" si="188"/>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x14ac:dyDescent="0.25">
      <c r="A889" s="4"/>
      <c r="B889" s="3"/>
      <c r="D889" s="1" t="str">
        <f>IFERROR(INDEX('padron cfe'!B:B,MATCH(DATOS!C889,'padron cfe'!A:A,0),1),"")</f>
        <v/>
      </c>
      <c r="H889" s="5" t="str">
        <f>IF(F889="","",IFERROR(CONCATENATE("PEUA",VLOOKUP(ESTADO,REPORTE!AV889:AW920,2,0),CLAVE_DISTRITO,CLAVE_CADER,IFERROR(VLOOKUP(DAY(F889),$BN$3:$BO$11,2,0),DAY(F889)),IFERROR(VLOOKUP(MONTH(F889),$BN$3:$BO$11,2,0),MONTH(F889)),YEAR(F889),G889),""))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2"/>
        <v/>
      </c>
      <c r="S889"/>
      <c r="T889" s="2" t="str">
        <f>IFERROR(INDEX('padron cfe'!D:D,MATCH(DATOS!C889,'padron cfe'!A:A,0),1),"")</f>
        <v/>
      </c>
      <c r="X889" s="3"/>
      <c r="Z889" s="4" t="str">
        <f t="shared" si="182"/>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H889" s="7" t="str">
        <f t="shared" ca="1" si="183"/>
        <v/>
      </c>
      <c r="BI889" s="4" t="str">
        <f t="shared" si="190"/>
        <v/>
      </c>
      <c r="BJ889" s="123" t="str">
        <f t="shared" si="184"/>
        <v/>
      </c>
      <c r="BK889" s="140" t="str">
        <f t="shared" si="189"/>
        <v/>
      </c>
      <c r="BP889" s="5"/>
      <c r="BQ889" s="4" t="str">
        <f>IF(IFERROR(VLOOKUP(C889,C890:C$1993,1,0),"")="","",COUNTIF(C:C,C889))</f>
        <v/>
      </c>
      <c r="BS889" s="5"/>
      <c r="BT889" s="5"/>
      <c r="BU889" s="5" t="str">
        <f>IF(B889="","",IF(BQ889="",1+(MAX(BU$2:BU888)),""))</f>
        <v/>
      </c>
      <c r="BV889" s="5" t="str">
        <f t="shared" si="185"/>
        <v/>
      </c>
      <c r="BW889" s="5" t="str">
        <f t="shared" si="186"/>
        <v/>
      </c>
      <c r="BX889" s="14" t="str">
        <f t="shared" si="187"/>
        <v/>
      </c>
      <c r="BY889" s="28"/>
      <c r="BZ889" s="15"/>
      <c r="CA889" s="5" t="str">
        <f t="shared" si="191"/>
        <v/>
      </c>
      <c r="CC889" s="5"/>
      <c r="CD889" s="5" t="str">
        <f t="shared" si="188"/>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x14ac:dyDescent="0.25">
      <c r="A890" s="4"/>
      <c r="B890" s="3"/>
      <c r="D890" s="1" t="str">
        <f>IFERROR(INDEX('padron cfe'!B:B,MATCH(DATOS!C890,'padron cfe'!A:A,0),1),"")</f>
        <v/>
      </c>
      <c r="H890" s="5" t="str">
        <f>IF(F890="","",IFERROR(CONCATENATE("PEUA",VLOOKUP(ESTADO,REPORTE!AV890:AW921,2,0),CLAVE_DISTRITO,CLAVE_CADER,IFERROR(VLOOKUP(DAY(F890),$BN$3:$BO$11,2,0),DAY(F890)),IFERROR(VLOOKUP(MONTH(F890),$BN$3:$BO$11,2,0),MONTH(F890)),YEAR(F890),G890),""))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2"/>
        <v/>
      </c>
      <c r="S890"/>
      <c r="T890" s="2" t="str">
        <f>IFERROR(INDEX('padron cfe'!D:D,MATCH(DATOS!C890,'padron cfe'!A:A,0),1),"")</f>
        <v/>
      </c>
      <c r="X890" s="3"/>
      <c r="Z890" s="4" t="str">
        <f t="shared" si="182"/>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H890" s="7" t="str">
        <f t="shared" ca="1" si="183"/>
        <v/>
      </c>
      <c r="BI890" s="4" t="str">
        <f t="shared" si="190"/>
        <v/>
      </c>
      <c r="BJ890" s="123" t="str">
        <f t="shared" si="184"/>
        <v/>
      </c>
      <c r="BK890" s="140" t="str">
        <f t="shared" si="189"/>
        <v/>
      </c>
      <c r="BP890" s="5"/>
      <c r="BQ890" s="4" t="str">
        <f>IF(IFERROR(VLOOKUP(C890,C891:C$1993,1,0),"")="","",COUNTIF(C:C,C890))</f>
        <v/>
      </c>
      <c r="BS890" s="5"/>
      <c r="BT890" s="5"/>
      <c r="BU890" s="5" t="str">
        <f>IF(B890="","",IF(BQ890="",1+(MAX(BU$2:BU889)),""))</f>
        <v/>
      </c>
      <c r="BV890" s="5" t="str">
        <f t="shared" si="185"/>
        <v/>
      </c>
      <c r="BW890" s="5" t="str">
        <f t="shared" si="186"/>
        <v/>
      </c>
      <c r="BX890" s="14" t="str">
        <f t="shared" si="187"/>
        <v/>
      </c>
      <c r="BY890" s="28"/>
      <c r="BZ890" s="15"/>
      <c r="CA890" s="5" t="str">
        <f t="shared" si="191"/>
        <v/>
      </c>
      <c r="CC890" s="5"/>
      <c r="CD890" s="5" t="str">
        <f t="shared" si="188"/>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x14ac:dyDescent="0.25">
      <c r="A891" s="4"/>
      <c r="B891" s="3"/>
      <c r="D891" s="1" t="str">
        <f>IFERROR(INDEX('padron cfe'!B:B,MATCH(DATOS!C891,'padron cfe'!A:A,0),1),"")</f>
        <v/>
      </c>
      <c r="H891" s="5" t="str">
        <f>IF(F891="","",IFERROR(CONCATENATE("PEUA",VLOOKUP(ESTADO,REPORTE!AV891:AW922,2,0),CLAVE_DISTRITO,CLAVE_CADER,IFERROR(VLOOKUP(DAY(F891),$BN$3:$BO$11,2,0),DAY(F891)),IFERROR(VLOOKUP(MONTH(F891),$BN$3:$BO$11,2,0),MONTH(F891)),YEAR(F891),G891),""))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2"/>
        <v/>
      </c>
      <c r="S891"/>
      <c r="T891" s="2" t="str">
        <f>IFERROR(INDEX('padron cfe'!D:D,MATCH(DATOS!C891,'padron cfe'!A:A,0),1),"")</f>
        <v/>
      </c>
      <c r="X891" s="3"/>
      <c r="Z891" s="4" t="str">
        <f t="shared" si="182"/>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H891" s="7" t="str">
        <f t="shared" ca="1" si="183"/>
        <v/>
      </c>
      <c r="BI891" s="4" t="str">
        <f t="shared" si="190"/>
        <v/>
      </c>
      <c r="BJ891" s="123" t="str">
        <f t="shared" si="184"/>
        <v/>
      </c>
      <c r="BK891" s="140" t="str">
        <f t="shared" si="189"/>
        <v/>
      </c>
      <c r="BP891" s="5"/>
      <c r="BQ891" s="4" t="str">
        <f>IF(IFERROR(VLOOKUP(C891,C892:C$1993,1,0),"")="","",COUNTIF(C:C,C891))</f>
        <v/>
      </c>
      <c r="BS891" s="5"/>
      <c r="BT891" s="5"/>
      <c r="BU891" s="5" t="str">
        <f>IF(B891="","",IF(BQ891="",1+(MAX(BU$2:BU890)),""))</f>
        <v/>
      </c>
      <c r="BV891" s="5" t="str">
        <f t="shared" si="185"/>
        <v/>
      </c>
      <c r="BW891" s="5" t="str">
        <f t="shared" si="186"/>
        <v/>
      </c>
      <c r="BX891" s="14" t="str">
        <f t="shared" si="187"/>
        <v/>
      </c>
      <c r="BY891" s="28"/>
      <c r="BZ891" s="15"/>
      <c r="CA891" s="5" t="str">
        <f t="shared" si="191"/>
        <v/>
      </c>
      <c r="CC891" s="5"/>
      <c r="CD891" s="5" t="str">
        <f t="shared" si="188"/>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x14ac:dyDescent="0.25">
      <c r="A892" s="4"/>
      <c r="B892" s="3"/>
      <c r="D892" s="1" t="str">
        <f>IFERROR(INDEX('padron cfe'!B:B,MATCH(DATOS!C892,'padron cfe'!A:A,0),1),"")</f>
        <v/>
      </c>
      <c r="H892" s="5" t="str">
        <f>IF(F892="","",IFERROR(CONCATENATE("PEUA",VLOOKUP(ESTADO,REPORTE!AV892:AW923,2,0),CLAVE_DISTRITO,CLAVE_CADER,IFERROR(VLOOKUP(DAY(F892),$BN$3:$BO$11,2,0),DAY(F892)),IFERROR(VLOOKUP(MONTH(F892),$BN$3:$BO$11,2,0),MONTH(F892)),YEAR(F892),G892),""))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2"/>
        <v/>
      </c>
      <c r="S892"/>
      <c r="T892" s="2" t="str">
        <f>IFERROR(INDEX('padron cfe'!D:D,MATCH(DATOS!C892,'padron cfe'!A:A,0),1),"")</f>
        <v/>
      </c>
      <c r="X892" s="3"/>
      <c r="Z892" s="4" t="str">
        <f t="shared" si="182"/>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H892" s="7" t="str">
        <f t="shared" ca="1" si="183"/>
        <v/>
      </c>
      <c r="BI892" s="4" t="str">
        <f t="shared" si="190"/>
        <v/>
      </c>
      <c r="BJ892" s="123" t="str">
        <f t="shared" si="184"/>
        <v/>
      </c>
      <c r="BK892" s="140" t="str">
        <f t="shared" si="189"/>
        <v/>
      </c>
      <c r="BP892" s="5"/>
      <c r="BQ892" s="4" t="str">
        <f>IF(IFERROR(VLOOKUP(C892,C893:C$1993,1,0),"")="","",COUNTIF(C:C,C892))</f>
        <v/>
      </c>
      <c r="BS892" s="5"/>
      <c r="BT892" s="5"/>
      <c r="BU892" s="5" t="str">
        <f>IF(B892="","",IF(BQ892="",1+(MAX(BU$2:BU891)),""))</f>
        <v/>
      </c>
      <c r="BV892" s="5" t="str">
        <f t="shared" si="185"/>
        <v/>
      </c>
      <c r="BW892" s="5" t="str">
        <f t="shared" si="186"/>
        <v/>
      </c>
      <c r="BX892" s="14" t="str">
        <f t="shared" si="187"/>
        <v/>
      </c>
      <c r="BY892" s="28"/>
      <c r="BZ892" s="15"/>
      <c r="CA892" s="5" t="str">
        <f t="shared" si="191"/>
        <v/>
      </c>
      <c r="CC892" s="5"/>
      <c r="CD892" s="5" t="str">
        <f t="shared" si="188"/>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x14ac:dyDescent="0.25">
      <c r="A893" s="4"/>
      <c r="B893" s="3"/>
      <c r="D893" s="1" t="str">
        <f>IFERROR(INDEX('padron cfe'!B:B,MATCH(DATOS!C893,'padron cfe'!A:A,0),1),"")</f>
        <v/>
      </c>
      <c r="H893" s="5" t="str">
        <f>IF(F893="","",IFERROR(CONCATENATE("PEUA",VLOOKUP(ESTADO,REPORTE!AV893:AW924,2,0),CLAVE_DISTRITO,CLAVE_CADER,IFERROR(VLOOKUP(DAY(F893),$BN$3:$BO$11,2,0),DAY(F893)),IFERROR(VLOOKUP(MONTH(F893),$BN$3:$BO$11,2,0),MONTH(F893)),YEAR(F893),G893),""))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2"/>
        <v/>
      </c>
      <c r="S893"/>
      <c r="T893" s="2" t="str">
        <f>IFERROR(INDEX('padron cfe'!D:D,MATCH(DATOS!C893,'padron cfe'!A:A,0),1),"")</f>
        <v/>
      </c>
      <c r="X893" s="3"/>
      <c r="Z893" s="4" t="str">
        <f t="shared" si="182"/>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H893" s="7" t="str">
        <f t="shared" ca="1" si="183"/>
        <v/>
      </c>
      <c r="BI893" s="4" t="str">
        <f t="shared" si="190"/>
        <v/>
      </c>
      <c r="BJ893" s="123" t="str">
        <f t="shared" si="184"/>
        <v/>
      </c>
      <c r="BK893" s="140" t="str">
        <f t="shared" si="189"/>
        <v/>
      </c>
      <c r="BP893" s="5"/>
      <c r="BQ893" s="4" t="str">
        <f>IF(IFERROR(VLOOKUP(C893,C894:C$1993,1,0),"")="","",COUNTIF(C:C,C893))</f>
        <v/>
      </c>
      <c r="BS893" s="5"/>
      <c r="BT893" s="5"/>
      <c r="BU893" s="5" t="str">
        <f>IF(B893="","",IF(BQ893="",1+(MAX(BU$2:BU892)),""))</f>
        <v/>
      </c>
      <c r="BV893" s="5" t="str">
        <f t="shared" si="185"/>
        <v/>
      </c>
      <c r="BW893" s="5" t="str">
        <f t="shared" si="186"/>
        <v/>
      </c>
      <c r="BX893" s="14" t="str">
        <f t="shared" si="187"/>
        <v/>
      </c>
      <c r="BY893" s="28"/>
      <c r="BZ893" s="15"/>
      <c r="CA893" s="5" t="str">
        <f t="shared" si="191"/>
        <v/>
      </c>
      <c r="CC893" s="5"/>
      <c r="CD893" s="5" t="str">
        <f t="shared" si="188"/>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x14ac:dyDescent="0.25">
      <c r="A894" s="4"/>
      <c r="B894" s="3"/>
      <c r="D894" s="1" t="str">
        <f>IFERROR(INDEX('padron cfe'!B:B,MATCH(DATOS!C894,'padron cfe'!A:A,0),1),"")</f>
        <v/>
      </c>
      <c r="H894" s="5" t="str">
        <f>IF(F894="","",IFERROR(CONCATENATE("PEUA",VLOOKUP(ESTADO,REPORTE!AV894:AW925,2,0),CLAVE_DISTRITO,CLAVE_CADER,IFERROR(VLOOKUP(DAY(F894),$BN$3:$BO$11,2,0),DAY(F894)),IFERROR(VLOOKUP(MONTH(F894),$BN$3:$BO$11,2,0),MONTH(F894)),YEAR(F894),G894),""))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2"/>
        <v/>
      </c>
      <c r="S894"/>
      <c r="T894" s="2" t="str">
        <f>IFERROR(INDEX('padron cfe'!D:D,MATCH(DATOS!C894,'padron cfe'!A:A,0),1),"")</f>
        <v/>
      </c>
      <c r="X894" s="3"/>
      <c r="Z894" s="4" t="str">
        <f t="shared" si="182"/>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H894" s="7" t="str">
        <f t="shared" ca="1" si="183"/>
        <v/>
      </c>
      <c r="BI894" s="4" t="str">
        <f t="shared" si="190"/>
        <v/>
      </c>
      <c r="BJ894" s="123" t="str">
        <f t="shared" si="184"/>
        <v/>
      </c>
      <c r="BK894" s="140" t="str">
        <f t="shared" si="189"/>
        <v/>
      </c>
      <c r="BP894" s="5"/>
      <c r="BQ894" s="4" t="str">
        <f>IF(IFERROR(VLOOKUP(C894,C895:C$1993,1,0),"")="","",COUNTIF(C:C,C894))</f>
        <v/>
      </c>
      <c r="BS894" s="5"/>
      <c r="BT894" s="5"/>
      <c r="BU894" s="5" t="str">
        <f>IF(B894="","",IF(BQ894="",1+(MAX(BU$2:BU893)),""))</f>
        <v/>
      </c>
      <c r="BV894" s="5" t="str">
        <f t="shared" si="185"/>
        <v/>
      </c>
      <c r="BW894" s="5" t="str">
        <f t="shared" si="186"/>
        <v/>
      </c>
      <c r="BX894" s="14" t="str">
        <f t="shared" si="187"/>
        <v/>
      </c>
      <c r="BY894" s="28"/>
      <c r="BZ894" s="15"/>
      <c r="CA894" s="5" t="str">
        <f t="shared" si="191"/>
        <v/>
      </c>
      <c r="CC894" s="5"/>
      <c r="CD894" s="5" t="str">
        <f t="shared" si="188"/>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x14ac:dyDescent="0.25">
      <c r="A895" s="4"/>
      <c r="B895" s="3"/>
      <c r="D895" s="1" t="str">
        <f>IFERROR(INDEX('padron cfe'!B:B,MATCH(DATOS!C895,'padron cfe'!A:A,0),1),"")</f>
        <v/>
      </c>
      <c r="H895" s="5" t="str">
        <f>IF(F895="","",IFERROR(CONCATENATE("PEUA",VLOOKUP(ESTADO,REPORTE!AV895:AW926,2,0),CLAVE_DISTRITO,CLAVE_CADER,IFERROR(VLOOKUP(DAY(F895),$BN$3:$BO$11,2,0),DAY(F895)),IFERROR(VLOOKUP(MONTH(F895),$BN$3:$BO$11,2,0),MONTH(F895)),YEAR(F895),G895),""))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2"/>
        <v/>
      </c>
      <c r="S895"/>
      <c r="T895" s="2" t="str">
        <f>IFERROR(INDEX('padron cfe'!D:D,MATCH(DATOS!C895,'padron cfe'!A:A,0),1),"")</f>
        <v/>
      </c>
      <c r="X895" s="3"/>
      <c r="Z895" s="4" t="str">
        <f t="shared" si="182"/>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H895" s="7" t="str">
        <f t="shared" ca="1" si="183"/>
        <v/>
      </c>
      <c r="BI895" s="4" t="str">
        <f t="shared" si="190"/>
        <v/>
      </c>
      <c r="BJ895" s="123" t="str">
        <f t="shared" si="184"/>
        <v/>
      </c>
      <c r="BK895" s="140" t="str">
        <f t="shared" si="189"/>
        <v/>
      </c>
      <c r="BP895" s="5"/>
      <c r="BQ895" s="4" t="str">
        <f>IF(IFERROR(VLOOKUP(C895,C896:C$1993,1,0),"")="","",COUNTIF(C:C,C895))</f>
        <v/>
      </c>
      <c r="BS895" s="5"/>
      <c r="BT895" s="5"/>
      <c r="BU895" s="5" t="str">
        <f>IF(B895="","",IF(BQ895="",1+(MAX(BU$2:BU894)),""))</f>
        <v/>
      </c>
      <c r="BV895" s="5" t="str">
        <f t="shared" si="185"/>
        <v/>
      </c>
      <c r="BW895" s="5" t="str">
        <f t="shared" si="186"/>
        <v/>
      </c>
      <c r="BX895" s="14" t="str">
        <f t="shared" si="187"/>
        <v/>
      </c>
      <c r="BY895" s="28"/>
      <c r="BZ895" s="15"/>
      <c r="CA895" s="5" t="str">
        <f t="shared" si="191"/>
        <v/>
      </c>
      <c r="CC895" s="5"/>
      <c r="CD895" s="5" t="str">
        <f t="shared" si="188"/>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x14ac:dyDescent="0.25">
      <c r="A896" s="4"/>
      <c r="B896" s="3"/>
      <c r="D896" s="1" t="str">
        <f>IFERROR(INDEX('padron cfe'!B:B,MATCH(DATOS!C896,'padron cfe'!A:A,0),1),"")</f>
        <v/>
      </c>
      <c r="H896" s="5" t="str">
        <f>IF(F896="","",IFERROR(CONCATENATE("PEUA",VLOOKUP(ESTADO,REPORTE!AV896:AW927,2,0),CLAVE_DISTRITO,CLAVE_CADER,IFERROR(VLOOKUP(DAY(F896),$BN$3:$BO$11,2,0),DAY(F896)),IFERROR(VLOOKUP(MONTH(F896),$BN$3:$BO$11,2,0),MONTH(F896)),YEAR(F896),G896),""))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2"/>
        <v/>
      </c>
      <c r="S896"/>
      <c r="T896" s="2" t="str">
        <f>IFERROR(INDEX('padron cfe'!D:D,MATCH(DATOS!C896,'padron cfe'!A:A,0),1),"")</f>
        <v/>
      </c>
      <c r="X896" s="3"/>
      <c r="Z896" s="4" t="str">
        <f t="shared" si="182"/>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H896" s="7" t="str">
        <f t="shared" ca="1" si="183"/>
        <v/>
      </c>
      <c r="BI896" s="4" t="str">
        <f t="shared" si="190"/>
        <v/>
      </c>
      <c r="BJ896" s="123" t="str">
        <f t="shared" si="184"/>
        <v/>
      </c>
      <c r="BK896" s="140" t="str">
        <f t="shared" si="189"/>
        <v/>
      </c>
      <c r="BP896" s="5"/>
      <c r="BQ896" s="4" t="str">
        <f>IF(IFERROR(VLOOKUP(C896,C897:C$1993,1,0),"")="","",COUNTIF(C:C,C896))</f>
        <v/>
      </c>
      <c r="BS896" s="5"/>
      <c r="BT896" s="5"/>
      <c r="BU896" s="5" t="str">
        <f>IF(B896="","",IF(BQ896="",1+(MAX(BU$2:BU895)),""))</f>
        <v/>
      </c>
      <c r="BV896" s="5" t="str">
        <f t="shared" si="185"/>
        <v/>
      </c>
      <c r="BW896" s="5" t="str">
        <f t="shared" si="186"/>
        <v/>
      </c>
      <c r="BX896" s="14" t="str">
        <f t="shared" si="187"/>
        <v/>
      </c>
      <c r="BY896" s="28"/>
      <c r="BZ896" s="15"/>
      <c r="CA896" s="5" t="str">
        <f t="shared" si="191"/>
        <v/>
      </c>
      <c r="CC896" s="5"/>
      <c r="CD896" s="5" t="str">
        <f t="shared" si="188"/>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x14ac:dyDescent="0.25">
      <c r="A897" s="4"/>
      <c r="B897" s="3"/>
      <c r="D897" s="1" t="str">
        <f>IFERROR(INDEX('padron cfe'!B:B,MATCH(DATOS!C897,'padron cfe'!A:A,0),1),"")</f>
        <v/>
      </c>
      <c r="H897" s="5" t="str">
        <f>IF(F897="","",IFERROR(CONCATENATE("PEUA",VLOOKUP(ESTADO,REPORTE!AV897:AW928,2,0),CLAVE_DISTRITO,CLAVE_CADER,IFERROR(VLOOKUP(DAY(F897),$BN$3:$BO$11,2,0),DAY(F897)),IFERROR(VLOOKUP(MONTH(F897),$BN$3:$BO$11,2,0),MONTH(F897)),YEAR(F897),G897),""))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2"/>
        <v/>
      </c>
      <c r="S897"/>
      <c r="T897" s="2" t="str">
        <f>IFERROR(INDEX('padron cfe'!D:D,MATCH(DATOS!C897,'padron cfe'!A:A,0),1),"")</f>
        <v/>
      </c>
      <c r="X897" s="3"/>
      <c r="Z897" s="4" t="str">
        <f t="shared" si="182"/>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H897" s="7" t="str">
        <f t="shared" ca="1" si="183"/>
        <v/>
      </c>
      <c r="BI897" s="4" t="str">
        <f t="shared" si="190"/>
        <v/>
      </c>
      <c r="BJ897" s="123" t="str">
        <f t="shared" si="184"/>
        <v/>
      </c>
      <c r="BK897" s="140" t="str">
        <f t="shared" si="189"/>
        <v/>
      </c>
      <c r="BP897" s="5"/>
      <c r="BQ897" s="4" t="str">
        <f>IF(IFERROR(VLOOKUP(C897,C898:C$1993,1,0),"")="","",COUNTIF(C:C,C897))</f>
        <v/>
      </c>
      <c r="BS897" s="5"/>
      <c r="BT897" s="5"/>
      <c r="BU897" s="5" t="str">
        <f>IF(B897="","",IF(BQ897="",1+(MAX(BU$2:BU896)),""))</f>
        <v/>
      </c>
      <c r="BV897" s="5" t="str">
        <f t="shared" si="185"/>
        <v/>
      </c>
      <c r="BW897" s="5" t="str">
        <f t="shared" si="186"/>
        <v/>
      </c>
      <c r="BX897" s="14" t="str">
        <f t="shared" si="187"/>
        <v/>
      </c>
      <c r="BY897" s="28"/>
      <c r="BZ897" s="15"/>
      <c r="CA897" s="5" t="str">
        <f t="shared" si="191"/>
        <v/>
      </c>
      <c r="CC897" s="5"/>
      <c r="CD897" s="5" t="str">
        <f t="shared" si="188"/>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x14ac:dyDescent="0.25">
      <c r="A898" s="4"/>
      <c r="B898" s="3"/>
      <c r="D898" s="1" t="str">
        <f>IFERROR(INDEX('padron cfe'!B:B,MATCH(DATOS!C898,'padron cfe'!A:A,0),1),"")</f>
        <v/>
      </c>
      <c r="H898" s="5" t="str">
        <f>IF(F898="","",IFERROR(CONCATENATE("PEUA",VLOOKUP(ESTADO,REPORTE!AV898:AW929,2,0),CLAVE_DISTRITO,CLAVE_CADER,IFERROR(VLOOKUP(DAY(F898),$BN$3:$BO$11,2,0),DAY(F898)),IFERROR(VLOOKUP(MONTH(F898),$BN$3:$BO$11,2,0),MONTH(F898)),YEAR(F898),G898),""))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2"/>
        <v/>
      </c>
      <c r="S898"/>
      <c r="T898" s="2" t="str">
        <f>IFERROR(INDEX('padron cfe'!D:D,MATCH(DATOS!C898,'padron cfe'!A:A,0),1),"")</f>
        <v/>
      </c>
      <c r="X898" s="3"/>
      <c r="Z898" s="4" t="str">
        <f t="shared" ref="Z898:Z961" si="193">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H898" s="7" t="str">
        <f t="shared" ref="BH898:BH961" ca="1" si="194">IFERROR(IF(BE898="","",IF(BA898=5,"",IF(BE898-TODAY()&gt;0,"VIGENTE","VENCIDO"))),"")</f>
        <v/>
      </c>
      <c r="BI898" s="4" t="str">
        <f t="shared" si="190"/>
        <v/>
      </c>
      <c r="BJ898" s="123" t="str">
        <f t="shared" ref="BJ898:BJ961" si="195">IFERROR(IF(AA898="","",AA898/V898),"")</f>
        <v/>
      </c>
      <c r="BK898" s="140" t="str">
        <f t="shared" si="189"/>
        <v/>
      </c>
      <c r="BP898" s="5"/>
      <c r="BQ898" s="4" t="str">
        <f>IF(IFERROR(VLOOKUP(C898,C899:C$1993,1,0),"")="","",COUNTIF(C:C,C898))</f>
        <v/>
      </c>
      <c r="BS898" s="5"/>
      <c r="BT898" s="5"/>
      <c r="BU898" s="5" t="str">
        <f>IF(B898="","",IF(BQ898="",1+(MAX(BU$2:BU897)),""))</f>
        <v/>
      </c>
      <c r="BV898" s="5" t="str">
        <f t="shared" ref="BV898:BV961" si="196">IF(BU898="","",Z898)</f>
        <v/>
      </c>
      <c r="BW898" s="5" t="str">
        <f t="shared" ref="BW898:BW961" si="197">IF(BU898="","",H898)</f>
        <v/>
      </c>
      <c r="BX898" s="14" t="str">
        <f t="shared" ref="BX898:BX961" si="198">IF(BU898="","",C898)</f>
        <v/>
      </c>
      <c r="BY898" s="28"/>
      <c r="BZ898" s="15"/>
      <c r="CA898" s="5" t="str">
        <f t="shared" si="191"/>
        <v/>
      </c>
      <c r="CC898" s="5"/>
      <c r="CD898" s="5" t="str">
        <f t="shared" ref="CD898:CD961" si="199">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x14ac:dyDescent="0.25">
      <c r="A899" s="4"/>
      <c r="B899" s="3"/>
      <c r="D899" s="1" t="str">
        <f>IFERROR(INDEX('padron cfe'!B:B,MATCH(DATOS!C899,'padron cfe'!A:A,0),1),"")</f>
        <v/>
      </c>
      <c r="H899" s="5" t="str">
        <f>IF(F899="","",IFERROR(CONCATENATE("PEUA",VLOOKUP(ESTADO,REPORTE!AV899:AW930,2,0),CLAVE_DISTRITO,CLAVE_CADER,IFERROR(VLOOKUP(DAY(F899),$BN$3:$BO$11,2,0),DAY(F899)),IFERROR(VLOOKUP(MONTH(F899),$BN$3:$BO$11,2,0),MONTH(F899)),YEAR(F899),G899),""))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2"/>
        <v/>
      </c>
      <c r="S899"/>
      <c r="T899" s="2" t="str">
        <f>IFERROR(INDEX('padron cfe'!D:D,MATCH(DATOS!C899,'padron cfe'!A:A,0),1),"")</f>
        <v/>
      </c>
      <c r="X899" s="3"/>
      <c r="Z899" s="4" t="str">
        <f t="shared" si="193"/>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H899" s="7" t="str">
        <f t="shared" ca="1" si="194"/>
        <v/>
      </c>
      <c r="BI899" s="4" t="str">
        <f t="shared" si="190"/>
        <v/>
      </c>
      <c r="BJ899" s="123" t="str">
        <f t="shared" si="195"/>
        <v/>
      </c>
      <c r="BK899" s="140" t="str">
        <f t="shared" ref="BK899:BK962" si="200">IFERROR(IF(AA899/Z899=0,"",AA899/Z899),"")</f>
        <v/>
      </c>
      <c r="BP899" s="5"/>
      <c r="BQ899" s="4" t="str">
        <f>IF(IFERROR(VLOOKUP(C899,C900:C$1993,1,0),"")="","",COUNTIF(C:C,C899))</f>
        <v/>
      </c>
      <c r="BS899" s="5"/>
      <c r="BT899" s="5"/>
      <c r="BU899" s="5" t="str">
        <f>IF(B899="","",IF(BQ899="",1+(MAX(BU$2:BU898)),""))</f>
        <v/>
      </c>
      <c r="BV899" s="5" t="str">
        <f t="shared" si="196"/>
        <v/>
      </c>
      <c r="BW899" s="5" t="str">
        <f t="shared" si="197"/>
        <v/>
      </c>
      <c r="BX899" s="14" t="str">
        <f t="shared" si="198"/>
        <v/>
      </c>
      <c r="BY899" s="28"/>
      <c r="BZ899" s="15"/>
      <c r="CA899" s="5" t="str">
        <f t="shared" si="191"/>
        <v/>
      </c>
      <c r="CC899" s="5"/>
      <c r="CD899" s="5" t="str">
        <f t="shared" si="199"/>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x14ac:dyDescent="0.25">
      <c r="A900" s="4"/>
      <c r="B900" s="3"/>
      <c r="D900" s="1" t="str">
        <f>IFERROR(INDEX('padron cfe'!B:B,MATCH(DATOS!C900,'padron cfe'!A:A,0),1),"")</f>
        <v/>
      </c>
      <c r="H900" s="5" t="str">
        <f>IF(F900="","",IFERROR(CONCATENATE("PEUA",VLOOKUP(ESTADO,REPORTE!AV900:AW931,2,0),CLAVE_DISTRITO,CLAVE_CADER,IFERROR(VLOOKUP(DAY(F900),$BN$3:$BO$11,2,0),DAY(F900)),IFERROR(VLOOKUP(MONTH(F900),$BN$3:$BO$11,2,0),MONTH(F900)),YEAR(F900),G900),""))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2"/>
        <v/>
      </c>
      <c r="S900"/>
      <c r="T900" s="2" t="str">
        <f>IFERROR(INDEX('padron cfe'!D:D,MATCH(DATOS!C900,'padron cfe'!A:A,0),1),"")</f>
        <v/>
      </c>
      <c r="X900" s="3"/>
      <c r="Z900" s="4" t="str">
        <f t="shared" si="193"/>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H900" s="7" t="str">
        <f t="shared" ca="1" si="194"/>
        <v/>
      </c>
      <c r="BI900" s="4" t="str">
        <f t="shared" si="190"/>
        <v/>
      </c>
      <c r="BJ900" s="123" t="str">
        <f t="shared" si="195"/>
        <v/>
      </c>
      <c r="BK900" s="140" t="str">
        <f t="shared" si="200"/>
        <v/>
      </c>
      <c r="BP900" s="5"/>
      <c r="BQ900" s="4" t="str">
        <f>IF(IFERROR(VLOOKUP(C900,C901:C$1993,1,0),"")="","",COUNTIF(C:C,C900))</f>
        <v/>
      </c>
      <c r="BS900" s="5"/>
      <c r="BT900" s="5"/>
      <c r="BU900" s="5" t="str">
        <f>IF(B900="","",IF(BQ900="",1+(MAX(BU$2:BU899)),""))</f>
        <v/>
      </c>
      <c r="BV900" s="5" t="str">
        <f t="shared" si="196"/>
        <v/>
      </c>
      <c r="BW900" s="5" t="str">
        <f t="shared" si="197"/>
        <v/>
      </c>
      <c r="BX900" s="14" t="str">
        <f t="shared" si="198"/>
        <v/>
      </c>
      <c r="BY900" s="28"/>
      <c r="BZ900" s="15"/>
      <c r="CA900" s="5" t="str">
        <f t="shared" si="191"/>
        <v/>
      </c>
      <c r="CC900" s="5"/>
      <c r="CD900" s="5" t="str">
        <f t="shared" si="199"/>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x14ac:dyDescent="0.25">
      <c r="A901" s="4"/>
      <c r="B901" s="3"/>
      <c r="D901" s="1" t="str">
        <f>IFERROR(INDEX('padron cfe'!B:B,MATCH(DATOS!C901,'padron cfe'!A:A,0),1),"")</f>
        <v/>
      </c>
      <c r="H901" s="5" t="str">
        <f>IF(F901="","",IFERROR(CONCATENATE("PEUA",VLOOKUP(ESTADO,REPORTE!AV901:AW932,2,0),CLAVE_DISTRITO,CLAVE_CADER,IFERROR(VLOOKUP(DAY(F901),$BN$3:$BO$11,2,0),DAY(F901)),IFERROR(VLOOKUP(MONTH(F901),$BN$3:$BO$11,2,0),MONTH(F901)),YEAR(F901),G901),""))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2"/>
        <v/>
      </c>
      <c r="S901"/>
      <c r="T901" s="2" t="str">
        <f>IFERROR(INDEX('padron cfe'!D:D,MATCH(DATOS!C901,'padron cfe'!A:A,0),1),"")</f>
        <v/>
      </c>
      <c r="X901" s="3"/>
      <c r="Z901" s="4" t="str">
        <f t="shared" si="193"/>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H901" s="7" t="str">
        <f t="shared" ca="1" si="194"/>
        <v/>
      </c>
      <c r="BI901" s="4" t="str">
        <f t="shared" si="190"/>
        <v/>
      </c>
      <c r="BJ901" s="123" t="str">
        <f t="shared" si="195"/>
        <v/>
      </c>
      <c r="BK901" s="140" t="str">
        <f t="shared" si="200"/>
        <v/>
      </c>
      <c r="BP901" s="5"/>
      <c r="BQ901" s="4" t="str">
        <f>IF(IFERROR(VLOOKUP(C901,C902:C$1993,1,0),"")="","",COUNTIF(C:C,C901))</f>
        <v/>
      </c>
      <c r="BS901" s="5"/>
      <c r="BT901" s="5"/>
      <c r="BU901" s="5" t="str">
        <f>IF(B901="","",IF(BQ901="",1+(MAX(BU$2:BU900)),""))</f>
        <v/>
      </c>
      <c r="BV901" s="5" t="str">
        <f t="shared" si="196"/>
        <v/>
      </c>
      <c r="BW901" s="5" t="str">
        <f t="shared" si="197"/>
        <v/>
      </c>
      <c r="BX901" s="14" t="str">
        <f t="shared" si="198"/>
        <v/>
      </c>
      <c r="BY901" s="28"/>
      <c r="BZ901" s="15"/>
      <c r="CA901" s="5" t="str">
        <f t="shared" si="191"/>
        <v/>
      </c>
      <c r="CC901" s="5"/>
      <c r="CD901" s="5" t="str">
        <f t="shared" si="199"/>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x14ac:dyDescent="0.25">
      <c r="A902" s="4"/>
      <c r="B902" s="3"/>
      <c r="D902" s="1" t="str">
        <f>IFERROR(INDEX('padron cfe'!B:B,MATCH(DATOS!C902,'padron cfe'!A:A,0),1),"")</f>
        <v/>
      </c>
      <c r="H902" s="5" t="str">
        <f>IF(F902="","",IFERROR(CONCATENATE("PEUA",VLOOKUP(ESTADO,REPORTE!AV902:AW933,2,0),CLAVE_DISTRITO,CLAVE_CADER,IFERROR(VLOOKUP(DAY(F902),$BN$3:$BO$11,2,0),DAY(F902)),IFERROR(VLOOKUP(MONTH(F902),$BN$3:$BO$11,2,0),MONTH(F902)),YEAR(F902),G902),""))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2"/>
        <v/>
      </c>
      <c r="S902"/>
      <c r="T902" s="2" t="str">
        <f>IFERROR(INDEX('padron cfe'!D:D,MATCH(DATOS!C902,'padron cfe'!A:A,0),1),"")</f>
        <v/>
      </c>
      <c r="X902" s="3"/>
      <c r="Z902" s="4" t="str">
        <f t="shared" si="193"/>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H902" s="7" t="str">
        <f t="shared" ca="1" si="194"/>
        <v/>
      </c>
      <c r="BI902" s="4" t="str">
        <f t="shared" si="190"/>
        <v/>
      </c>
      <c r="BJ902" s="123" t="str">
        <f t="shared" si="195"/>
        <v/>
      </c>
      <c r="BK902" s="140" t="str">
        <f t="shared" si="200"/>
        <v/>
      </c>
      <c r="BP902" s="5"/>
      <c r="BQ902" s="4" t="str">
        <f>IF(IFERROR(VLOOKUP(C902,C903:C$1993,1,0),"")="","",COUNTIF(C:C,C902))</f>
        <v/>
      </c>
      <c r="BS902" s="5"/>
      <c r="BT902" s="5"/>
      <c r="BU902" s="5" t="str">
        <f>IF(B902="","",IF(BQ902="",1+(MAX(BU$2:BU901)),""))</f>
        <v/>
      </c>
      <c r="BV902" s="5" t="str">
        <f t="shared" si="196"/>
        <v/>
      </c>
      <c r="BW902" s="5" t="str">
        <f t="shared" si="197"/>
        <v/>
      </c>
      <c r="BX902" s="14" t="str">
        <f t="shared" si="198"/>
        <v/>
      </c>
      <c r="BY902" s="28"/>
      <c r="BZ902" s="15"/>
      <c r="CA902" s="5" t="str">
        <f t="shared" si="191"/>
        <v/>
      </c>
      <c r="CC902" s="5"/>
      <c r="CD902" s="5" t="str">
        <f t="shared" si="199"/>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x14ac:dyDescent="0.25">
      <c r="A903" s="4"/>
      <c r="B903" s="3"/>
      <c r="D903" s="1" t="str">
        <f>IFERROR(INDEX('padron cfe'!B:B,MATCH(DATOS!C903,'padron cfe'!A:A,0),1),"")</f>
        <v/>
      </c>
      <c r="H903" s="5" t="str">
        <f>IF(F903="","",IFERROR(CONCATENATE("PEUA",VLOOKUP(ESTADO,REPORTE!AV903:AW934,2,0),CLAVE_DISTRITO,CLAVE_CADER,IFERROR(VLOOKUP(DAY(F903),$BN$3:$BO$11,2,0),DAY(F903)),IFERROR(VLOOKUP(MONTH(F903),$BN$3:$BO$11,2,0),MONTH(F903)),YEAR(F903),G903),""))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2"/>
        <v/>
      </c>
      <c r="S903"/>
      <c r="T903" s="2" t="str">
        <f>IFERROR(INDEX('padron cfe'!D:D,MATCH(DATOS!C903,'padron cfe'!A:A,0),1),"")</f>
        <v/>
      </c>
      <c r="X903" s="3"/>
      <c r="Z903" s="4" t="str">
        <f t="shared" si="193"/>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H903" s="7" t="str">
        <f t="shared" ca="1" si="194"/>
        <v/>
      </c>
      <c r="BI903" s="4" t="str">
        <f t="shared" si="190"/>
        <v/>
      </c>
      <c r="BJ903" s="123" t="str">
        <f t="shared" si="195"/>
        <v/>
      </c>
      <c r="BK903" s="140" t="str">
        <f t="shared" si="200"/>
        <v/>
      </c>
      <c r="BP903" s="5"/>
      <c r="BQ903" s="4" t="str">
        <f>IF(IFERROR(VLOOKUP(C903,C904:C$1993,1,0),"")="","",COUNTIF(C:C,C903))</f>
        <v/>
      </c>
      <c r="BS903" s="5"/>
      <c r="BT903" s="5"/>
      <c r="BU903" s="5" t="str">
        <f>IF(B903="","",IF(BQ903="",1+(MAX(BU$2:BU902)),""))</f>
        <v/>
      </c>
      <c r="BV903" s="5" t="str">
        <f t="shared" si="196"/>
        <v/>
      </c>
      <c r="BW903" s="5" t="str">
        <f t="shared" si="197"/>
        <v/>
      </c>
      <c r="BX903" s="14" t="str">
        <f t="shared" si="198"/>
        <v/>
      </c>
      <c r="BY903" s="28"/>
      <c r="BZ903" s="15"/>
      <c r="CA903" s="5" t="str">
        <f t="shared" si="191"/>
        <v/>
      </c>
      <c r="CC903" s="5"/>
      <c r="CD903" s="5" t="str">
        <f t="shared" si="199"/>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x14ac:dyDescent="0.25">
      <c r="A904" s="4"/>
      <c r="B904" s="3"/>
      <c r="D904" s="1" t="str">
        <f>IFERROR(INDEX('padron cfe'!B:B,MATCH(DATOS!C904,'padron cfe'!A:A,0),1),"")</f>
        <v/>
      </c>
      <c r="H904" s="5" t="str">
        <f>IF(F904="","",IFERROR(CONCATENATE("PEUA",VLOOKUP(ESTADO,REPORTE!AV904:AW935,2,0),CLAVE_DISTRITO,CLAVE_CADER,IFERROR(VLOOKUP(DAY(F904),$BN$3:$BO$11,2,0),DAY(F904)),IFERROR(VLOOKUP(MONTH(F904),$BN$3:$BO$11,2,0),MONTH(F904)),YEAR(F904),G904),""))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2"/>
        <v/>
      </c>
      <c r="S904"/>
      <c r="T904" s="2" t="str">
        <f>IFERROR(INDEX('padron cfe'!D:D,MATCH(DATOS!C904,'padron cfe'!A:A,0),1),"")</f>
        <v/>
      </c>
      <c r="X904" s="3"/>
      <c r="Z904" s="4" t="str">
        <f t="shared" si="193"/>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H904" s="7" t="str">
        <f t="shared" ca="1" si="194"/>
        <v/>
      </c>
      <c r="BI904" s="4" t="str">
        <f t="shared" si="190"/>
        <v/>
      </c>
      <c r="BJ904" s="123" t="str">
        <f t="shared" si="195"/>
        <v/>
      </c>
      <c r="BK904" s="140" t="str">
        <f t="shared" si="200"/>
        <v/>
      </c>
      <c r="BP904" s="5"/>
      <c r="BQ904" s="4" t="str">
        <f>IF(IFERROR(VLOOKUP(C904,C905:C$1993,1,0),"")="","",COUNTIF(C:C,C904))</f>
        <v/>
      </c>
      <c r="BS904" s="5"/>
      <c r="BT904" s="5"/>
      <c r="BU904" s="5" t="str">
        <f>IF(B904="","",IF(BQ904="",1+(MAX(BU$2:BU903)),""))</f>
        <v/>
      </c>
      <c r="BV904" s="5" t="str">
        <f t="shared" si="196"/>
        <v/>
      </c>
      <c r="BW904" s="5" t="str">
        <f t="shared" si="197"/>
        <v/>
      </c>
      <c r="BX904" s="14" t="str">
        <f t="shared" si="198"/>
        <v/>
      </c>
      <c r="BY904" s="28"/>
      <c r="BZ904" s="15"/>
      <c r="CA904" s="5" t="str">
        <f t="shared" si="191"/>
        <v/>
      </c>
      <c r="CC904" s="5"/>
      <c r="CD904" s="5" t="str">
        <f t="shared" si="199"/>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x14ac:dyDescent="0.25">
      <c r="A905" s="4"/>
      <c r="B905" s="3"/>
      <c r="D905" s="1" t="str">
        <f>IFERROR(INDEX('padron cfe'!B:B,MATCH(DATOS!C905,'padron cfe'!A:A,0),1),"")</f>
        <v/>
      </c>
      <c r="H905" s="5" t="str">
        <f>IF(F905="","",IFERROR(CONCATENATE("PEUA",VLOOKUP(ESTADO,REPORTE!AV905:AW936,2,0),CLAVE_DISTRITO,CLAVE_CADER,IFERROR(VLOOKUP(DAY(F905),$BN$3:$BO$11,2,0),DAY(F905)),IFERROR(VLOOKUP(MONTH(F905),$BN$3:$BO$11,2,0),MONTH(F905)),YEAR(F905),G905),""))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2"/>
        <v/>
      </c>
      <c r="S905"/>
      <c r="T905" s="2" t="str">
        <f>IFERROR(INDEX('padron cfe'!D:D,MATCH(DATOS!C905,'padron cfe'!A:A,0),1),"")</f>
        <v/>
      </c>
      <c r="X905" s="3"/>
      <c r="Z905" s="4" t="str">
        <f t="shared" si="193"/>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H905" s="7" t="str">
        <f t="shared" ca="1" si="194"/>
        <v/>
      </c>
      <c r="BI905" s="4" t="str">
        <f t="shared" si="190"/>
        <v/>
      </c>
      <c r="BJ905" s="123" t="str">
        <f t="shared" si="195"/>
        <v/>
      </c>
      <c r="BK905" s="140" t="str">
        <f t="shared" si="200"/>
        <v/>
      </c>
      <c r="BP905" s="5"/>
      <c r="BQ905" s="4" t="str">
        <f>IF(IFERROR(VLOOKUP(C905,C906:C$1993,1,0),"")="","",COUNTIF(C:C,C905))</f>
        <v/>
      </c>
      <c r="BS905" s="5"/>
      <c r="BT905" s="5"/>
      <c r="BU905" s="5" t="str">
        <f>IF(B905="","",IF(BQ905="",1+(MAX(BU$2:BU904)),""))</f>
        <v/>
      </c>
      <c r="BV905" s="5" t="str">
        <f t="shared" si="196"/>
        <v/>
      </c>
      <c r="BW905" s="5" t="str">
        <f t="shared" si="197"/>
        <v/>
      </c>
      <c r="BX905" s="14" t="str">
        <f t="shared" si="198"/>
        <v/>
      </c>
      <c r="BY905" s="28"/>
      <c r="BZ905" s="15"/>
      <c r="CA905" s="5" t="str">
        <f t="shared" si="191"/>
        <v/>
      </c>
      <c r="CC905" s="5"/>
      <c r="CD905" s="5" t="str">
        <f t="shared" si="199"/>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x14ac:dyDescent="0.25">
      <c r="A906" s="4"/>
      <c r="B906" s="3"/>
      <c r="D906" s="1" t="str">
        <f>IFERROR(INDEX('padron cfe'!B:B,MATCH(DATOS!C906,'padron cfe'!A:A,0),1),"")</f>
        <v/>
      </c>
      <c r="H906" s="5" t="str">
        <f>IF(F906="","",IFERROR(CONCATENATE("PEUA",VLOOKUP(ESTADO,REPORTE!AV906:AW937,2,0),CLAVE_DISTRITO,CLAVE_CADER,IFERROR(VLOOKUP(DAY(F906),$BN$3:$BO$11,2,0),DAY(F906)),IFERROR(VLOOKUP(MONTH(F906),$BN$3:$BO$11,2,0),MONTH(F906)),YEAR(F906),G906),""))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2"/>
        <v/>
      </c>
      <c r="S906"/>
      <c r="T906" s="2" t="str">
        <f>IFERROR(INDEX('padron cfe'!D:D,MATCH(DATOS!C906,'padron cfe'!A:A,0),1),"")</f>
        <v/>
      </c>
      <c r="X906" s="3"/>
      <c r="Z906" s="4" t="str">
        <f t="shared" si="193"/>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H906" s="7" t="str">
        <f t="shared" ca="1" si="194"/>
        <v/>
      </c>
      <c r="BI906" s="4" t="str">
        <f t="shared" si="190"/>
        <v/>
      </c>
      <c r="BJ906" s="123" t="str">
        <f t="shared" si="195"/>
        <v/>
      </c>
      <c r="BK906" s="140" t="str">
        <f t="shared" si="200"/>
        <v/>
      </c>
      <c r="BP906" s="5"/>
      <c r="BQ906" s="4" t="str">
        <f>IF(IFERROR(VLOOKUP(C906,C907:C$1993,1,0),"")="","",COUNTIF(C:C,C906))</f>
        <v/>
      </c>
      <c r="BS906" s="5"/>
      <c r="BT906" s="5"/>
      <c r="BU906" s="5" t="str">
        <f>IF(B906="","",IF(BQ906="",1+(MAX(BU$2:BU905)),""))</f>
        <v/>
      </c>
      <c r="BV906" s="5" t="str">
        <f t="shared" si="196"/>
        <v/>
      </c>
      <c r="BW906" s="5" t="str">
        <f t="shared" si="197"/>
        <v/>
      </c>
      <c r="BX906" s="14" t="str">
        <f t="shared" si="198"/>
        <v/>
      </c>
      <c r="BY906" s="28"/>
      <c r="BZ906" s="15"/>
      <c r="CA906" s="5" t="str">
        <f t="shared" si="191"/>
        <v/>
      </c>
      <c r="CC906" s="5"/>
      <c r="CD906" s="5" t="str">
        <f t="shared" si="199"/>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x14ac:dyDescent="0.25">
      <c r="A907" s="4"/>
      <c r="B907" s="3"/>
      <c r="D907" s="1" t="str">
        <f>IFERROR(INDEX('padron cfe'!B:B,MATCH(DATOS!C907,'padron cfe'!A:A,0),1),"")</f>
        <v/>
      </c>
      <c r="H907" s="5" t="str">
        <f>IF(F907="","",IFERROR(CONCATENATE("PEUA",VLOOKUP(ESTADO,REPORTE!AV907:AW938,2,0),CLAVE_DISTRITO,CLAVE_CADER,IFERROR(VLOOKUP(DAY(F907),$BN$3:$BO$11,2,0),DAY(F907)),IFERROR(VLOOKUP(MONTH(F907),$BN$3:$BO$11,2,0),MONTH(F907)),YEAR(F907),G907),""))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2"/>
        <v/>
      </c>
      <c r="S907"/>
      <c r="T907" s="2" t="str">
        <f>IFERROR(INDEX('padron cfe'!D:D,MATCH(DATOS!C907,'padron cfe'!A:A,0),1),"")</f>
        <v/>
      </c>
      <c r="X907" s="3"/>
      <c r="Z907" s="4" t="str">
        <f t="shared" si="193"/>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H907" s="7" t="str">
        <f t="shared" ca="1" si="194"/>
        <v/>
      </c>
      <c r="BI907" s="4" t="str">
        <f t="shared" si="190"/>
        <v/>
      </c>
      <c r="BJ907" s="123" t="str">
        <f t="shared" si="195"/>
        <v/>
      </c>
      <c r="BK907" s="140" t="str">
        <f t="shared" si="200"/>
        <v/>
      </c>
      <c r="BP907" s="5"/>
      <c r="BQ907" s="4" t="str">
        <f>IF(IFERROR(VLOOKUP(C907,C908:C$1993,1,0),"")="","",COUNTIF(C:C,C907))</f>
        <v/>
      </c>
      <c r="BS907" s="5"/>
      <c r="BT907" s="5"/>
      <c r="BU907" s="5" t="str">
        <f>IF(B907="","",IF(BQ907="",1+(MAX(BU$2:BU906)),""))</f>
        <v/>
      </c>
      <c r="BV907" s="5" t="str">
        <f t="shared" si="196"/>
        <v/>
      </c>
      <c r="BW907" s="5" t="str">
        <f t="shared" si="197"/>
        <v/>
      </c>
      <c r="BX907" s="14" t="str">
        <f t="shared" si="198"/>
        <v/>
      </c>
      <c r="BY907" s="28"/>
      <c r="BZ907" s="15"/>
      <c r="CA907" s="5" t="str">
        <f t="shared" si="191"/>
        <v/>
      </c>
      <c r="CC907" s="5"/>
      <c r="CD907" s="5" t="str">
        <f t="shared" si="199"/>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x14ac:dyDescent="0.25">
      <c r="A908" s="4"/>
      <c r="B908" s="3"/>
      <c r="D908" s="1" t="str">
        <f>IFERROR(INDEX('padron cfe'!B:B,MATCH(DATOS!C908,'padron cfe'!A:A,0),1),"")</f>
        <v/>
      </c>
      <c r="H908" s="5" t="str">
        <f>IF(F908="","",IFERROR(CONCATENATE("PEUA",VLOOKUP(ESTADO,REPORTE!AV908:AW939,2,0),CLAVE_DISTRITO,CLAVE_CADER,IFERROR(VLOOKUP(DAY(F908),$BN$3:$BO$11,2,0),DAY(F908)),IFERROR(VLOOKUP(MONTH(F908),$BN$3:$BO$11,2,0),MONTH(F908)),YEAR(F908),G908),""))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2"/>
        <v/>
      </c>
      <c r="S908"/>
      <c r="T908" s="2" t="str">
        <f>IFERROR(INDEX('padron cfe'!D:D,MATCH(DATOS!C908,'padron cfe'!A:A,0),1),"")</f>
        <v/>
      </c>
      <c r="X908" s="3"/>
      <c r="Z908" s="4" t="str">
        <f t="shared" si="193"/>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H908" s="7" t="str">
        <f t="shared" ca="1" si="194"/>
        <v/>
      </c>
      <c r="BI908" s="4" t="str">
        <f t="shared" si="190"/>
        <v/>
      </c>
      <c r="BJ908" s="123" t="str">
        <f t="shared" si="195"/>
        <v/>
      </c>
      <c r="BK908" s="140" t="str">
        <f t="shared" si="200"/>
        <v/>
      </c>
      <c r="BP908" s="5"/>
      <c r="BQ908" s="4" t="str">
        <f>IF(IFERROR(VLOOKUP(C908,C909:C$1993,1,0),"")="","",COUNTIF(C:C,C908))</f>
        <v/>
      </c>
      <c r="BS908" s="5"/>
      <c r="BT908" s="5"/>
      <c r="BU908" s="5" t="str">
        <f>IF(B908="","",IF(BQ908="",1+(MAX(BU$2:BU907)),""))</f>
        <v/>
      </c>
      <c r="BV908" s="5" t="str">
        <f t="shared" si="196"/>
        <v/>
      </c>
      <c r="BW908" s="5" t="str">
        <f t="shared" si="197"/>
        <v/>
      </c>
      <c r="BX908" s="14" t="str">
        <f t="shared" si="198"/>
        <v/>
      </c>
      <c r="BY908" s="28"/>
      <c r="BZ908" s="15"/>
      <c r="CA908" s="5" t="str">
        <f t="shared" si="191"/>
        <v/>
      </c>
      <c r="CC908" s="5"/>
      <c r="CD908" s="5" t="str">
        <f t="shared" si="199"/>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x14ac:dyDescent="0.25">
      <c r="A909" s="4"/>
      <c r="B909" s="3"/>
      <c r="D909" s="1" t="str">
        <f>IFERROR(INDEX('padron cfe'!B:B,MATCH(DATOS!C909,'padron cfe'!A:A,0),1),"")</f>
        <v/>
      </c>
      <c r="H909" s="5" t="str">
        <f>IF(F909="","",IFERROR(CONCATENATE("PEUA",VLOOKUP(ESTADO,REPORTE!AV909:AW940,2,0),CLAVE_DISTRITO,CLAVE_CADER,IFERROR(VLOOKUP(DAY(F909),$BN$3:$BO$11,2,0),DAY(F909)),IFERROR(VLOOKUP(MONTH(F909),$BN$3:$BO$11,2,0),MONTH(F909)),YEAR(F909),G909),""))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2"/>
        <v/>
      </c>
      <c r="S909"/>
      <c r="T909" s="2" t="str">
        <f>IFERROR(INDEX('padron cfe'!D:D,MATCH(DATOS!C909,'padron cfe'!A:A,0),1),"")</f>
        <v/>
      </c>
      <c r="X909" s="3"/>
      <c r="Z909" s="4" t="str">
        <f t="shared" si="193"/>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H909" s="7" t="str">
        <f t="shared" ca="1" si="194"/>
        <v/>
      </c>
      <c r="BI909" s="4" t="str">
        <f t="shared" si="190"/>
        <v/>
      </c>
      <c r="BJ909" s="123" t="str">
        <f t="shared" si="195"/>
        <v/>
      </c>
      <c r="BK909" s="140" t="str">
        <f t="shared" si="200"/>
        <v/>
      </c>
      <c r="BP909" s="5"/>
      <c r="BQ909" s="4" t="str">
        <f>IF(IFERROR(VLOOKUP(C909,C910:C$1993,1,0),"")="","",COUNTIF(C:C,C909))</f>
        <v/>
      </c>
      <c r="BS909" s="5"/>
      <c r="BT909" s="5"/>
      <c r="BU909" s="5" t="str">
        <f>IF(B909="","",IF(BQ909="",1+(MAX(BU$2:BU908)),""))</f>
        <v/>
      </c>
      <c r="BV909" s="5" t="str">
        <f t="shared" si="196"/>
        <v/>
      </c>
      <c r="BW909" s="5" t="str">
        <f t="shared" si="197"/>
        <v/>
      </c>
      <c r="BX909" s="14" t="str">
        <f t="shared" si="198"/>
        <v/>
      </c>
      <c r="BY909" s="28"/>
      <c r="BZ909" s="15"/>
      <c r="CA909" s="5" t="str">
        <f t="shared" si="191"/>
        <v/>
      </c>
      <c r="CC909" s="5"/>
      <c r="CD909" s="5" t="str">
        <f t="shared" si="199"/>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x14ac:dyDescent="0.25">
      <c r="A910" s="4"/>
      <c r="B910" s="3"/>
      <c r="D910" s="1" t="str">
        <f>IFERROR(INDEX('padron cfe'!B:B,MATCH(DATOS!C910,'padron cfe'!A:A,0),1),"")</f>
        <v/>
      </c>
      <c r="H910" s="5" t="str">
        <f>IF(F910="","",IFERROR(CONCATENATE("PEUA",VLOOKUP(ESTADO,REPORTE!AV910:AW941,2,0),CLAVE_DISTRITO,CLAVE_CADER,IFERROR(VLOOKUP(DAY(F910),$BN$3:$BO$11,2,0),DAY(F910)),IFERROR(VLOOKUP(MONTH(F910),$BN$3:$BO$11,2,0),MONTH(F910)),YEAR(F910),G910),""))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2"/>
        <v/>
      </c>
      <c r="S910"/>
      <c r="T910" s="2" t="str">
        <f>IFERROR(INDEX('padron cfe'!D:D,MATCH(DATOS!C910,'padron cfe'!A:A,0),1),"")</f>
        <v/>
      </c>
      <c r="X910" s="3"/>
      <c r="Z910" s="4" t="str">
        <f t="shared" si="193"/>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H910" s="7" t="str">
        <f t="shared" ca="1" si="194"/>
        <v/>
      </c>
      <c r="BI910" s="4" t="str">
        <f t="shared" si="190"/>
        <v/>
      </c>
      <c r="BJ910" s="123" t="str">
        <f t="shared" si="195"/>
        <v/>
      </c>
      <c r="BK910" s="140" t="str">
        <f t="shared" si="200"/>
        <v/>
      </c>
      <c r="BP910" s="5"/>
      <c r="BQ910" s="4" t="str">
        <f>IF(IFERROR(VLOOKUP(C910,C911:C$1993,1,0),"")="","",COUNTIF(C:C,C910))</f>
        <v/>
      </c>
      <c r="BS910" s="5"/>
      <c r="BT910" s="5"/>
      <c r="BU910" s="5" t="str">
        <f>IF(B910="","",IF(BQ910="",1+(MAX(BU$2:BU909)),""))</f>
        <v/>
      </c>
      <c r="BV910" s="5" t="str">
        <f t="shared" si="196"/>
        <v/>
      </c>
      <c r="BW910" s="5" t="str">
        <f t="shared" si="197"/>
        <v/>
      </c>
      <c r="BX910" s="14" t="str">
        <f t="shared" si="198"/>
        <v/>
      </c>
      <c r="BY910" s="28"/>
      <c r="BZ910" s="15"/>
      <c r="CA910" s="5" t="str">
        <f t="shared" si="191"/>
        <v/>
      </c>
      <c r="CC910" s="5"/>
      <c r="CD910" s="5" t="str">
        <f t="shared" si="199"/>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x14ac:dyDescent="0.25">
      <c r="A911" s="4"/>
      <c r="B911" s="3"/>
      <c r="D911" s="1" t="str">
        <f>IFERROR(INDEX('padron cfe'!B:B,MATCH(DATOS!C911,'padron cfe'!A:A,0),1),"")</f>
        <v/>
      </c>
      <c r="H911" s="5" t="str">
        <f>IF(F911="","",IFERROR(CONCATENATE("PEUA",VLOOKUP(ESTADO,REPORTE!AV911:AW942,2,0),CLAVE_DISTRITO,CLAVE_CADER,IFERROR(VLOOKUP(DAY(F911),$BN$3:$BO$11,2,0),DAY(F911)),IFERROR(VLOOKUP(MONTH(F911),$BN$3:$BO$11,2,0),MONTH(F911)),YEAR(F911),G911),""))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2"/>
        <v/>
      </c>
      <c r="S911"/>
      <c r="T911" s="2" t="str">
        <f>IFERROR(INDEX('padron cfe'!D:D,MATCH(DATOS!C911,'padron cfe'!A:A,0),1),"")</f>
        <v/>
      </c>
      <c r="X911" s="3"/>
      <c r="Z911" s="4" t="str">
        <f t="shared" si="193"/>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H911" s="7" t="str">
        <f t="shared" ca="1" si="194"/>
        <v/>
      </c>
      <c r="BI911" s="4" t="str">
        <f t="shared" si="190"/>
        <v/>
      </c>
      <c r="BJ911" s="123" t="str">
        <f t="shared" si="195"/>
        <v/>
      </c>
      <c r="BK911" s="140" t="str">
        <f t="shared" si="200"/>
        <v/>
      </c>
      <c r="BP911" s="5"/>
      <c r="BQ911" s="4" t="str">
        <f>IF(IFERROR(VLOOKUP(C911,C912:C$1993,1,0),"")="","",COUNTIF(C:C,C911))</f>
        <v/>
      </c>
      <c r="BS911" s="5"/>
      <c r="BT911" s="5"/>
      <c r="BU911" s="5" t="str">
        <f>IF(B911="","",IF(BQ911="",1+(MAX(BU$2:BU910)),""))</f>
        <v/>
      </c>
      <c r="BV911" s="5" t="str">
        <f t="shared" si="196"/>
        <v/>
      </c>
      <c r="BW911" s="5" t="str">
        <f t="shared" si="197"/>
        <v/>
      </c>
      <c r="BX911" s="14" t="str">
        <f t="shared" si="198"/>
        <v/>
      </c>
      <c r="BY911" s="28"/>
      <c r="BZ911" s="15"/>
      <c r="CA911" s="5" t="str">
        <f t="shared" si="191"/>
        <v/>
      </c>
      <c r="CC911" s="5"/>
      <c r="CD911" s="5" t="str">
        <f t="shared" si="199"/>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x14ac:dyDescent="0.25">
      <c r="A912" s="4"/>
      <c r="B912" s="3"/>
      <c r="D912" s="1" t="str">
        <f>IFERROR(INDEX('padron cfe'!B:B,MATCH(DATOS!C912,'padron cfe'!A:A,0),1),"")</f>
        <v/>
      </c>
      <c r="H912" s="5" t="str">
        <f>IF(F912="","",IFERROR(CONCATENATE("PEUA",VLOOKUP(ESTADO,REPORTE!AV912:AW943,2,0),CLAVE_DISTRITO,CLAVE_CADER,IFERROR(VLOOKUP(DAY(F912),$BN$3:$BO$11,2,0),DAY(F912)),IFERROR(VLOOKUP(MONTH(F912),$BN$3:$BO$11,2,0),MONTH(F912)),YEAR(F912),G912),""))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2"/>
        <v/>
      </c>
      <c r="S912"/>
      <c r="T912" s="2" t="str">
        <f>IFERROR(INDEX('padron cfe'!D:D,MATCH(DATOS!C912,'padron cfe'!A:A,0),1),"")</f>
        <v/>
      </c>
      <c r="X912" s="3"/>
      <c r="Z912" s="4" t="str">
        <f t="shared" si="193"/>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H912" s="7" t="str">
        <f t="shared" ca="1" si="194"/>
        <v/>
      </c>
      <c r="BI912" s="4" t="str">
        <f t="shared" si="190"/>
        <v/>
      </c>
      <c r="BJ912" s="123" t="str">
        <f t="shared" si="195"/>
        <v/>
      </c>
      <c r="BK912" s="140" t="str">
        <f t="shared" si="200"/>
        <v/>
      </c>
      <c r="BP912" s="5"/>
      <c r="BQ912" s="4" t="str">
        <f>IF(IFERROR(VLOOKUP(C912,C913:C$1993,1,0),"")="","",COUNTIF(C:C,C912))</f>
        <v/>
      </c>
      <c r="BS912" s="5"/>
      <c r="BT912" s="5"/>
      <c r="BU912" s="5" t="str">
        <f>IF(B912="","",IF(BQ912="",1+(MAX(BU$2:BU911)),""))</f>
        <v/>
      </c>
      <c r="BV912" s="5" t="str">
        <f t="shared" si="196"/>
        <v/>
      </c>
      <c r="BW912" s="5" t="str">
        <f t="shared" si="197"/>
        <v/>
      </c>
      <c r="BX912" s="14" t="str">
        <f t="shared" si="198"/>
        <v/>
      </c>
      <c r="BY912" s="28"/>
      <c r="BZ912" s="15"/>
      <c r="CA912" s="5" t="str">
        <f t="shared" si="191"/>
        <v/>
      </c>
      <c r="CC912" s="5"/>
      <c r="CD912" s="5" t="str">
        <f t="shared" si="199"/>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x14ac:dyDescent="0.25">
      <c r="A913" s="4"/>
      <c r="B913" s="3"/>
      <c r="D913" s="1" t="str">
        <f>IFERROR(INDEX('padron cfe'!B:B,MATCH(DATOS!C913,'padron cfe'!A:A,0),1),"")</f>
        <v/>
      </c>
      <c r="H913" s="5" t="str">
        <f>IF(F913="","",IFERROR(CONCATENATE("PEUA",VLOOKUP(ESTADO,REPORTE!AV913:AW944,2,0),CLAVE_DISTRITO,CLAVE_CADER,IFERROR(VLOOKUP(DAY(F913),$BN$3:$BO$11,2,0),DAY(F913)),IFERROR(VLOOKUP(MONTH(F913),$BN$3:$BO$11,2,0),MONTH(F913)),YEAR(F913),G913),""))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2"/>
        <v/>
      </c>
      <c r="S913"/>
      <c r="T913" s="2" t="str">
        <f>IFERROR(INDEX('padron cfe'!D:D,MATCH(DATOS!C913,'padron cfe'!A:A,0),1),"")</f>
        <v/>
      </c>
      <c r="X913" s="3"/>
      <c r="Z913" s="4" t="str">
        <f t="shared" si="193"/>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H913" s="7" t="str">
        <f t="shared" ca="1" si="194"/>
        <v/>
      </c>
      <c r="BI913" s="4" t="str">
        <f t="shared" si="190"/>
        <v/>
      </c>
      <c r="BJ913" s="123" t="str">
        <f t="shared" si="195"/>
        <v/>
      </c>
      <c r="BK913" s="140" t="str">
        <f t="shared" si="200"/>
        <v/>
      </c>
      <c r="BP913" s="5"/>
      <c r="BQ913" s="4" t="str">
        <f>IF(IFERROR(VLOOKUP(C913,C914:C$1993,1,0),"")="","",COUNTIF(C:C,C913))</f>
        <v/>
      </c>
      <c r="BS913" s="5"/>
      <c r="BT913" s="5"/>
      <c r="BU913" s="5" t="str">
        <f>IF(B913="","",IF(BQ913="",1+(MAX(BU$2:BU912)),""))</f>
        <v/>
      </c>
      <c r="BV913" s="5" t="str">
        <f t="shared" si="196"/>
        <v/>
      </c>
      <c r="BW913" s="5" t="str">
        <f t="shared" si="197"/>
        <v/>
      </c>
      <c r="BX913" s="14" t="str">
        <f t="shared" si="198"/>
        <v/>
      </c>
      <c r="BY913" s="28"/>
      <c r="BZ913" s="15"/>
      <c r="CA913" s="5" t="str">
        <f t="shared" si="191"/>
        <v/>
      </c>
      <c r="CC913" s="5"/>
      <c r="CD913" s="5" t="str">
        <f t="shared" si="199"/>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x14ac:dyDescent="0.25">
      <c r="A914" s="4"/>
      <c r="B914" s="3"/>
      <c r="D914" s="1" t="str">
        <f>IFERROR(INDEX('padron cfe'!B:B,MATCH(DATOS!C914,'padron cfe'!A:A,0),1),"")</f>
        <v/>
      </c>
      <c r="H914" s="5" t="str">
        <f>IF(F914="","",IFERROR(CONCATENATE("PEUA",VLOOKUP(ESTADO,REPORTE!AV914:AW945,2,0),CLAVE_DISTRITO,CLAVE_CADER,IFERROR(VLOOKUP(DAY(F914),$BN$3:$BO$11,2,0),DAY(F914)),IFERROR(VLOOKUP(MONTH(F914),$BN$3:$BO$11,2,0),MONTH(F914)),YEAR(F914),G914),""))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2"/>
        <v/>
      </c>
      <c r="S914"/>
      <c r="T914" s="2" t="str">
        <f>IFERROR(INDEX('padron cfe'!D:D,MATCH(DATOS!C914,'padron cfe'!A:A,0),1),"")</f>
        <v/>
      </c>
      <c r="X914" s="3"/>
      <c r="Z914" s="4" t="str">
        <f t="shared" si="193"/>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H914" s="7" t="str">
        <f t="shared" ca="1" si="194"/>
        <v/>
      </c>
      <c r="BI914" s="4" t="str">
        <f t="shared" si="190"/>
        <v/>
      </c>
      <c r="BJ914" s="123" t="str">
        <f t="shared" si="195"/>
        <v/>
      </c>
      <c r="BK914" s="140" t="str">
        <f t="shared" si="200"/>
        <v/>
      </c>
      <c r="BP914" s="5"/>
      <c r="BQ914" s="4" t="str">
        <f>IF(IFERROR(VLOOKUP(C914,C915:C$1993,1,0),"")="","",COUNTIF(C:C,C914))</f>
        <v/>
      </c>
      <c r="BS914" s="5"/>
      <c r="BT914" s="5"/>
      <c r="BU914" s="5" t="str">
        <f>IF(B914="","",IF(BQ914="",1+(MAX(BU$2:BU913)),""))</f>
        <v/>
      </c>
      <c r="BV914" s="5" t="str">
        <f t="shared" si="196"/>
        <v/>
      </c>
      <c r="BW914" s="5" t="str">
        <f t="shared" si="197"/>
        <v/>
      </c>
      <c r="BX914" s="14" t="str">
        <f t="shared" si="198"/>
        <v/>
      </c>
      <c r="BY914" s="28"/>
      <c r="BZ914" s="15"/>
      <c r="CA914" s="5" t="str">
        <f t="shared" si="191"/>
        <v/>
      </c>
      <c r="CC914" s="5"/>
      <c r="CD914" s="5" t="str">
        <f t="shared" si="199"/>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x14ac:dyDescent="0.25">
      <c r="A915" s="4"/>
      <c r="B915" s="3"/>
      <c r="D915" s="1" t="str">
        <f>IFERROR(INDEX('padron cfe'!B:B,MATCH(DATOS!C915,'padron cfe'!A:A,0),1),"")</f>
        <v/>
      </c>
      <c r="H915" s="5" t="str">
        <f>IF(F915="","",IFERROR(CONCATENATE("PEUA",VLOOKUP(ESTADO,REPORTE!AV915:AW946,2,0),CLAVE_DISTRITO,CLAVE_CADER,IFERROR(VLOOKUP(DAY(F915),$BN$3:$BO$11,2,0),DAY(F915)),IFERROR(VLOOKUP(MONTH(F915),$BN$3:$BO$11,2,0),MONTH(F915)),YEAR(F915),G915),""))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2"/>
        <v/>
      </c>
      <c r="S915"/>
      <c r="T915" s="2" t="str">
        <f>IFERROR(INDEX('padron cfe'!D:D,MATCH(DATOS!C915,'padron cfe'!A:A,0),1),"")</f>
        <v/>
      </c>
      <c r="X915" s="3"/>
      <c r="Z915" s="4" t="str">
        <f t="shared" si="193"/>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H915" s="7" t="str">
        <f t="shared" ca="1" si="194"/>
        <v/>
      </c>
      <c r="BI915" s="4" t="str">
        <f t="shared" ref="BI915:BI978" si="201">IFERROR(IF(AA915=0,"",AA915/BB915),"")</f>
        <v/>
      </c>
      <c r="BJ915" s="123" t="str">
        <f t="shared" si="195"/>
        <v/>
      </c>
      <c r="BK915" s="140" t="str">
        <f t="shared" si="200"/>
        <v/>
      </c>
      <c r="BP915" s="5"/>
      <c r="BQ915" s="4" t="str">
        <f>IF(IFERROR(VLOOKUP(C915,C916:C$1993,1,0),"")="","",COUNTIF(C:C,C915))</f>
        <v/>
      </c>
      <c r="BS915" s="5"/>
      <c r="BT915" s="5"/>
      <c r="BU915" s="5" t="str">
        <f>IF(B915="","",IF(BQ915="",1+(MAX(BU$2:BU914)),""))</f>
        <v/>
      </c>
      <c r="BV915" s="5" t="str">
        <f t="shared" si="196"/>
        <v/>
      </c>
      <c r="BW915" s="5" t="str">
        <f t="shared" si="197"/>
        <v/>
      </c>
      <c r="BX915" s="14" t="str">
        <f t="shared" si="198"/>
        <v/>
      </c>
      <c r="BY915" s="28"/>
      <c r="BZ915" s="15"/>
      <c r="CA915" s="5" t="str">
        <f t="shared" si="191"/>
        <v/>
      </c>
      <c r="CC915" s="5"/>
      <c r="CD915" s="5" t="str">
        <f t="shared" si="199"/>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x14ac:dyDescent="0.25">
      <c r="A916" s="4"/>
      <c r="B916" s="3"/>
      <c r="D916" s="1" t="str">
        <f>IFERROR(INDEX('padron cfe'!B:B,MATCH(DATOS!C916,'padron cfe'!A:A,0),1),"")</f>
        <v/>
      </c>
      <c r="H916" s="5" t="str">
        <f>IF(F916="","",IFERROR(CONCATENATE("PEUA",VLOOKUP(ESTADO,REPORTE!AV916:AW947,2,0),CLAVE_DISTRITO,CLAVE_CADER,IFERROR(VLOOKUP(DAY(F916),$BN$3:$BO$11,2,0),DAY(F916)),IFERROR(VLOOKUP(MONTH(F916),$BN$3:$BO$11,2,0),MONTH(F916)),YEAR(F916),G916),""))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2"/>
        <v/>
      </c>
      <c r="S916"/>
      <c r="T916" s="2" t="str">
        <f>IFERROR(INDEX('padron cfe'!D:D,MATCH(DATOS!C916,'padron cfe'!A:A,0),1),"")</f>
        <v/>
      </c>
      <c r="X916" s="3"/>
      <c r="Z916" s="4" t="str">
        <f t="shared" si="193"/>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H916" s="7" t="str">
        <f t="shared" ca="1" si="194"/>
        <v/>
      </c>
      <c r="BI916" s="4" t="str">
        <f t="shared" si="201"/>
        <v/>
      </c>
      <c r="BJ916" s="123" t="str">
        <f t="shared" si="195"/>
        <v/>
      </c>
      <c r="BK916" s="140" t="str">
        <f t="shared" si="200"/>
        <v/>
      </c>
      <c r="BP916" s="5"/>
      <c r="BQ916" s="4" t="str">
        <f>IF(IFERROR(VLOOKUP(C916,C917:C$1993,1,0),"")="","",COUNTIF(C:C,C916))</f>
        <v/>
      </c>
      <c r="BS916" s="5"/>
      <c r="BT916" s="5"/>
      <c r="BU916" s="5" t="str">
        <f>IF(B916="","",IF(BQ916="",1+(MAX(BU$2:BU915)),""))</f>
        <v/>
      </c>
      <c r="BV916" s="5" t="str">
        <f t="shared" si="196"/>
        <v/>
      </c>
      <c r="BW916" s="5" t="str">
        <f t="shared" si="197"/>
        <v/>
      </c>
      <c r="BX916" s="14" t="str">
        <f t="shared" si="198"/>
        <v/>
      </c>
      <c r="BY916" s="28"/>
      <c r="BZ916" s="15"/>
      <c r="CA916" s="5" t="str">
        <f t="shared" si="191"/>
        <v/>
      </c>
      <c r="CC916" s="5"/>
      <c r="CD916" s="5" t="str">
        <f t="shared" si="199"/>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x14ac:dyDescent="0.25">
      <c r="A917" s="4"/>
      <c r="B917" s="3"/>
      <c r="D917" s="1" t="str">
        <f>IFERROR(INDEX('padron cfe'!B:B,MATCH(DATOS!C917,'padron cfe'!A:A,0),1),"")</f>
        <v/>
      </c>
      <c r="H917" s="5" t="str">
        <f>IF(F917="","",IFERROR(CONCATENATE("PEUA",VLOOKUP(ESTADO,REPORTE!AV917:AW948,2,0),CLAVE_DISTRITO,CLAVE_CADER,IFERROR(VLOOKUP(DAY(F917),$BN$3:$BO$11,2,0),DAY(F917)),IFERROR(VLOOKUP(MONTH(F917),$BN$3:$BO$11,2,0),MONTH(F917)),YEAR(F917),G917),""))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2"/>
        <v/>
      </c>
      <c r="S917"/>
      <c r="T917" s="2" t="str">
        <f>IFERROR(INDEX('padron cfe'!D:D,MATCH(DATOS!C917,'padron cfe'!A:A,0),1),"")</f>
        <v/>
      </c>
      <c r="X917" s="3"/>
      <c r="Z917" s="4" t="str">
        <f t="shared" si="193"/>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H917" s="7" t="str">
        <f t="shared" ca="1" si="194"/>
        <v/>
      </c>
      <c r="BI917" s="4" t="str">
        <f t="shared" si="201"/>
        <v/>
      </c>
      <c r="BJ917" s="123" t="str">
        <f t="shared" si="195"/>
        <v/>
      </c>
      <c r="BK917" s="140" t="str">
        <f t="shared" si="200"/>
        <v/>
      </c>
      <c r="BP917" s="5"/>
      <c r="BQ917" s="4" t="str">
        <f>IF(IFERROR(VLOOKUP(C917,C918:C$1993,1,0),"")="","",COUNTIF(C:C,C917))</f>
        <v/>
      </c>
      <c r="BS917" s="5"/>
      <c r="BT917" s="5"/>
      <c r="BU917" s="5" t="str">
        <f>IF(B917="","",IF(BQ917="",1+(MAX(BU$2:BU916)),""))</f>
        <v/>
      </c>
      <c r="BV917" s="5" t="str">
        <f t="shared" si="196"/>
        <v/>
      </c>
      <c r="BW917" s="5" t="str">
        <f t="shared" si="197"/>
        <v/>
      </c>
      <c r="BX917" s="14" t="str">
        <f t="shared" si="198"/>
        <v/>
      </c>
      <c r="BY917" s="28"/>
      <c r="BZ917" s="15"/>
      <c r="CA917" s="5" t="str">
        <f t="shared" si="191"/>
        <v/>
      </c>
      <c r="CC917" s="5"/>
      <c r="CD917" s="5" t="str">
        <f t="shared" si="199"/>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x14ac:dyDescent="0.25">
      <c r="A918" s="4"/>
      <c r="B918" s="3"/>
      <c r="D918" s="1" t="str">
        <f>IFERROR(INDEX('padron cfe'!B:B,MATCH(DATOS!C918,'padron cfe'!A:A,0),1),"")</f>
        <v/>
      </c>
      <c r="H918" s="5" t="str">
        <f>IF(F918="","",IFERROR(CONCATENATE("PEUA",VLOOKUP(ESTADO,REPORTE!AV918:AW949,2,0),CLAVE_DISTRITO,CLAVE_CADER,IFERROR(VLOOKUP(DAY(F918),$BN$3:$BO$11,2,0),DAY(F918)),IFERROR(VLOOKUP(MONTH(F918),$BN$3:$BO$11,2,0),MONTH(F918)),YEAR(F918),G918),""))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2"/>
        <v/>
      </c>
      <c r="S918"/>
      <c r="T918" s="2" t="str">
        <f>IFERROR(INDEX('padron cfe'!D:D,MATCH(DATOS!C918,'padron cfe'!A:A,0),1),"")</f>
        <v/>
      </c>
      <c r="X918" s="3"/>
      <c r="Z918" s="4" t="str">
        <f t="shared" si="193"/>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H918" s="7" t="str">
        <f t="shared" ca="1" si="194"/>
        <v/>
      </c>
      <c r="BI918" s="4" t="str">
        <f t="shared" si="201"/>
        <v/>
      </c>
      <c r="BJ918" s="123" t="str">
        <f t="shared" si="195"/>
        <v/>
      </c>
      <c r="BK918" s="140" t="str">
        <f t="shared" si="200"/>
        <v/>
      </c>
      <c r="BP918" s="5"/>
      <c r="BQ918" s="4" t="str">
        <f>IF(IFERROR(VLOOKUP(C918,C919:C$1993,1,0),"")="","",COUNTIF(C:C,C918))</f>
        <v/>
      </c>
      <c r="BS918" s="5"/>
      <c r="BT918" s="5"/>
      <c r="BU918" s="5" t="str">
        <f>IF(B918="","",IF(BQ918="",1+(MAX(BU$2:BU917)),""))</f>
        <v/>
      </c>
      <c r="BV918" s="5" t="str">
        <f t="shared" si="196"/>
        <v/>
      </c>
      <c r="BW918" s="5" t="str">
        <f t="shared" si="197"/>
        <v/>
      </c>
      <c r="BX918" s="14" t="str">
        <f t="shared" si="198"/>
        <v/>
      </c>
      <c r="BY918" s="28"/>
      <c r="BZ918" s="15"/>
      <c r="CA918" s="5" t="str">
        <f t="shared" ref="CA918:CA981" si="202">CONCATENATE(AI918,AJ918,AK918,AL918,AM918)</f>
        <v/>
      </c>
      <c r="CC918" s="5"/>
      <c r="CD918" s="5" t="str">
        <f t="shared" si="199"/>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x14ac:dyDescent="0.25">
      <c r="A919" s="4"/>
      <c r="B919" s="3"/>
      <c r="D919" s="1" t="str">
        <f>IFERROR(INDEX('padron cfe'!B:B,MATCH(DATOS!C919,'padron cfe'!A:A,0),1),"")</f>
        <v/>
      </c>
      <c r="H919" s="5" t="str">
        <f>IF(F919="","",IFERROR(CONCATENATE("PEUA",VLOOKUP(ESTADO,REPORTE!AV919:AW950,2,0),CLAVE_DISTRITO,CLAVE_CADER,IFERROR(VLOOKUP(DAY(F919),$BN$3:$BO$11,2,0),DAY(F919)),IFERROR(VLOOKUP(MONTH(F919),$BN$3:$BO$11,2,0),MONTH(F919)),YEAR(F919),G919),""))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2"/>
        <v/>
      </c>
      <c r="S919"/>
      <c r="T919" s="2" t="str">
        <f>IFERROR(INDEX('padron cfe'!D:D,MATCH(DATOS!C919,'padron cfe'!A:A,0),1),"")</f>
        <v/>
      </c>
      <c r="X919" s="3"/>
      <c r="Z919" s="4" t="str">
        <f t="shared" si="193"/>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H919" s="7" t="str">
        <f t="shared" ca="1" si="194"/>
        <v/>
      </c>
      <c r="BI919" s="4" t="str">
        <f t="shared" si="201"/>
        <v/>
      </c>
      <c r="BJ919" s="123" t="str">
        <f t="shared" si="195"/>
        <v/>
      </c>
      <c r="BK919" s="140" t="str">
        <f t="shared" si="200"/>
        <v/>
      </c>
      <c r="BP919" s="5"/>
      <c r="BQ919" s="4" t="str">
        <f>IF(IFERROR(VLOOKUP(C919,C920:C$1993,1,0),"")="","",COUNTIF(C:C,C919))</f>
        <v/>
      </c>
      <c r="BS919" s="5"/>
      <c r="BT919" s="5"/>
      <c r="BU919" s="5" t="str">
        <f>IF(B919="","",IF(BQ919="",1+(MAX(BU$2:BU918)),""))</f>
        <v/>
      </c>
      <c r="BV919" s="5" t="str">
        <f t="shared" si="196"/>
        <v/>
      </c>
      <c r="BW919" s="5" t="str">
        <f t="shared" si="197"/>
        <v/>
      </c>
      <c r="BX919" s="14" t="str">
        <f t="shared" si="198"/>
        <v/>
      </c>
      <c r="BY919" s="28"/>
      <c r="BZ919" s="15"/>
      <c r="CA919" s="5" t="str">
        <f t="shared" si="202"/>
        <v/>
      </c>
      <c r="CC919" s="5"/>
      <c r="CD919" s="5" t="str">
        <f t="shared" si="199"/>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x14ac:dyDescent="0.25">
      <c r="A920" s="4"/>
      <c r="B920" s="3"/>
      <c r="D920" s="1" t="str">
        <f>IFERROR(INDEX('padron cfe'!B:B,MATCH(DATOS!C920,'padron cfe'!A:A,0),1),"")</f>
        <v/>
      </c>
      <c r="H920" s="5" t="str">
        <f>IF(F920="","",IFERROR(CONCATENATE("PEUA",VLOOKUP(ESTADO,REPORTE!AV920:AW951,2,0),CLAVE_DISTRITO,CLAVE_CADER,IFERROR(VLOOKUP(DAY(F920),$BN$3:$BO$11,2,0),DAY(F920)),IFERROR(VLOOKUP(MONTH(F920),$BN$3:$BO$11,2,0),MONTH(F920)),YEAR(F920),G920),""))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2"/>
        <v/>
      </c>
      <c r="S920"/>
      <c r="T920" s="2" t="str">
        <f>IFERROR(INDEX('padron cfe'!D:D,MATCH(DATOS!C920,'padron cfe'!A:A,0),1),"")</f>
        <v/>
      </c>
      <c r="X920" s="3"/>
      <c r="Z920" s="4" t="str">
        <f t="shared" si="193"/>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H920" s="7" t="str">
        <f t="shared" ca="1" si="194"/>
        <v/>
      </c>
      <c r="BI920" s="4" t="str">
        <f t="shared" si="201"/>
        <v/>
      </c>
      <c r="BJ920" s="123" t="str">
        <f t="shared" si="195"/>
        <v/>
      </c>
      <c r="BK920" s="140" t="str">
        <f t="shared" si="200"/>
        <v/>
      </c>
      <c r="BP920" s="5"/>
      <c r="BQ920" s="4" t="str">
        <f>IF(IFERROR(VLOOKUP(C920,C921:C$1993,1,0),"")="","",COUNTIF(C:C,C920))</f>
        <v/>
      </c>
      <c r="BS920" s="5"/>
      <c r="BT920" s="5"/>
      <c r="BU920" s="5" t="str">
        <f>IF(B920="","",IF(BQ920="",1+(MAX(BU$2:BU919)),""))</f>
        <v/>
      </c>
      <c r="BV920" s="5" t="str">
        <f t="shared" si="196"/>
        <v/>
      </c>
      <c r="BW920" s="5" t="str">
        <f t="shared" si="197"/>
        <v/>
      </c>
      <c r="BX920" s="14" t="str">
        <f t="shared" si="198"/>
        <v/>
      </c>
      <c r="BY920" s="28"/>
      <c r="BZ920" s="15"/>
      <c r="CA920" s="5" t="str">
        <f t="shared" si="202"/>
        <v/>
      </c>
      <c r="CC920" s="5"/>
      <c r="CD920" s="5" t="str">
        <f t="shared" si="199"/>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x14ac:dyDescent="0.25">
      <c r="A921" s="4"/>
      <c r="B921" s="3"/>
      <c r="D921" s="1" t="str">
        <f>IFERROR(INDEX('padron cfe'!B:B,MATCH(DATOS!C921,'padron cfe'!A:A,0),1),"")</f>
        <v/>
      </c>
      <c r="H921" s="5" t="str">
        <f>IF(F921="","",IFERROR(CONCATENATE("PEUA",VLOOKUP(ESTADO,REPORTE!AV921:AW952,2,0),CLAVE_DISTRITO,CLAVE_CADER,IFERROR(VLOOKUP(DAY(F921),$BN$3:$BO$11,2,0),DAY(F921)),IFERROR(VLOOKUP(MONTH(F921),$BN$3:$BO$11,2,0),MONTH(F921)),YEAR(F921),G921),""))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2"/>
        <v/>
      </c>
      <c r="S921"/>
      <c r="T921" s="2" t="str">
        <f>IFERROR(INDEX('padron cfe'!D:D,MATCH(DATOS!C921,'padron cfe'!A:A,0),1),"")</f>
        <v/>
      </c>
      <c r="X921" s="3"/>
      <c r="Z921" s="4" t="str">
        <f t="shared" si="193"/>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H921" s="7" t="str">
        <f t="shared" ca="1" si="194"/>
        <v/>
      </c>
      <c r="BI921" s="4" t="str">
        <f t="shared" si="201"/>
        <v/>
      </c>
      <c r="BJ921" s="123" t="str">
        <f t="shared" si="195"/>
        <v/>
      </c>
      <c r="BK921" s="140" t="str">
        <f t="shared" si="200"/>
        <v/>
      </c>
      <c r="BP921" s="5"/>
      <c r="BQ921" s="4" t="str">
        <f>IF(IFERROR(VLOOKUP(C921,C922:C$1993,1,0),"")="","",COUNTIF(C:C,C921))</f>
        <v/>
      </c>
      <c r="BS921" s="5"/>
      <c r="BT921" s="5"/>
      <c r="BU921" s="5" t="str">
        <f>IF(B921="","",IF(BQ921="",1+(MAX(BU$2:BU920)),""))</f>
        <v/>
      </c>
      <c r="BV921" s="5" t="str">
        <f t="shared" si="196"/>
        <v/>
      </c>
      <c r="BW921" s="5" t="str">
        <f t="shared" si="197"/>
        <v/>
      </c>
      <c r="BX921" s="14" t="str">
        <f t="shared" si="198"/>
        <v/>
      </c>
      <c r="BY921" s="28"/>
      <c r="BZ921" s="15"/>
      <c r="CA921" s="5" t="str">
        <f t="shared" si="202"/>
        <v/>
      </c>
      <c r="CC921" s="5"/>
      <c r="CD921" s="5" t="str">
        <f t="shared" si="199"/>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x14ac:dyDescent="0.25">
      <c r="A922" s="4"/>
      <c r="B922" s="3"/>
      <c r="D922" s="1" t="str">
        <f>IFERROR(INDEX('padron cfe'!B:B,MATCH(DATOS!C922,'padron cfe'!A:A,0),1),"")</f>
        <v/>
      </c>
      <c r="H922" s="5" t="str">
        <f>IF(F922="","",IFERROR(CONCATENATE("PEUA",VLOOKUP(ESTADO,REPORTE!AV922:AW953,2,0),CLAVE_DISTRITO,CLAVE_CADER,IFERROR(VLOOKUP(DAY(F922),$BN$3:$BO$11,2,0),DAY(F922)),IFERROR(VLOOKUP(MONTH(F922),$BN$3:$BO$11,2,0),MONTH(F922)),YEAR(F922),G922),""))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2"/>
        <v/>
      </c>
      <c r="S922"/>
      <c r="T922" s="2" t="str">
        <f>IFERROR(INDEX('padron cfe'!D:D,MATCH(DATOS!C922,'padron cfe'!A:A,0),1),"")</f>
        <v/>
      </c>
      <c r="X922" s="3"/>
      <c r="Z922" s="4" t="str">
        <f t="shared" si="193"/>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H922" s="7" t="str">
        <f t="shared" ca="1" si="194"/>
        <v/>
      </c>
      <c r="BI922" s="4" t="str">
        <f t="shared" si="201"/>
        <v/>
      </c>
      <c r="BJ922" s="123" t="str">
        <f t="shared" si="195"/>
        <v/>
      </c>
      <c r="BK922" s="140" t="str">
        <f t="shared" si="200"/>
        <v/>
      </c>
      <c r="BP922" s="5"/>
      <c r="BQ922" s="4" t="str">
        <f>IF(IFERROR(VLOOKUP(C922,C923:C$1993,1,0),"")="","",COUNTIF(C:C,C922))</f>
        <v/>
      </c>
      <c r="BS922" s="5"/>
      <c r="BT922" s="5"/>
      <c r="BU922" s="5" t="str">
        <f>IF(B922="","",IF(BQ922="",1+(MAX(BU$2:BU921)),""))</f>
        <v/>
      </c>
      <c r="BV922" s="5" t="str">
        <f t="shared" si="196"/>
        <v/>
      </c>
      <c r="BW922" s="5" t="str">
        <f t="shared" si="197"/>
        <v/>
      </c>
      <c r="BX922" s="14" t="str">
        <f t="shared" si="198"/>
        <v/>
      </c>
      <c r="BY922" s="28"/>
      <c r="BZ922" s="15"/>
      <c r="CA922" s="5" t="str">
        <f t="shared" si="202"/>
        <v/>
      </c>
      <c r="CC922" s="5"/>
      <c r="CD922" s="5" t="str">
        <f t="shared" si="199"/>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x14ac:dyDescent="0.25">
      <c r="A923" s="4"/>
      <c r="B923" s="3"/>
      <c r="D923" s="1" t="str">
        <f>IFERROR(INDEX('padron cfe'!B:B,MATCH(DATOS!C923,'padron cfe'!A:A,0),1),"")</f>
        <v/>
      </c>
      <c r="H923" s="5" t="str">
        <f>IF(F923="","",IFERROR(CONCATENATE("PEUA",VLOOKUP(ESTADO,REPORTE!AV923:AW954,2,0),CLAVE_DISTRITO,CLAVE_CADER,IFERROR(VLOOKUP(DAY(F923),$BN$3:$BO$11,2,0),DAY(F923)),IFERROR(VLOOKUP(MONTH(F923),$BN$3:$BO$11,2,0),MONTH(F923)),YEAR(F923),G923),""))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2"/>
        <v/>
      </c>
      <c r="S923"/>
      <c r="T923" s="2" t="str">
        <f>IFERROR(INDEX('padron cfe'!D:D,MATCH(DATOS!C923,'padron cfe'!A:A,0),1),"")</f>
        <v/>
      </c>
      <c r="X923" s="3"/>
      <c r="Z923" s="4" t="str">
        <f t="shared" si="193"/>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H923" s="7" t="str">
        <f t="shared" ca="1" si="194"/>
        <v/>
      </c>
      <c r="BI923" s="4" t="str">
        <f t="shared" si="201"/>
        <v/>
      </c>
      <c r="BJ923" s="123" t="str">
        <f t="shared" si="195"/>
        <v/>
      </c>
      <c r="BK923" s="140" t="str">
        <f t="shared" si="200"/>
        <v/>
      </c>
      <c r="BP923" s="5"/>
      <c r="BQ923" s="4" t="str">
        <f>IF(IFERROR(VLOOKUP(C923,C924:C$1993,1,0),"")="","",COUNTIF(C:C,C923))</f>
        <v/>
      </c>
      <c r="BS923" s="5"/>
      <c r="BT923" s="5"/>
      <c r="BU923" s="5" t="str">
        <f>IF(B923="","",IF(BQ923="",1+(MAX(BU$2:BU922)),""))</f>
        <v/>
      </c>
      <c r="BV923" s="5" t="str">
        <f t="shared" si="196"/>
        <v/>
      </c>
      <c r="BW923" s="5" t="str">
        <f t="shared" si="197"/>
        <v/>
      </c>
      <c r="BX923" s="14" t="str">
        <f t="shared" si="198"/>
        <v/>
      </c>
      <c r="BY923" s="28"/>
      <c r="BZ923" s="15"/>
      <c r="CA923" s="5" t="str">
        <f t="shared" si="202"/>
        <v/>
      </c>
      <c r="CC923" s="5"/>
      <c r="CD923" s="5" t="str">
        <f t="shared" si="199"/>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x14ac:dyDescent="0.25">
      <c r="A924" s="4"/>
      <c r="B924" s="3"/>
      <c r="D924" s="1" t="str">
        <f>IFERROR(INDEX('padron cfe'!B:B,MATCH(DATOS!C924,'padron cfe'!A:A,0),1),"")</f>
        <v/>
      </c>
      <c r="H924" s="5" t="str">
        <f>IF(F924="","",IFERROR(CONCATENATE("PEUA",VLOOKUP(ESTADO,REPORTE!AV924:AW955,2,0),CLAVE_DISTRITO,CLAVE_CADER,IFERROR(VLOOKUP(DAY(F924),$BN$3:$BO$11,2,0),DAY(F924)),IFERROR(VLOOKUP(MONTH(F924),$BN$3:$BO$11,2,0),MONTH(F924)),YEAR(F924),G924),""))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2"/>
        <v/>
      </c>
      <c r="S924"/>
      <c r="T924" s="2" t="str">
        <f>IFERROR(INDEX('padron cfe'!D:D,MATCH(DATOS!C924,'padron cfe'!A:A,0),1),"")</f>
        <v/>
      </c>
      <c r="X924" s="3"/>
      <c r="Z924" s="4" t="str">
        <f t="shared" si="193"/>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H924" s="7" t="str">
        <f t="shared" ca="1" si="194"/>
        <v/>
      </c>
      <c r="BI924" s="4" t="str">
        <f t="shared" si="201"/>
        <v/>
      </c>
      <c r="BJ924" s="123" t="str">
        <f t="shared" si="195"/>
        <v/>
      </c>
      <c r="BK924" s="140" t="str">
        <f t="shared" si="200"/>
        <v/>
      </c>
      <c r="BP924" s="5"/>
      <c r="BQ924" s="4" t="str">
        <f>IF(IFERROR(VLOOKUP(C924,C925:C$1993,1,0),"")="","",COUNTIF(C:C,C924))</f>
        <v/>
      </c>
      <c r="BS924" s="5"/>
      <c r="BT924" s="5"/>
      <c r="BU924" s="5" t="str">
        <f>IF(B924="","",IF(BQ924="",1+(MAX(BU$2:BU923)),""))</f>
        <v/>
      </c>
      <c r="BV924" s="5" t="str">
        <f t="shared" si="196"/>
        <v/>
      </c>
      <c r="BW924" s="5" t="str">
        <f t="shared" si="197"/>
        <v/>
      </c>
      <c r="BX924" s="14" t="str">
        <f t="shared" si="198"/>
        <v/>
      </c>
      <c r="BY924" s="28"/>
      <c r="BZ924" s="15"/>
      <c r="CA924" s="5" t="str">
        <f t="shared" si="202"/>
        <v/>
      </c>
      <c r="CC924" s="5"/>
      <c r="CD924" s="5" t="str">
        <f t="shared" si="199"/>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x14ac:dyDescent="0.25">
      <c r="A925" s="4"/>
      <c r="B925" s="3"/>
      <c r="D925" s="1" t="str">
        <f>IFERROR(INDEX('padron cfe'!B:B,MATCH(DATOS!C925,'padron cfe'!A:A,0),1),"")</f>
        <v/>
      </c>
      <c r="H925" s="5" t="str">
        <f>IF(F925="","",IFERROR(CONCATENATE("PEUA",VLOOKUP(ESTADO,REPORTE!AV925:AW956,2,0),CLAVE_DISTRITO,CLAVE_CADER,IFERROR(VLOOKUP(DAY(F925),$BN$3:$BO$11,2,0),DAY(F925)),IFERROR(VLOOKUP(MONTH(F925),$BN$3:$BO$11,2,0),MONTH(F925)),YEAR(F925),G925),""))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2"/>
        <v/>
      </c>
      <c r="S925"/>
      <c r="T925" s="2" t="str">
        <f>IFERROR(INDEX('padron cfe'!D:D,MATCH(DATOS!C925,'padron cfe'!A:A,0),1),"")</f>
        <v/>
      </c>
      <c r="X925" s="3"/>
      <c r="Z925" s="4" t="str">
        <f t="shared" si="193"/>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H925" s="7" t="str">
        <f t="shared" ca="1" si="194"/>
        <v/>
      </c>
      <c r="BI925" s="4" t="str">
        <f t="shared" si="201"/>
        <v/>
      </c>
      <c r="BJ925" s="123" t="str">
        <f t="shared" si="195"/>
        <v/>
      </c>
      <c r="BK925" s="140" t="str">
        <f t="shared" si="200"/>
        <v/>
      </c>
      <c r="BP925" s="5"/>
      <c r="BQ925" s="4" t="str">
        <f>IF(IFERROR(VLOOKUP(C925,C926:C$1993,1,0),"")="","",COUNTIF(C:C,C925))</f>
        <v/>
      </c>
      <c r="BS925" s="5"/>
      <c r="BT925" s="5"/>
      <c r="BU925" s="5" t="str">
        <f>IF(B925="","",IF(BQ925="",1+(MAX(BU$2:BU924)),""))</f>
        <v/>
      </c>
      <c r="BV925" s="5" t="str">
        <f t="shared" si="196"/>
        <v/>
      </c>
      <c r="BW925" s="5" t="str">
        <f t="shared" si="197"/>
        <v/>
      </c>
      <c r="BX925" s="14" t="str">
        <f t="shared" si="198"/>
        <v/>
      </c>
      <c r="BY925" s="28"/>
      <c r="BZ925" s="15"/>
      <c r="CA925" s="5" t="str">
        <f t="shared" si="202"/>
        <v/>
      </c>
      <c r="CC925" s="5"/>
      <c r="CD925" s="5" t="str">
        <f t="shared" si="199"/>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x14ac:dyDescent="0.25">
      <c r="A926" s="4"/>
      <c r="B926" s="3"/>
      <c r="D926" s="1" t="str">
        <f>IFERROR(INDEX('padron cfe'!B:B,MATCH(DATOS!C926,'padron cfe'!A:A,0),1),"")</f>
        <v/>
      </c>
      <c r="H926" s="5" t="str">
        <f>IF(F926="","",IFERROR(CONCATENATE("PEUA",VLOOKUP(ESTADO,REPORTE!AV926:AW957,2,0),CLAVE_DISTRITO,CLAVE_CADER,IFERROR(VLOOKUP(DAY(F926),$BN$3:$BO$11,2,0),DAY(F926)),IFERROR(VLOOKUP(MONTH(F926),$BN$3:$BO$11,2,0),MONTH(F926)),YEAR(F926),G926),""))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2"/>
        <v/>
      </c>
      <c r="S926"/>
      <c r="T926" s="2" t="str">
        <f>IFERROR(INDEX('padron cfe'!D:D,MATCH(DATOS!C926,'padron cfe'!A:A,0),1),"")</f>
        <v/>
      </c>
      <c r="X926" s="3"/>
      <c r="Z926" s="4" t="str">
        <f t="shared" si="193"/>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H926" s="7" t="str">
        <f t="shared" ca="1" si="194"/>
        <v/>
      </c>
      <c r="BI926" s="4" t="str">
        <f t="shared" si="201"/>
        <v/>
      </c>
      <c r="BJ926" s="123" t="str">
        <f t="shared" si="195"/>
        <v/>
      </c>
      <c r="BK926" s="140" t="str">
        <f t="shared" si="200"/>
        <v/>
      </c>
      <c r="BP926" s="5"/>
      <c r="BQ926" s="4" t="str">
        <f>IF(IFERROR(VLOOKUP(C926,C927:C$1993,1,0),"")="","",COUNTIF(C:C,C926))</f>
        <v/>
      </c>
      <c r="BS926" s="5"/>
      <c r="BT926" s="5"/>
      <c r="BU926" s="5" t="str">
        <f>IF(B926="","",IF(BQ926="",1+(MAX(BU$2:BU925)),""))</f>
        <v/>
      </c>
      <c r="BV926" s="5" t="str">
        <f t="shared" si="196"/>
        <v/>
      </c>
      <c r="BW926" s="5" t="str">
        <f t="shared" si="197"/>
        <v/>
      </c>
      <c r="BX926" s="14" t="str">
        <f t="shared" si="198"/>
        <v/>
      </c>
      <c r="BY926" s="28"/>
      <c r="BZ926" s="15"/>
      <c r="CA926" s="5" t="str">
        <f t="shared" si="202"/>
        <v/>
      </c>
      <c r="CC926" s="5"/>
      <c r="CD926" s="5" t="str">
        <f t="shared" si="199"/>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x14ac:dyDescent="0.25">
      <c r="A927" s="4"/>
      <c r="B927" s="3"/>
      <c r="D927" s="1" t="str">
        <f>IFERROR(INDEX('padron cfe'!B:B,MATCH(DATOS!C927,'padron cfe'!A:A,0),1),"")</f>
        <v/>
      </c>
      <c r="H927" s="5" t="str">
        <f>IF(F927="","",IFERROR(CONCATENATE("PEUA",VLOOKUP(ESTADO,REPORTE!AV927:AW958,2,0),CLAVE_DISTRITO,CLAVE_CADER,IFERROR(VLOOKUP(DAY(F927),$BN$3:$BO$11,2,0),DAY(F927)),IFERROR(VLOOKUP(MONTH(F927),$BN$3:$BO$11,2,0),MONTH(F927)),YEAR(F927),G927),""))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2"/>
        <v/>
      </c>
      <c r="S927"/>
      <c r="T927" s="2" t="str">
        <f>IFERROR(INDEX('padron cfe'!D:D,MATCH(DATOS!C927,'padron cfe'!A:A,0),1),"")</f>
        <v/>
      </c>
      <c r="X927" s="3"/>
      <c r="Z927" s="4" t="str">
        <f t="shared" si="193"/>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H927" s="7" t="str">
        <f t="shared" ca="1" si="194"/>
        <v/>
      </c>
      <c r="BI927" s="4" t="str">
        <f t="shared" si="201"/>
        <v/>
      </c>
      <c r="BJ927" s="123" t="str">
        <f t="shared" si="195"/>
        <v/>
      </c>
      <c r="BK927" s="140" t="str">
        <f t="shared" si="200"/>
        <v/>
      </c>
      <c r="BP927" s="5"/>
      <c r="BQ927" s="4" t="str">
        <f>IF(IFERROR(VLOOKUP(C927,C928:C$1993,1,0),"")="","",COUNTIF(C:C,C927))</f>
        <v/>
      </c>
      <c r="BS927" s="5"/>
      <c r="BT927" s="5"/>
      <c r="BU927" s="5" t="str">
        <f>IF(B927="","",IF(BQ927="",1+(MAX(BU$2:BU926)),""))</f>
        <v/>
      </c>
      <c r="BV927" s="5" t="str">
        <f t="shared" si="196"/>
        <v/>
      </c>
      <c r="BW927" s="5" t="str">
        <f t="shared" si="197"/>
        <v/>
      </c>
      <c r="BX927" s="14" t="str">
        <f t="shared" si="198"/>
        <v/>
      </c>
      <c r="BY927" s="28"/>
      <c r="BZ927" s="15"/>
      <c r="CA927" s="5" t="str">
        <f t="shared" si="202"/>
        <v/>
      </c>
      <c r="CC927" s="5"/>
      <c r="CD927" s="5" t="str">
        <f t="shared" si="199"/>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x14ac:dyDescent="0.25">
      <c r="A928" s="4"/>
      <c r="B928" s="3"/>
      <c r="D928" s="1" t="str">
        <f>IFERROR(INDEX('padron cfe'!B:B,MATCH(DATOS!C928,'padron cfe'!A:A,0),1),"")</f>
        <v/>
      </c>
      <c r="H928" s="5" t="str">
        <f>IF(F928="","",IFERROR(CONCATENATE("PEUA",VLOOKUP(ESTADO,REPORTE!AV928:AW959,2,0),CLAVE_DISTRITO,CLAVE_CADER,IFERROR(VLOOKUP(DAY(F928),$BN$3:$BO$11,2,0),DAY(F928)),IFERROR(VLOOKUP(MONTH(F928),$BN$3:$BO$11,2,0),MONTH(F928)),YEAR(F928),G928),""))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2"/>
        <v/>
      </c>
      <c r="S928"/>
      <c r="T928" s="2" t="str">
        <f>IFERROR(INDEX('padron cfe'!D:D,MATCH(DATOS!C928,'padron cfe'!A:A,0),1),"")</f>
        <v/>
      </c>
      <c r="X928" s="3"/>
      <c r="Z928" s="4" t="str">
        <f t="shared" si="193"/>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H928" s="7" t="str">
        <f t="shared" ca="1" si="194"/>
        <v/>
      </c>
      <c r="BI928" s="4" t="str">
        <f t="shared" si="201"/>
        <v/>
      </c>
      <c r="BJ928" s="123" t="str">
        <f t="shared" si="195"/>
        <v/>
      </c>
      <c r="BK928" s="140" t="str">
        <f t="shared" si="200"/>
        <v/>
      </c>
      <c r="BP928" s="5"/>
      <c r="BQ928" s="4" t="str">
        <f>IF(IFERROR(VLOOKUP(C928,C929:C$1993,1,0),"")="","",COUNTIF(C:C,C928))</f>
        <v/>
      </c>
      <c r="BS928" s="5"/>
      <c r="BT928" s="5"/>
      <c r="BU928" s="5" t="str">
        <f>IF(B928="","",IF(BQ928="",1+(MAX(BU$2:BU927)),""))</f>
        <v/>
      </c>
      <c r="BV928" s="5" t="str">
        <f t="shared" si="196"/>
        <v/>
      </c>
      <c r="BW928" s="5" t="str">
        <f t="shared" si="197"/>
        <v/>
      </c>
      <c r="BX928" s="14" t="str">
        <f t="shared" si="198"/>
        <v/>
      </c>
      <c r="BY928" s="28"/>
      <c r="BZ928" s="15"/>
      <c r="CA928" s="5" t="str">
        <f t="shared" si="202"/>
        <v/>
      </c>
      <c r="CC928" s="5"/>
      <c r="CD928" s="5" t="str">
        <f t="shared" si="199"/>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x14ac:dyDescent="0.25">
      <c r="A929" s="4"/>
      <c r="B929" s="3"/>
      <c r="D929" s="1" t="str">
        <f>IFERROR(INDEX('padron cfe'!B:B,MATCH(DATOS!C929,'padron cfe'!A:A,0),1),"")</f>
        <v/>
      </c>
      <c r="H929" s="5" t="str">
        <f>IF(F929="","",IFERROR(CONCATENATE("PEUA",VLOOKUP(ESTADO,REPORTE!AV929:AW960,2,0),CLAVE_DISTRITO,CLAVE_CADER,IFERROR(VLOOKUP(DAY(F929),$BN$3:$BO$11,2,0),DAY(F929)),IFERROR(VLOOKUP(MONTH(F929),$BN$3:$BO$11,2,0),MONTH(F929)),YEAR(F929),G929),""))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2"/>
        <v/>
      </c>
      <c r="S929"/>
      <c r="T929" s="2" t="str">
        <f>IFERROR(INDEX('padron cfe'!D:D,MATCH(DATOS!C929,'padron cfe'!A:A,0),1),"")</f>
        <v/>
      </c>
      <c r="X929" s="3"/>
      <c r="Z929" s="4" t="str">
        <f t="shared" si="193"/>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H929" s="7" t="str">
        <f t="shared" ca="1" si="194"/>
        <v/>
      </c>
      <c r="BI929" s="4" t="str">
        <f t="shared" si="201"/>
        <v/>
      </c>
      <c r="BJ929" s="123" t="str">
        <f t="shared" si="195"/>
        <v/>
      </c>
      <c r="BK929" s="140" t="str">
        <f t="shared" si="200"/>
        <v/>
      </c>
      <c r="BP929" s="5"/>
      <c r="BQ929" s="4" t="str">
        <f>IF(IFERROR(VLOOKUP(C929,C930:C$1993,1,0),"")="","",COUNTIF(C:C,C929))</f>
        <v/>
      </c>
      <c r="BS929" s="5"/>
      <c r="BT929" s="5"/>
      <c r="BU929" s="5" t="str">
        <f>IF(B929="","",IF(BQ929="",1+(MAX(BU$2:BU928)),""))</f>
        <v/>
      </c>
      <c r="BV929" s="5" t="str">
        <f t="shared" si="196"/>
        <v/>
      </c>
      <c r="BW929" s="5" t="str">
        <f t="shared" si="197"/>
        <v/>
      </c>
      <c r="BX929" s="14" t="str">
        <f t="shared" si="198"/>
        <v/>
      </c>
      <c r="BY929" s="28"/>
      <c r="BZ929" s="15"/>
      <c r="CA929" s="5" t="str">
        <f t="shared" si="202"/>
        <v/>
      </c>
      <c r="CC929" s="5"/>
      <c r="CD929" s="5" t="str">
        <f t="shared" si="199"/>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x14ac:dyDescent="0.25">
      <c r="A930" s="4"/>
      <c r="B930" s="3"/>
      <c r="D930" s="1" t="str">
        <f>IFERROR(INDEX('padron cfe'!B:B,MATCH(DATOS!C930,'padron cfe'!A:A,0),1),"")</f>
        <v/>
      </c>
      <c r="H930" s="5" t="str">
        <f>IF(F930="","",IFERROR(CONCATENATE("PEUA",VLOOKUP(ESTADO,REPORTE!AV930:AW961,2,0),CLAVE_DISTRITO,CLAVE_CADER,IFERROR(VLOOKUP(DAY(F930),$BN$3:$BO$11,2,0),DAY(F930)),IFERROR(VLOOKUP(MONTH(F930),$BN$3:$BO$11,2,0),MONTH(F930)),YEAR(F930),G930),""))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2"/>
        <v/>
      </c>
      <c r="S930"/>
      <c r="T930" s="2" t="str">
        <f>IFERROR(INDEX('padron cfe'!D:D,MATCH(DATOS!C930,'padron cfe'!A:A,0),1),"")</f>
        <v/>
      </c>
      <c r="X930" s="3"/>
      <c r="Z930" s="4" t="str">
        <f t="shared" si="193"/>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H930" s="7" t="str">
        <f t="shared" ca="1" si="194"/>
        <v/>
      </c>
      <c r="BI930" s="4" t="str">
        <f t="shared" si="201"/>
        <v/>
      </c>
      <c r="BJ930" s="123" t="str">
        <f t="shared" si="195"/>
        <v/>
      </c>
      <c r="BK930" s="140" t="str">
        <f t="shared" si="200"/>
        <v/>
      </c>
      <c r="BP930" s="5"/>
      <c r="BQ930" s="4" t="str">
        <f>IF(IFERROR(VLOOKUP(C930,C931:C$1993,1,0),"")="","",COUNTIF(C:C,C930))</f>
        <v/>
      </c>
      <c r="BS930" s="5"/>
      <c r="BT930" s="5"/>
      <c r="BU930" s="5" t="str">
        <f>IF(B930="","",IF(BQ930="",1+(MAX(BU$2:BU929)),""))</f>
        <v/>
      </c>
      <c r="BV930" s="5" t="str">
        <f t="shared" si="196"/>
        <v/>
      </c>
      <c r="BW930" s="5" t="str">
        <f t="shared" si="197"/>
        <v/>
      </c>
      <c r="BX930" s="14" t="str">
        <f t="shared" si="198"/>
        <v/>
      </c>
      <c r="BY930" s="28"/>
      <c r="BZ930" s="15"/>
      <c r="CA930" s="5" t="str">
        <f t="shared" si="202"/>
        <v/>
      </c>
      <c r="CC930" s="5"/>
      <c r="CD930" s="5" t="str">
        <f t="shared" si="199"/>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x14ac:dyDescent="0.25">
      <c r="A931" s="4"/>
      <c r="B931" s="3"/>
      <c r="D931" s="1" t="str">
        <f>IFERROR(INDEX('padron cfe'!B:B,MATCH(DATOS!C931,'padron cfe'!A:A,0),1),"")</f>
        <v/>
      </c>
      <c r="H931" s="5" t="str">
        <f>IF(F931="","",IFERROR(CONCATENATE("PEUA",VLOOKUP(ESTADO,REPORTE!AV931:AW962,2,0),CLAVE_DISTRITO,CLAVE_CADER,IFERROR(VLOOKUP(DAY(F931),$BN$3:$BO$11,2,0),DAY(F931)),IFERROR(VLOOKUP(MONTH(F931),$BN$3:$BO$11,2,0),MONTH(F931)),YEAR(F931),G931),""))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2"/>
        <v/>
      </c>
      <c r="S931"/>
      <c r="T931" s="2" t="str">
        <f>IFERROR(INDEX('padron cfe'!D:D,MATCH(DATOS!C931,'padron cfe'!A:A,0),1),"")</f>
        <v/>
      </c>
      <c r="X931" s="3"/>
      <c r="Z931" s="4" t="str">
        <f t="shared" si="193"/>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H931" s="7" t="str">
        <f t="shared" ca="1" si="194"/>
        <v/>
      </c>
      <c r="BI931" s="4" t="str">
        <f t="shared" si="201"/>
        <v/>
      </c>
      <c r="BJ931" s="123" t="str">
        <f t="shared" si="195"/>
        <v/>
      </c>
      <c r="BK931" s="140" t="str">
        <f t="shared" si="200"/>
        <v/>
      </c>
      <c r="BP931" s="5"/>
      <c r="BQ931" s="4" t="str">
        <f>IF(IFERROR(VLOOKUP(C931,C932:C$1993,1,0),"")="","",COUNTIF(C:C,C931))</f>
        <v/>
      </c>
      <c r="BS931" s="5"/>
      <c r="BT931" s="5"/>
      <c r="BU931" s="5" t="str">
        <f>IF(B931="","",IF(BQ931="",1+(MAX(BU$2:BU930)),""))</f>
        <v/>
      </c>
      <c r="BV931" s="5" t="str">
        <f t="shared" si="196"/>
        <v/>
      </c>
      <c r="BW931" s="5" t="str">
        <f t="shared" si="197"/>
        <v/>
      </c>
      <c r="BX931" s="14" t="str">
        <f t="shared" si="198"/>
        <v/>
      </c>
      <c r="BY931" s="28"/>
      <c r="BZ931" s="15"/>
      <c r="CA931" s="5" t="str">
        <f t="shared" si="202"/>
        <v/>
      </c>
      <c r="CC931" s="5"/>
      <c r="CD931" s="5" t="str">
        <f t="shared" si="199"/>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x14ac:dyDescent="0.25">
      <c r="A932" s="4"/>
      <c r="B932" s="3"/>
      <c r="D932" s="1" t="str">
        <f>IFERROR(INDEX('padron cfe'!B:B,MATCH(DATOS!C932,'padron cfe'!A:A,0),1),"")</f>
        <v/>
      </c>
      <c r="H932" s="5" t="str">
        <f>IF(F932="","",IFERROR(CONCATENATE("PEUA",VLOOKUP(ESTADO,REPORTE!AV932:AW963,2,0),CLAVE_DISTRITO,CLAVE_CADER,IFERROR(VLOOKUP(DAY(F932),$BN$3:$BO$11,2,0),DAY(F932)),IFERROR(VLOOKUP(MONTH(F932),$BN$3:$BO$11,2,0),MONTH(F932)),YEAR(F932),G932),""))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2"/>
        <v/>
      </c>
      <c r="S932"/>
      <c r="T932" s="2" t="str">
        <f>IFERROR(INDEX('padron cfe'!D:D,MATCH(DATOS!C932,'padron cfe'!A:A,0),1),"")</f>
        <v/>
      </c>
      <c r="X932" s="3"/>
      <c r="Z932" s="4" t="str">
        <f t="shared" si="193"/>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H932" s="7" t="str">
        <f t="shared" ca="1" si="194"/>
        <v/>
      </c>
      <c r="BI932" s="4" t="str">
        <f t="shared" si="201"/>
        <v/>
      </c>
      <c r="BJ932" s="123" t="str">
        <f t="shared" si="195"/>
        <v/>
      </c>
      <c r="BK932" s="140" t="str">
        <f t="shared" si="200"/>
        <v/>
      </c>
      <c r="BP932" s="5"/>
      <c r="BQ932" s="4" t="str">
        <f>IF(IFERROR(VLOOKUP(C932,C933:C$1993,1,0),"")="","",COUNTIF(C:C,C932))</f>
        <v/>
      </c>
      <c r="BS932" s="5"/>
      <c r="BT932" s="5"/>
      <c r="BU932" s="5" t="str">
        <f>IF(B932="","",IF(BQ932="",1+(MAX(BU$2:BU931)),""))</f>
        <v/>
      </c>
      <c r="BV932" s="5" t="str">
        <f t="shared" si="196"/>
        <v/>
      </c>
      <c r="BW932" s="5" t="str">
        <f t="shared" si="197"/>
        <v/>
      </c>
      <c r="BX932" s="14" t="str">
        <f t="shared" si="198"/>
        <v/>
      </c>
      <c r="BY932" s="28"/>
      <c r="BZ932" s="15"/>
      <c r="CA932" s="5" t="str">
        <f t="shared" si="202"/>
        <v/>
      </c>
      <c r="CC932" s="5"/>
      <c r="CD932" s="5" t="str">
        <f t="shared" si="199"/>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x14ac:dyDescent="0.25">
      <c r="A933" s="4"/>
      <c r="B933" s="3"/>
      <c r="D933" s="1" t="str">
        <f>IFERROR(INDEX('padron cfe'!B:B,MATCH(DATOS!C933,'padron cfe'!A:A,0),1),"")</f>
        <v/>
      </c>
      <c r="H933" s="5" t="str">
        <f>IF(F933="","",IFERROR(CONCATENATE("PEUA",VLOOKUP(ESTADO,REPORTE!AV933:AW964,2,0),CLAVE_DISTRITO,CLAVE_CADER,IFERROR(VLOOKUP(DAY(F933),$BN$3:$BO$11,2,0),DAY(F933)),IFERROR(VLOOKUP(MONTH(F933),$BN$3:$BO$11,2,0),MONTH(F933)),YEAR(F933),G933),""))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2"/>
        <v/>
      </c>
      <c r="S933"/>
      <c r="T933" s="2" t="str">
        <f>IFERROR(INDEX('padron cfe'!D:D,MATCH(DATOS!C933,'padron cfe'!A:A,0),1),"")</f>
        <v/>
      </c>
      <c r="X933" s="3"/>
      <c r="Z933" s="4" t="str">
        <f t="shared" si="193"/>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H933" s="7" t="str">
        <f t="shared" ca="1" si="194"/>
        <v/>
      </c>
      <c r="BI933" s="4" t="str">
        <f t="shared" si="201"/>
        <v/>
      </c>
      <c r="BJ933" s="123" t="str">
        <f t="shared" si="195"/>
        <v/>
      </c>
      <c r="BK933" s="140" t="str">
        <f t="shared" si="200"/>
        <v/>
      </c>
      <c r="BP933" s="5"/>
      <c r="BQ933" s="4" t="str">
        <f>IF(IFERROR(VLOOKUP(C933,C934:C$1993,1,0),"")="","",COUNTIF(C:C,C933))</f>
        <v/>
      </c>
      <c r="BS933" s="5"/>
      <c r="BT933" s="5"/>
      <c r="BU933" s="5" t="str">
        <f>IF(B933="","",IF(BQ933="",1+(MAX(BU$2:BU932)),""))</f>
        <v/>
      </c>
      <c r="BV933" s="5" t="str">
        <f t="shared" si="196"/>
        <v/>
      </c>
      <c r="BW933" s="5" t="str">
        <f t="shared" si="197"/>
        <v/>
      </c>
      <c r="BX933" s="14" t="str">
        <f t="shared" si="198"/>
        <v/>
      </c>
      <c r="BY933" s="28"/>
      <c r="BZ933" s="15"/>
      <c r="CA933" s="5" t="str">
        <f t="shared" si="202"/>
        <v/>
      </c>
      <c r="CC933" s="5"/>
      <c r="CD933" s="5" t="str">
        <f t="shared" si="199"/>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x14ac:dyDescent="0.25">
      <c r="A934" s="4"/>
      <c r="B934" s="3"/>
      <c r="D934" s="1" t="str">
        <f>IFERROR(INDEX('padron cfe'!B:B,MATCH(DATOS!C934,'padron cfe'!A:A,0),1),"")</f>
        <v/>
      </c>
      <c r="H934" s="5" t="str">
        <f>IF(F934="","",IFERROR(CONCATENATE("PEUA",VLOOKUP(ESTADO,REPORTE!AV934:AW965,2,0),CLAVE_DISTRITO,CLAVE_CADER,IFERROR(VLOOKUP(DAY(F934),$BN$3:$BO$11,2,0),DAY(F934)),IFERROR(VLOOKUP(MONTH(F934),$BN$3:$BO$11,2,0),MONTH(F934)),YEAR(F934),G934),""))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2"/>
        <v/>
      </c>
      <c r="S934"/>
      <c r="T934" s="2" t="str">
        <f>IFERROR(INDEX('padron cfe'!D:D,MATCH(DATOS!C934,'padron cfe'!A:A,0),1),"")</f>
        <v/>
      </c>
      <c r="X934" s="3"/>
      <c r="Z934" s="4" t="str">
        <f t="shared" si="193"/>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H934" s="7" t="str">
        <f t="shared" ca="1" si="194"/>
        <v/>
      </c>
      <c r="BI934" s="4" t="str">
        <f t="shared" si="201"/>
        <v/>
      </c>
      <c r="BJ934" s="123" t="str">
        <f t="shared" si="195"/>
        <v/>
      </c>
      <c r="BK934" s="140" t="str">
        <f t="shared" si="200"/>
        <v/>
      </c>
      <c r="BP934" s="5"/>
      <c r="BQ934" s="4" t="str">
        <f>IF(IFERROR(VLOOKUP(C934,C935:C$1993,1,0),"")="","",COUNTIF(C:C,C934))</f>
        <v/>
      </c>
      <c r="BS934" s="5"/>
      <c r="BT934" s="5"/>
      <c r="BU934" s="5" t="str">
        <f>IF(B934="","",IF(BQ934="",1+(MAX(BU$2:BU933)),""))</f>
        <v/>
      </c>
      <c r="BV934" s="5" t="str">
        <f t="shared" si="196"/>
        <v/>
      </c>
      <c r="BW934" s="5" t="str">
        <f t="shared" si="197"/>
        <v/>
      </c>
      <c r="BX934" s="14" t="str">
        <f t="shared" si="198"/>
        <v/>
      </c>
      <c r="BY934" s="28"/>
      <c r="CA934" s="5" t="str">
        <f t="shared" si="202"/>
        <v/>
      </c>
      <c r="CC934" s="5"/>
      <c r="CD934" s="5" t="str">
        <f t="shared" si="199"/>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x14ac:dyDescent="0.25">
      <c r="A935" s="4"/>
      <c r="B935" s="3"/>
      <c r="D935" s="1" t="str">
        <f>IFERROR(INDEX('padron cfe'!B:B,MATCH(DATOS!C935,'padron cfe'!A:A,0),1),"")</f>
        <v/>
      </c>
      <c r="H935" s="5" t="str">
        <f>IF(F935="","",IFERROR(CONCATENATE("PEUA",VLOOKUP(ESTADO,REPORTE!AV935:AW966,2,0),CLAVE_DISTRITO,CLAVE_CADER,IFERROR(VLOOKUP(DAY(F935),$BN$3:$BO$11,2,0),DAY(F935)),IFERROR(VLOOKUP(MONTH(F935),$BN$3:$BO$11,2,0),MONTH(F935)),YEAR(F935),G935),""))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2"/>
        <v/>
      </c>
      <c r="S935"/>
      <c r="T935" s="2" t="str">
        <f>IFERROR(INDEX('padron cfe'!D:D,MATCH(DATOS!C935,'padron cfe'!A:A,0),1),"")</f>
        <v/>
      </c>
      <c r="X935" s="3"/>
      <c r="Z935" s="4" t="str">
        <f t="shared" si="193"/>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H935" s="7" t="str">
        <f t="shared" ca="1" si="194"/>
        <v/>
      </c>
      <c r="BI935" s="4" t="str">
        <f t="shared" si="201"/>
        <v/>
      </c>
      <c r="BJ935" s="123" t="str">
        <f t="shared" si="195"/>
        <v/>
      </c>
      <c r="BK935" s="140" t="str">
        <f t="shared" si="200"/>
        <v/>
      </c>
      <c r="BP935" s="5"/>
      <c r="BQ935" s="4" t="str">
        <f>IF(IFERROR(VLOOKUP(C935,C936:C$1993,1,0),"")="","",COUNTIF(C:C,C935))</f>
        <v/>
      </c>
      <c r="BS935" s="5"/>
      <c r="BT935" s="5"/>
      <c r="BU935" s="5" t="str">
        <f>IF(B935="","",IF(BQ935="",1+(MAX(BU$2:BU934)),""))</f>
        <v/>
      </c>
      <c r="BV935" s="5" t="str">
        <f t="shared" si="196"/>
        <v/>
      </c>
      <c r="BW935" s="5" t="str">
        <f t="shared" si="197"/>
        <v/>
      </c>
      <c r="BX935" s="14" t="str">
        <f t="shared" si="198"/>
        <v/>
      </c>
      <c r="BY935" s="28"/>
      <c r="CA935" s="5" t="str">
        <f t="shared" si="202"/>
        <v/>
      </c>
      <c r="CC935" s="5"/>
      <c r="CD935" s="5" t="str">
        <f t="shared" si="199"/>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x14ac:dyDescent="0.25">
      <c r="A936" s="4"/>
      <c r="B936" s="3"/>
      <c r="D936" s="1" t="str">
        <f>IFERROR(INDEX('padron cfe'!B:B,MATCH(DATOS!C936,'padron cfe'!A:A,0),1),"")</f>
        <v/>
      </c>
      <c r="H936" s="5" t="str">
        <f>IF(F936="","",IFERROR(CONCATENATE("PEUA",VLOOKUP(ESTADO,REPORTE!AV936:AW967,2,0),CLAVE_DISTRITO,CLAVE_CADER,IFERROR(VLOOKUP(DAY(F936),$BN$3:$BO$11,2,0),DAY(F936)),IFERROR(VLOOKUP(MONTH(F936),$BN$3:$BO$11,2,0),MONTH(F936)),YEAR(F936),G936),""))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2"/>
        <v/>
      </c>
      <c r="S936"/>
      <c r="T936" s="2" t="str">
        <f>IFERROR(INDEX('padron cfe'!D:D,MATCH(DATOS!C936,'padron cfe'!A:A,0),1),"")</f>
        <v/>
      </c>
      <c r="X936" s="3"/>
      <c r="Z936" s="4" t="str">
        <f t="shared" si="193"/>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H936" s="7" t="str">
        <f t="shared" ca="1" si="194"/>
        <v/>
      </c>
      <c r="BI936" s="4" t="str">
        <f t="shared" si="201"/>
        <v/>
      </c>
      <c r="BJ936" s="123" t="str">
        <f t="shared" si="195"/>
        <v/>
      </c>
      <c r="BK936" s="140" t="str">
        <f t="shared" si="200"/>
        <v/>
      </c>
      <c r="BP936" s="5"/>
      <c r="BQ936" s="4" t="str">
        <f>IF(IFERROR(VLOOKUP(C936,C937:C$1993,1,0),"")="","",COUNTIF(C:C,C936))</f>
        <v/>
      </c>
      <c r="BS936" s="5"/>
      <c r="BT936" s="5"/>
      <c r="BU936" s="5" t="str">
        <f>IF(B936="","",IF(BQ936="",1+(MAX(BU$2:BU935)),""))</f>
        <v/>
      </c>
      <c r="BV936" s="5" t="str">
        <f t="shared" si="196"/>
        <v/>
      </c>
      <c r="BW936" s="5" t="str">
        <f t="shared" si="197"/>
        <v/>
      </c>
      <c r="BX936" s="14" t="str">
        <f t="shared" si="198"/>
        <v/>
      </c>
      <c r="BY936" s="28"/>
      <c r="CA936" s="5" t="str">
        <f t="shared" si="202"/>
        <v/>
      </c>
      <c r="CC936" s="5"/>
      <c r="CD936" s="5" t="str">
        <f t="shared" si="199"/>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x14ac:dyDescent="0.25">
      <c r="A937" s="4"/>
      <c r="B937" s="3"/>
      <c r="D937" s="1" t="str">
        <f>IFERROR(INDEX('padron cfe'!B:B,MATCH(DATOS!C937,'padron cfe'!A:A,0),1),"")</f>
        <v/>
      </c>
      <c r="H937" s="5" t="str">
        <f>IF(F937="","",IFERROR(CONCATENATE("PEUA",VLOOKUP(ESTADO,REPORTE!AV937:AW968,2,0),CLAVE_DISTRITO,CLAVE_CADER,IFERROR(VLOOKUP(DAY(F937),$BN$3:$BO$11,2,0),DAY(F937)),IFERROR(VLOOKUP(MONTH(F937),$BN$3:$BO$11,2,0),MONTH(F937)),YEAR(F937),G937),""))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2"/>
        <v/>
      </c>
      <c r="S937"/>
      <c r="T937" s="2" t="str">
        <f>IFERROR(INDEX('padron cfe'!D:D,MATCH(DATOS!C937,'padron cfe'!A:A,0),1),"")</f>
        <v/>
      </c>
      <c r="X937" s="3"/>
      <c r="Z937" s="4" t="str">
        <f t="shared" si="193"/>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H937" s="7" t="str">
        <f t="shared" ca="1" si="194"/>
        <v/>
      </c>
      <c r="BI937" s="4" t="str">
        <f t="shared" si="201"/>
        <v/>
      </c>
      <c r="BJ937" s="123" t="str">
        <f t="shared" si="195"/>
        <v/>
      </c>
      <c r="BK937" s="140" t="str">
        <f t="shared" si="200"/>
        <v/>
      </c>
      <c r="BP937" s="5"/>
      <c r="BQ937" s="4" t="str">
        <f>IF(IFERROR(VLOOKUP(C937,C938:C$1993,1,0),"")="","",COUNTIF(C:C,C937))</f>
        <v/>
      </c>
      <c r="BS937" s="5"/>
      <c r="BT937" s="5"/>
      <c r="BU937" s="5" t="str">
        <f>IF(B937="","",IF(BQ937="",1+(MAX(BU$2:BU936)),""))</f>
        <v/>
      </c>
      <c r="BV937" s="5" t="str">
        <f t="shared" si="196"/>
        <v/>
      </c>
      <c r="BW937" s="5" t="str">
        <f t="shared" si="197"/>
        <v/>
      </c>
      <c r="BX937" s="14" t="str">
        <f t="shared" si="198"/>
        <v/>
      </c>
      <c r="BY937" s="28"/>
      <c r="CA937" s="5" t="str">
        <f t="shared" si="202"/>
        <v/>
      </c>
      <c r="CC937" s="5"/>
      <c r="CD937" s="5" t="str">
        <f t="shared" si="199"/>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x14ac:dyDescent="0.25">
      <c r="A938" s="4"/>
      <c r="B938" s="3"/>
      <c r="D938" s="1" t="str">
        <f>IFERROR(INDEX('padron cfe'!B:B,MATCH(DATOS!C938,'padron cfe'!A:A,0),1),"")</f>
        <v/>
      </c>
      <c r="H938" s="5" t="str">
        <f>IF(F938="","",IFERROR(CONCATENATE("PEUA",VLOOKUP(ESTADO,REPORTE!AV938:AW969,2,0),CLAVE_DISTRITO,CLAVE_CADER,IFERROR(VLOOKUP(DAY(F938),$BN$3:$BO$11,2,0),DAY(F938)),IFERROR(VLOOKUP(MONTH(F938),$BN$3:$BO$11,2,0),MONTH(F938)),YEAR(F938),G938),""))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2"/>
        <v/>
      </c>
      <c r="S938"/>
      <c r="T938" s="2" t="str">
        <f>IFERROR(INDEX('padron cfe'!D:D,MATCH(DATOS!C938,'padron cfe'!A:A,0),1),"")</f>
        <v/>
      </c>
      <c r="X938" s="3"/>
      <c r="Z938" s="4" t="str">
        <f t="shared" si="193"/>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H938" s="7" t="str">
        <f t="shared" ca="1" si="194"/>
        <v/>
      </c>
      <c r="BI938" s="4" t="str">
        <f t="shared" si="201"/>
        <v/>
      </c>
      <c r="BJ938" s="123" t="str">
        <f t="shared" si="195"/>
        <v/>
      </c>
      <c r="BK938" s="140" t="str">
        <f t="shared" si="200"/>
        <v/>
      </c>
      <c r="BP938" s="5"/>
      <c r="BQ938" s="4" t="str">
        <f>IF(IFERROR(VLOOKUP(C938,C939:C$1993,1,0),"")="","",COUNTIF(C:C,C938))</f>
        <v/>
      </c>
      <c r="BS938" s="5"/>
      <c r="BT938" s="5"/>
      <c r="BU938" s="5" t="str">
        <f>IF(B938="","",IF(BQ938="",1+(MAX(BU$2:BU937)),""))</f>
        <v/>
      </c>
      <c r="BV938" s="5" t="str">
        <f t="shared" si="196"/>
        <v/>
      </c>
      <c r="BW938" s="5" t="str">
        <f t="shared" si="197"/>
        <v/>
      </c>
      <c r="BX938" s="14" t="str">
        <f t="shared" si="198"/>
        <v/>
      </c>
      <c r="BY938" s="28"/>
      <c r="CA938" s="5" t="str">
        <f t="shared" si="202"/>
        <v/>
      </c>
      <c r="CC938" s="5"/>
      <c r="CD938" s="5" t="str">
        <f t="shared" si="199"/>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x14ac:dyDescent="0.25">
      <c r="A939" s="4"/>
      <c r="B939" s="3"/>
      <c r="D939" s="1" t="str">
        <f>IFERROR(INDEX('padron cfe'!B:B,MATCH(DATOS!C939,'padron cfe'!A:A,0),1),"")</f>
        <v/>
      </c>
      <c r="H939" s="5" t="str">
        <f>IF(F939="","",IFERROR(CONCATENATE("PEUA",VLOOKUP(ESTADO,REPORTE!AV939:AW970,2,0),CLAVE_DISTRITO,CLAVE_CADER,IFERROR(VLOOKUP(DAY(F939),$BN$3:$BO$11,2,0),DAY(F939)),IFERROR(VLOOKUP(MONTH(F939),$BN$3:$BO$11,2,0),MONTH(F939)),YEAR(F939),G939),""))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2"/>
        <v/>
      </c>
      <c r="S939"/>
      <c r="T939" s="2" t="str">
        <f>IFERROR(INDEX('padron cfe'!D:D,MATCH(DATOS!C939,'padron cfe'!A:A,0),1),"")</f>
        <v/>
      </c>
      <c r="X939" s="3"/>
      <c r="Z939" s="4" t="str">
        <f t="shared" si="193"/>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H939" s="7" t="str">
        <f t="shared" ca="1" si="194"/>
        <v/>
      </c>
      <c r="BI939" s="4" t="str">
        <f t="shared" si="201"/>
        <v/>
      </c>
      <c r="BJ939" s="123" t="str">
        <f t="shared" si="195"/>
        <v/>
      </c>
      <c r="BK939" s="140" t="str">
        <f t="shared" si="200"/>
        <v/>
      </c>
      <c r="BP939" s="5"/>
      <c r="BQ939" s="4" t="str">
        <f>IF(IFERROR(VLOOKUP(C939,C940:C$1993,1,0),"")="","",COUNTIF(C:C,C939))</f>
        <v/>
      </c>
      <c r="BS939" s="5"/>
      <c r="BT939" s="5"/>
      <c r="BU939" s="5" t="str">
        <f>IF(B939="","",IF(BQ939="",1+(MAX(BU$2:BU938)),""))</f>
        <v/>
      </c>
      <c r="BV939" s="5" t="str">
        <f t="shared" si="196"/>
        <v/>
      </c>
      <c r="BW939" s="5" t="str">
        <f t="shared" si="197"/>
        <v/>
      </c>
      <c r="BX939" s="14" t="str">
        <f t="shared" si="198"/>
        <v/>
      </c>
      <c r="BY939" s="28"/>
      <c r="CA939" s="5" t="str">
        <f t="shared" si="202"/>
        <v/>
      </c>
      <c r="CC939" s="5"/>
      <c r="CD939" s="5" t="str">
        <f t="shared" si="199"/>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x14ac:dyDescent="0.25">
      <c r="A940" s="4"/>
      <c r="B940" s="3"/>
      <c r="D940" s="1" t="str">
        <f>IFERROR(INDEX('padron cfe'!B:B,MATCH(DATOS!C940,'padron cfe'!A:A,0),1),"")</f>
        <v/>
      </c>
      <c r="H940" s="5" t="str">
        <f>IF(F940="","",IFERROR(CONCATENATE("PEUA",VLOOKUP(ESTADO,REPORTE!AV940:AW971,2,0),CLAVE_DISTRITO,CLAVE_CADER,IFERROR(VLOOKUP(DAY(F940),$BN$3:$BO$11,2,0),DAY(F940)),IFERROR(VLOOKUP(MONTH(F940),$BN$3:$BO$11,2,0),MONTH(F940)),YEAR(F940),G940),""))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2"/>
        <v/>
      </c>
      <c r="S940"/>
      <c r="T940" s="2" t="str">
        <f>IFERROR(INDEX('padron cfe'!D:D,MATCH(DATOS!C940,'padron cfe'!A:A,0),1),"")</f>
        <v/>
      </c>
      <c r="X940" s="3"/>
      <c r="Z940" s="4" t="str">
        <f t="shared" si="193"/>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H940" s="7" t="str">
        <f t="shared" ca="1" si="194"/>
        <v/>
      </c>
      <c r="BI940" s="4" t="str">
        <f t="shared" si="201"/>
        <v/>
      </c>
      <c r="BJ940" s="123" t="str">
        <f t="shared" si="195"/>
        <v/>
      </c>
      <c r="BK940" s="140" t="str">
        <f t="shared" si="200"/>
        <v/>
      </c>
      <c r="BP940" s="5"/>
      <c r="BQ940" s="4" t="str">
        <f>IF(IFERROR(VLOOKUP(C940,C941:C$1993,1,0),"")="","",COUNTIF(C:C,C940))</f>
        <v/>
      </c>
      <c r="BS940" s="5"/>
      <c r="BT940" s="5"/>
      <c r="BU940" s="5" t="str">
        <f>IF(B940="","",IF(BQ940="",1+(MAX(BU$2:BU939)),""))</f>
        <v/>
      </c>
      <c r="BV940" s="5" t="str">
        <f t="shared" si="196"/>
        <v/>
      </c>
      <c r="BW940" s="5" t="str">
        <f t="shared" si="197"/>
        <v/>
      </c>
      <c r="BX940" s="14" t="str">
        <f t="shared" si="198"/>
        <v/>
      </c>
      <c r="BY940" s="28"/>
      <c r="CA940" s="5" t="str">
        <f t="shared" si="202"/>
        <v/>
      </c>
      <c r="CC940" s="5"/>
      <c r="CD940" s="5" t="str">
        <f t="shared" si="199"/>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x14ac:dyDescent="0.25">
      <c r="A941" s="4"/>
      <c r="B941" s="3"/>
      <c r="D941" s="1" t="str">
        <f>IFERROR(INDEX('padron cfe'!B:B,MATCH(DATOS!C941,'padron cfe'!A:A,0),1),"")</f>
        <v/>
      </c>
      <c r="H941" s="5" t="str">
        <f>IF(F941="","",IFERROR(CONCATENATE("PEUA",VLOOKUP(ESTADO,REPORTE!AV941:AW972,2,0),CLAVE_DISTRITO,CLAVE_CADER,IFERROR(VLOOKUP(DAY(F941),$BN$3:$BO$11,2,0),DAY(F941)),IFERROR(VLOOKUP(MONTH(F941),$BN$3:$BO$11,2,0),MONTH(F941)),YEAR(F941),G941),""))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2"/>
        <v/>
      </c>
      <c r="S941"/>
      <c r="T941" s="2" t="str">
        <f>IFERROR(INDEX('padron cfe'!D:D,MATCH(DATOS!C941,'padron cfe'!A:A,0),1),"")</f>
        <v/>
      </c>
      <c r="X941" s="3"/>
      <c r="Z941" s="4" t="str">
        <f t="shared" si="193"/>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H941" s="7" t="str">
        <f t="shared" ca="1" si="194"/>
        <v/>
      </c>
      <c r="BI941" s="4" t="str">
        <f t="shared" si="201"/>
        <v/>
      </c>
      <c r="BJ941" s="123" t="str">
        <f t="shared" si="195"/>
        <v/>
      </c>
      <c r="BK941" s="140" t="str">
        <f t="shared" si="200"/>
        <v/>
      </c>
      <c r="BP941" s="5"/>
      <c r="BQ941" s="4" t="str">
        <f>IF(IFERROR(VLOOKUP(C941,C942:C$1993,1,0),"")="","",COUNTIF(C:C,C941))</f>
        <v/>
      </c>
      <c r="BS941" s="5"/>
      <c r="BT941" s="5"/>
      <c r="BU941" s="5" t="str">
        <f>IF(B941="","",IF(BQ941="",1+(MAX(BU$2:BU940)),""))</f>
        <v/>
      </c>
      <c r="BV941" s="5" t="str">
        <f t="shared" si="196"/>
        <v/>
      </c>
      <c r="BW941" s="5" t="str">
        <f t="shared" si="197"/>
        <v/>
      </c>
      <c r="BX941" s="14" t="str">
        <f t="shared" si="198"/>
        <v/>
      </c>
      <c r="BY941" s="28"/>
      <c r="CA941" s="5" t="str">
        <f t="shared" si="202"/>
        <v/>
      </c>
      <c r="CC941" s="5"/>
      <c r="CD941" s="5" t="str">
        <f t="shared" si="199"/>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x14ac:dyDescent="0.25">
      <c r="A942" s="4"/>
      <c r="B942" s="3"/>
      <c r="D942" s="1" t="str">
        <f>IFERROR(INDEX('padron cfe'!B:B,MATCH(DATOS!C942,'padron cfe'!A:A,0),1),"")</f>
        <v/>
      </c>
      <c r="H942" s="5" t="str">
        <f>IF(F942="","",IFERROR(CONCATENATE("PEUA",VLOOKUP(ESTADO,REPORTE!AV942:AW973,2,0),CLAVE_DISTRITO,CLAVE_CADER,IFERROR(VLOOKUP(DAY(F942),$BN$3:$BO$11,2,0),DAY(F942)),IFERROR(VLOOKUP(MONTH(F942),$BN$3:$BO$11,2,0),MONTH(F942)),YEAR(F942),G942),""))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2"/>
        <v/>
      </c>
      <c r="S942"/>
      <c r="T942" s="2" t="str">
        <f>IFERROR(INDEX('padron cfe'!D:D,MATCH(DATOS!C942,'padron cfe'!A:A,0),1),"")</f>
        <v/>
      </c>
      <c r="X942" s="3"/>
      <c r="Z942" s="4" t="str">
        <f t="shared" si="193"/>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H942" s="7" t="str">
        <f t="shared" ca="1" si="194"/>
        <v/>
      </c>
      <c r="BI942" s="4" t="str">
        <f t="shared" si="201"/>
        <v/>
      </c>
      <c r="BJ942" s="123" t="str">
        <f t="shared" si="195"/>
        <v/>
      </c>
      <c r="BK942" s="140" t="str">
        <f t="shared" si="200"/>
        <v/>
      </c>
      <c r="BP942" s="5"/>
      <c r="BQ942" s="4" t="str">
        <f>IF(IFERROR(VLOOKUP(C942,C943:C$1993,1,0),"")="","",COUNTIF(C:C,C942))</f>
        <v/>
      </c>
      <c r="BS942" s="5"/>
      <c r="BT942" s="5"/>
      <c r="BU942" s="5" t="str">
        <f>IF(B942="","",IF(BQ942="",1+(MAX(BU$2:BU941)),""))</f>
        <v/>
      </c>
      <c r="BV942" s="5" t="str">
        <f t="shared" si="196"/>
        <v/>
      </c>
      <c r="BW942" s="5" t="str">
        <f t="shared" si="197"/>
        <v/>
      </c>
      <c r="BX942" s="14" t="str">
        <f t="shared" si="198"/>
        <v/>
      </c>
      <c r="BY942" s="28"/>
      <c r="CA942" s="5" t="str">
        <f t="shared" si="202"/>
        <v/>
      </c>
      <c r="CC942" s="5"/>
      <c r="CD942" s="5" t="str">
        <f t="shared" si="199"/>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x14ac:dyDescent="0.25">
      <c r="A943" s="4"/>
      <c r="B943" s="3"/>
      <c r="D943" s="1" t="str">
        <f>IFERROR(INDEX('padron cfe'!B:B,MATCH(DATOS!C943,'padron cfe'!A:A,0),1),"")</f>
        <v/>
      </c>
      <c r="H943" s="5" t="str">
        <f>IF(F943="","",IFERROR(CONCATENATE("PEUA",VLOOKUP(ESTADO,REPORTE!AV943:AW974,2,0),CLAVE_DISTRITO,CLAVE_CADER,IFERROR(VLOOKUP(DAY(F943),$BN$3:$BO$11,2,0),DAY(F943)),IFERROR(VLOOKUP(MONTH(F943),$BN$3:$BO$11,2,0),MONTH(F943)),YEAR(F943),G943),""))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2"/>
        <v/>
      </c>
      <c r="S943"/>
      <c r="T943" s="2" t="str">
        <f>IFERROR(INDEX('padron cfe'!D:D,MATCH(DATOS!C943,'padron cfe'!A:A,0),1),"")</f>
        <v/>
      </c>
      <c r="X943" s="3"/>
      <c r="Z943" s="4" t="str">
        <f t="shared" si="193"/>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H943" s="7" t="str">
        <f t="shared" ca="1" si="194"/>
        <v/>
      </c>
      <c r="BI943" s="4" t="str">
        <f t="shared" si="201"/>
        <v/>
      </c>
      <c r="BJ943" s="123" t="str">
        <f t="shared" si="195"/>
        <v/>
      </c>
      <c r="BK943" s="140" t="str">
        <f t="shared" si="200"/>
        <v/>
      </c>
      <c r="BP943" s="5"/>
      <c r="BQ943" s="4" t="str">
        <f>IF(IFERROR(VLOOKUP(C943,C944:C$1993,1,0),"")="","",COUNTIF(C:C,C943))</f>
        <v/>
      </c>
      <c r="BS943" s="5"/>
      <c r="BT943" s="5"/>
      <c r="BU943" s="5" t="str">
        <f>IF(B943="","",IF(BQ943="",1+(MAX(BU$2:BU942)),""))</f>
        <v/>
      </c>
      <c r="BV943" s="5" t="str">
        <f t="shared" si="196"/>
        <v/>
      </c>
      <c r="BW943" s="5" t="str">
        <f t="shared" si="197"/>
        <v/>
      </c>
      <c r="BX943" s="14" t="str">
        <f t="shared" si="198"/>
        <v/>
      </c>
      <c r="BY943" s="28"/>
      <c r="CA943" s="5" t="str">
        <f t="shared" si="202"/>
        <v/>
      </c>
      <c r="CC943" s="5"/>
      <c r="CD943" s="5" t="str">
        <f t="shared" si="199"/>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x14ac:dyDescent="0.25">
      <c r="A944" s="4"/>
      <c r="B944" s="3"/>
      <c r="D944" s="1" t="str">
        <f>IFERROR(INDEX('padron cfe'!B:B,MATCH(DATOS!C944,'padron cfe'!A:A,0),1),"")</f>
        <v/>
      </c>
      <c r="H944" s="5" t="str">
        <f>IF(F944="","",IFERROR(CONCATENATE("PEUA",VLOOKUP(ESTADO,REPORTE!AV944:AW975,2,0),CLAVE_DISTRITO,CLAVE_CADER,IFERROR(VLOOKUP(DAY(F944),$BN$3:$BO$11,2,0),DAY(F944)),IFERROR(VLOOKUP(MONTH(F944),$BN$3:$BO$11,2,0),MONTH(F944)),YEAR(F944),G944),""))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2"/>
        <v/>
      </c>
      <c r="S944"/>
      <c r="T944" s="2" t="str">
        <f>IFERROR(INDEX('padron cfe'!D:D,MATCH(DATOS!C944,'padron cfe'!A:A,0),1),"")</f>
        <v/>
      </c>
      <c r="X944" s="3"/>
      <c r="Z944" s="4" t="str">
        <f t="shared" si="193"/>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H944" s="7" t="str">
        <f t="shared" ca="1" si="194"/>
        <v/>
      </c>
      <c r="BI944" s="4" t="str">
        <f t="shared" si="201"/>
        <v/>
      </c>
      <c r="BJ944" s="123" t="str">
        <f t="shared" si="195"/>
        <v/>
      </c>
      <c r="BK944" s="140" t="str">
        <f t="shared" si="200"/>
        <v/>
      </c>
      <c r="BP944" s="5"/>
      <c r="BQ944" s="4" t="str">
        <f>IF(IFERROR(VLOOKUP(C944,C945:C$1993,1,0),"")="","",COUNTIF(C:C,C944))</f>
        <v/>
      </c>
      <c r="BS944" s="5"/>
      <c r="BT944" s="5"/>
      <c r="BU944" s="5" t="str">
        <f>IF(B944="","",IF(BQ944="",1+(MAX(BU$2:BU943)),""))</f>
        <v/>
      </c>
      <c r="BV944" s="5" t="str">
        <f t="shared" si="196"/>
        <v/>
      </c>
      <c r="BW944" s="5" t="str">
        <f t="shared" si="197"/>
        <v/>
      </c>
      <c r="BX944" s="14" t="str">
        <f t="shared" si="198"/>
        <v/>
      </c>
      <c r="BY944" s="28"/>
      <c r="CA944" s="5" t="str">
        <f t="shared" si="202"/>
        <v/>
      </c>
      <c r="CC944" s="5"/>
      <c r="CD944" s="5" t="str">
        <f t="shared" si="199"/>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x14ac:dyDescent="0.25">
      <c r="A945" s="4"/>
      <c r="B945" s="3"/>
      <c r="D945" s="1" t="str">
        <f>IFERROR(INDEX('padron cfe'!B:B,MATCH(DATOS!C945,'padron cfe'!A:A,0),1),"")</f>
        <v/>
      </c>
      <c r="H945" s="5" t="str">
        <f>IF(F945="","",IFERROR(CONCATENATE("PEUA",VLOOKUP(ESTADO,REPORTE!AV945:AW976,2,0),CLAVE_DISTRITO,CLAVE_CADER,IFERROR(VLOOKUP(DAY(F945),$BN$3:$BO$11,2,0),DAY(F945)),IFERROR(VLOOKUP(MONTH(F945),$BN$3:$BO$11,2,0),MONTH(F945)),YEAR(F945),G945),""))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2"/>
        <v/>
      </c>
      <c r="S945"/>
      <c r="T945" s="2" t="str">
        <f>IFERROR(INDEX('padron cfe'!D:D,MATCH(DATOS!C945,'padron cfe'!A:A,0),1),"")</f>
        <v/>
      </c>
      <c r="X945" s="3"/>
      <c r="Z945" s="4" t="str">
        <f t="shared" si="193"/>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H945" s="7" t="str">
        <f t="shared" ca="1" si="194"/>
        <v/>
      </c>
      <c r="BI945" s="4" t="str">
        <f t="shared" si="201"/>
        <v/>
      </c>
      <c r="BJ945" s="123" t="str">
        <f t="shared" si="195"/>
        <v/>
      </c>
      <c r="BK945" s="140" t="str">
        <f t="shared" si="200"/>
        <v/>
      </c>
      <c r="BP945" s="5"/>
      <c r="BQ945" s="4" t="str">
        <f>IF(IFERROR(VLOOKUP(C945,C946:C$1993,1,0),"")="","",COUNTIF(C:C,C945))</f>
        <v/>
      </c>
      <c r="BS945" s="5"/>
      <c r="BT945" s="5"/>
      <c r="BU945" s="5" t="str">
        <f>IF(B945="","",IF(BQ945="",1+(MAX(BU$2:BU944)),""))</f>
        <v/>
      </c>
      <c r="BV945" s="5" t="str">
        <f t="shared" si="196"/>
        <v/>
      </c>
      <c r="BW945" s="5" t="str">
        <f t="shared" si="197"/>
        <v/>
      </c>
      <c r="BX945" s="14" t="str">
        <f t="shared" si="198"/>
        <v/>
      </c>
      <c r="BY945" s="28"/>
      <c r="CA945" s="5" t="str">
        <f t="shared" si="202"/>
        <v/>
      </c>
      <c r="CC945" s="5"/>
      <c r="CD945" s="5" t="str">
        <f t="shared" si="199"/>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x14ac:dyDescent="0.25">
      <c r="A946" s="4"/>
      <c r="B946" s="3"/>
      <c r="D946" s="1" t="str">
        <f>IFERROR(INDEX('padron cfe'!B:B,MATCH(DATOS!C946,'padron cfe'!A:A,0),1),"")</f>
        <v/>
      </c>
      <c r="H946" s="5" t="str">
        <f>IF(F946="","",IFERROR(CONCATENATE("PEUA",VLOOKUP(ESTADO,REPORTE!AV946:AW977,2,0),CLAVE_DISTRITO,CLAVE_CADER,IFERROR(VLOOKUP(DAY(F946),$BN$3:$BO$11,2,0),DAY(F946)),IFERROR(VLOOKUP(MONTH(F946),$BN$3:$BO$11,2,0),MONTH(F946)),YEAR(F946),G946),""))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2"/>
        <v/>
      </c>
      <c r="S946"/>
      <c r="T946" s="2" t="str">
        <f>IFERROR(INDEX('padron cfe'!D:D,MATCH(DATOS!C946,'padron cfe'!A:A,0),1),"")</f>
        <v/>
      </c>
      <c r="X946" s="3"/>
      <c r="Z946" s="4" t="str">
        <f t="shared" si="193"/>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H946" s="7" t="str">
        <f t="shared" ca="1" si="194"/>
        <v/>
      </c>
      <c r="BI946" s="4" t="str">
        <f t="shared" si="201"/>
        <v/>
      </c>
      <c r="BJ946" s="123" t="str">
        <f t="shared" si="195"/>
        <v/>
      </c>
      <c r="BK946" s="140" t="str">
        <f t="shared" si="200"/>
        <v/>
      </c>
      <c r="BP946" s="5"/>
      <c r="BQ946" s="4" t="str">
        <f>IF(IFERROR(VLOOKUP(C946,C947:C$1993,1,0),"")="","",COUNTIF(C:C,C946))</f>
        <v/>
      </c>
      <c r="BS946" s="5"/>
      <c r="BT946" s="5"/>
      <c r="BU946" s="5" t="str">
        <f>IF(B946="","",IF(BQ946="",1+(MAX(BU$2:BU945)),""))</f>
        <v/>
      </c>
      <c r="BV946" s="5" t="str">
        <f t="shared" si="196"/>
        <v/>
      </c>
      <c r="BW946" s="5" t="str">
        <f t="shared" si="197"/>
        <v/>
      </c>
      <c r="BX946" s="14" t="str">
        <f t="shared" si="198"/>
        <v/>
      </c>
      <c r="BY946" s="28"/>
      <c r="CA946" s="5" t="str">
        <f t="shared" si="202"/>
        <v/>
      </c>
      <c r="CC946" s="5"/>
      <c r="CD946" s="5" t="str">
        <f t="shared" si="199"/>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x14ac:dyDescent="0.25">
      <c r="A947" s="4"/>
      <c r="B947" s="3"/>
      <c r="D947" s="1" t="str">
        <f>IFERROR(INDEX('padron cfe'!B:B,MATCH(DATOS!C947,'padron cfe'!A:A,0),1),"")</f>
        <v/>
      </c>
      <c r="H947" s="5" t="str">
        <f>IF(F947="","",IFERROR(CONCATENATE("PEUA",VLOOKUP(ESTADO,REPORTE!AV947:AW978,2,0),CLAVE_DISTRITO,CLAVE_CADER,IFERROR(VLOOKUP(DAY(F947),$BN$3:$BO$11,2,0),DAY(F947)),IFERROR(VLOOKUP(MONTH(F947),$BN$3:$BO$11,2,0),MONTH(F947)),YEAR(F947),G947),""))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2"/>
        <v/>
      </c>
      <c r="S947"/>
      <c r="T947" s="2" t="str">
        <f>IFERROR(INDEX('padron cfe'!D:D,MATCH(DATOS!C947,'padron cfe'!A:A,0),1),"")</f>
        <v/>
      </c>
      <c r="X947" s="3"/>
      <c r="Z947" s="4" t="str">
        <f t="shared" si="193"/>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H947" s="7" t="str">
        <f t="shared" ca="1" si="194"/>
        <v/>
      </c>
      <c r="BI947" s="4" t="str">
        <f t="shared" si="201"/>
        <v/>
      </c>
      <c r="BJ947" s="123" t="str">
        <f t="shared" si="195"/>
        <v/>
      </c>
      <c r="BK947" s="140" t="str">
        <f t="shared" si="200"/>
        <v/>
      </c>
      <c r="BP947" s="5"/>
      <c r="BQ947" s="4" t="str">
        <f>IF(IFERROR(VLOOKUP(C947,C948:C$1993,1,0),"")="","",COUNTIF(C:C,C947))</f>
        <v/>
      </c>
      <c r="BS947" s="5"/>
      <c r="BT947" s="5"/>
      <c r="BU947" s="5" t="str">
        <f>IF(B947="","",IF(BQ947="",1+(MAX(BU$2:BU946)),""))</f>
        <v/>
      </c>
      <c r="BV947" s="5" t="str">
        <f t="shared" si="196"/>
        <v/>
      </c>
      <c r="BW947" s="5" t="str">
        <f t="shared" si="197"/>
        <v/>
      </c>
      <c r="BX947" s="14" t="str">
        <f t="shared" si="198"/>
        <v/>
      </c>
      <c r="BY947" s="28"/>
      <c r="CA947" s="5" t="str">
        <f t="shared" si="202"/>
        <v/>
      </c>
      <c r="CC947" s="5"/>
      <c r="CD947" s="5" t="str">
        <f t="shared" si="199"/>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x14ac:dyDescent="0.25">
      <c r="A948" s="4"/>
      <c r="B948" s="3"/>
      <c r="D948" s="1" t="str">
        <f>IFERROR(INDEX('padron cfe'!B:B,MATCH(DATOS!C948,'padron cfe'!A:A,0),1),"")</f>
        <v/>
      </c>
      <c r="H948" s="5" t="str">
        <f>IF(F948="","",IFERROR(CONCATENATE("PEUA",VLOOKUP(ESTADO,REPORTE!AV948:AW979,2,0),CLAVE_DISTRITO,CLAVE_CADER,IFERROR(VLOOKUP(DAY(F948),$BN$3:$BO$11,2,0),DAY(F948)),IFERROR(VLOOKUP(MONTH(F948),$BN$3:$BO$11,2,0),MONTH(F948)),YEAR(F948),G948),""))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2"/>
        <v/>
      </c>
      <c r="S948"/>
      <c r="T948" s="2" t="str">
        <f>IFERROR(INDEX('padron cfe'!D:D,MATCH(DATOS!C948,'padron cfe'!A:A,0),1),"")</f>
        <v/>
      </c>
      <c r="X948" s="3"/>
      <c r="Z948" s="4" t="str">
        <f t="shared" si="193"/>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H948" s="7" t="str">
        <f t="shared" ca="1" si="194"/>
        <v/>
      </c>
      <c r="BI948" s="4" t="str">
        <f t="shared" si="201"/>
        <v/>
      </c>
      <c r="BJ948" s="123" t="str">
        <f t="shared" si="195"/>
        <v/>
      </c>
      <c r="BK948" s="140" t="str">
        <f t="shared" si="200"/>
        <v/>
      </c>
      <c r="BP948" s="5"/>
      <c r="BQ948" s="4" t="str">
        <f>IF(IFERROR(VLOOKUP(C948,C949:C$1993,1,0),"")="","",COUNTIF(C:C,C948))</f>
        <v/>
      </c>
      <c r="BS948" s="5"/>
      <c r="BT948" s="5"/>
      <c r="BU948" s="5" t="str">
        <f>IF(B948="","",IF(BQ948="",1+(MAX(BU$2:BU947)),""))</f>
        <v/>
      </c>
      <c r="BV948" s="5" t="str">
        <f t="shared" si="196"/>
        <v/>
      </c>
      <c r="BW948" s="5" t="str">
        <f t="shared" si="197"/>
        <v/>
      </c>
      <c r="BX948" s="14" t="str">
        <f t="shared" si="198"/>
        <v/>
      </c>
      <c r="BY948" s="28"/>
      <c r="CA948" s="5" t="str">
        <f t="shared" si="202"/>
        <v/>
      </c>
      <c r="CC948" s="5"/>
      <c r="CD948" s="5" t="str">
        <f t="shared" si="199"/>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x14ac:dyDescent="0.25">
      <c r="A949" s="4"/>
      <c r="B949" s="3"/>
      <c r="D949" s="1" t="str">
        <f>IFERROR(INDEX('padron cfe'!B:B,MATCH(DATOS!C949,'padron cfe'!A:A,0),1),"")</f>
        <v/>
      </c>
      <c r="H949" s="5" t="str">
        <f>IF(F949="","",IFERROR(CONCATENATE("PEUA",VLOOKUP(ESTADO,REPORTE!AV949:AW980,2,0),CLAVE_DISTRITO,CLAVE_CADER,IFERROR(VLOOKUP(DAY(F949),$BN$3:$BO$11,2,0),DAY(F949)),IFERROR(VLOOKUP(MONTH(F949),$BN$3:$BO$11,2,0),MONTH(F949)),YEAR(F949),G949),""))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2"/>
        <v/>
      </c>
      <c r="S949"/>
      <c r="T949" s="2" t="str">
        <f>IFERROR(INDEX('padron cfe'!D:D,MATCH(DATOS!C949,'padron cfe'!A:A,0),1),"")</f>
        <v/>
      </c>
      <c r="X949" s="3"/>
      <c r="Z949" s="4" t="str">
        <f t="shared" si="193"/>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H949" s="7" t="str">
        <f t="shared" ca="1" si="194"/>
        <v/>
      </c>
      <c r="BI949" s="4" t="str">
        <f t="shared" si="201"/>
        <v/>
      </c>
      <c r="BJ949" s="123" t="str">
        <f t="shared" si="195"/>
        <v/>
      </c>
      <c r="BK949" s="140" t="str">
        <f t="shared" si="200"/>
        <v/>
      </c>
      <c r="BP949" s="5"/>
      <c r="BQ949" s="4" t="str">
        <f>IF(IFERROR(VLOOKUP(C949,C950:C$1993,1,0),"")="","",COUNTIF(C:C,C949))</f>
        <v/>
      </c>
      <c r="BS949" s="5"/>
      <c r="BT949" s="5"/>
      <c r="BU949" s="5" t="str">
        <f>IF(B949="","",IF(BQ949="",1+(MAX(BU$2:BU948)),""))</f>
        <v/>
      </c>
      <c r="BV949" s="5" t="str">
        <f t="shared" si="196"/>
        <v/>
      </c>
      <c r="BW949" s="5" t="str">
        <f t="shared" si="197"/>
        <v/>
      </c>
      <c r="BX949" s="14" t="str">
        <f t="shared" si="198"/>
        <v/>
      </c>
      <c r="BY949" s="28"/>
      <c r="CA949" s="5" t="str">
        <f t="shared" si="202"/>
        <v/>
      </c>
      <c r="CC949" s="5"/>
      <c r="CD949" s="5" t="str">
        <f t="shared" si="199"/>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x14ac:dyDescent="0.25">
      <c r="A950" s="4"/>
      <c r="B950" s="3"/>
      <c r="D950" s="1" t="str">
        <f>IFERROR(INDEX('padron cfe'!B:B,MATCH(DATOS!C950,'padron cfe'!A:A,0),1),"")</f>
        <v/>
      </c>
      <c r="H950" s="5" t="str">
        <f>IF(F950="","",IFERROR(CONCATENATE("PEUA",VLOOKUP(ESTADO,REPORTE!AV950:AW981,2,0),CLAVE_DISTRITO,CLAVE_CADER,IFERROR(VLOOKUP(DAY(F950),$BN$3:$BO$11,2,0),DAY(F950)),IFERROR(VLOOKUP(MONTH(F950),$BN$3:$BO$11,2,0),MONTH(F950)),YEAR(F950),G950),""))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3"/>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H950" s="7" t="str">
        <f t="shared" ca="1" si="194"/>
        <v/>
      </c>
      <c r="BI950" s="4" t="str">
        <f t="shared" si="201"/>
        <v/>
      </c>
      <c r="BJ950" s="123" t="str">
        <f t="shared" si="195"/>
        <v/>
      </c>
      <c r="BK950" s="140" t="str">
        <f t="shared" si="200"/>
        <v/>
      </c>
      <c r="BP950" s="5"/>
      <c r="BQ950" s="4" t="str">
        <f>IF(IFERROR(VLOOKUP(C950,C951:C$1993,1,0),"")="","",COUNTIF(C:C,C950))</f>
        <v/>
      </c>
      <c r="BS950" s="5"/>
      <c r="BT950" s="5"/>
      <c r="BU950" s="5" t="str">
        <f>IF(B950="","",IF(BQ950="",1+(MAX(BU$2:BU949)),""))</f>
        <v/>
      </c>
      <c r="BV950" s="5" t="str">
        <f t="shared" si="196"/>
        <v/>
      </c>
      <c r="BW950" s="5" t="str">
        <f t="shared" si="197"/>
        <v/>
      </c>
      <c r="BX950" s="14" t="str">
        <f t="shared" si="198"/>
        <v/>
      </c>
      <c r="BY950" s="28"/>
      <c r="CA950" s="5" t="str">
        <f t="shared" si="202"/>
        <v/>
      </c>
      <c r="CC950" s="5"/>
      <c r="CD950" s="5" t="str">
        <f t="shared" si="199"/>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x14ac:dyDescent="0.25">
      <c r="A951" s="4"/>
      <c r="B951" s="3"/>
      <c r="D951" s="1" t="str">
        <f>IFERROR(INDEX('padron cfe'!B:B,MATCH(DATOS!C951,'padron cfe'!A:A,0),1),"")</f>
        <v/>
      </c>
      <c r="H951" s="5" t="str">
        <f>IF(F951="","",IFERROR(CONCATENATE("PEUA",VLOOKUP(ESTADO,REPORTE!AV951:AW982,2,0),CLAVE_DISTRITO,CLAVE_CADER,IFERROR(VLOOKUP(DAY(F951),$BN$3:$BO$11,2,0),DAY(F951)),IFERROR(VLOOKUP(MONTH(F951),$BN$3:$BO$11,2,0),MONTH(F951)),YEAR(F951),G951),""))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3"/>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H951" s="7" t="str">
        <f t="shared" ca="1" si="194"/>
        <v/>
      </c>
      <c r="BI951" s="4" t="str">
        <f t="shared" si="201"/>
        <v/>
      </c>
      <c r="BJ951" s="123" t="str">
        <f t="shared" si="195"/>
        <v/>
      </c>
      <c r="BK951" s="140" t="str">
        <f t="shared" si="200"/>
        <v/>
      </c>
      <c r="BP951" s="5"/>
      <c r="BQ951" s="4" t="str">
        <f>IF(IFERROR(VLOOKUP(C951,C952:C$1993,1,0),"")="","",COUNTIF(C:C,C951))</f>
        <v/>
      </c>
      <c r="BS951" s="5"/>
      <c r="BT951" s="5"/>
      <c r="BU951" s="5" t="str">
        <f>IF(B951="","",IF(BQ951="",1+(MAX(BU$2:BU950)),""))</f>
        <v/>
      </c>
      <c r="BV951" s="5" t="str">
        <f t="shared" si="196"/>
        <v/>
      </c>
      <c r="BW951" s="5" t="str">
        <f t="shared" si="197"/>
        <v/>
      </c>
      <c r="BX951" s="14" t="str">
        <f t="shared" si="198"/>
        <v/>
      </c>
      <c r="BY951" s="28"/>
      <c r="CA951" s="5" t="str">
        <f t="shared" si="202"/>
        <v/>
      </c>
      <c r="CC951" s="5"/>
      <c r="CD951" s="5" t="str">
        <f t="shared" si="199"/>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x14ac:dyDescent="0.25">
      <c r="A952" s="4"/>
      <c r="B952" s="3"/>
      <c r="D952" s="1" t="str">
        <f>IFERROR(INDEX('padron cfe'!B:B,MATCH(DATOS!C952,'padron cfe'!A:A,0),1),"")</f>
        <v/>
      </c>
      <c r="H952" s="5" t="str">
        <f>IF(F952="","",IFERROR(CONCATENATE("PEUA",VLOOKUP(ESTADO,REPORTE!AV952:AW983,2,0),CLAVE_DISTRITO,CLAVE_CADER,IFERROR(VLOOKUP(DAY(F952),$BN$3:$BO$11,2,0),DAY(F952)),IFERROR(VLOOKUP(MONTH(F952),$BN$3:$BO$11,2,0),MONTH(F952)),YEAR(F952),G952),""))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3"/>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H952" s="7" t="str">
        <f t="shared" ca="1" si="194"/>
        <v/>
      </c>
      <c r="BI952" s="4" t="str">
        <f t="shared" si="201"/>
        <v/>
      </c>
      <c r="BJ952" s="123" t="str">
        <f t="shared" si="195"/>
        <v/>
      </c>
      <c r="BK952" s="140" t="str">
        <f t="shared" si="200"/>
        <v/>
      </c>
      <c r="BP952" s="5"/>
      <c r="BQ952" s="4" t="str">
        <f>IF(IFERROR(VLOOKUP(C952,C953:C$1993,1,0),"")="","",COUNTIF(C:C,C952))</f>
        <v/>
      </c>
      <c r="BS952" s="5"/>
      <c r="BT952" s="5"/>
      <c r="BU952" s="5" t="str">
        <f>IF(B952="","",IF(BQ952="",1+(MAX(BU$2:BU951)),""))</f>
        <v/>
      </c>
      <c r="BV952" s="5" t="str">
        <f t="shared" si="196"/>
        <v/>
      </c>
      <c r="BW952" s="5" t="str">
        <f t="shared" si="197"/>
        <v/>
      </c>
      <c r="BX952" s="14" t="str">
        <f t="shared" si="198"/>
        <v/>
      </c>
      <c r="BY952" s="28"/>
      <c r="CA952" s="5" t="str">
        <f t="shared" si="202"/>
        <v/>
      </c>
      <c r="CC952" s="5"/>
      <c r="CD952" s="5" t="str">
        <f t="shared" si="199"/>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x14ac:dyDescent="0.25">
      <c r="A953" s="4"/>
      <c r="B953" s="3"/>
      <c r="D953" s="1" t="str">
        <f>IFERROR(INDEX('padron cfe'!B:B,MATCH(DATOS!C953,'padron cfe'!A:A,0),1),"")</f>
        <v/>
      </c>
      <c r="H953" s="5" t="str">
        <f>IF(F953="","",IFERROR(CONCATENATE("PEUA",VLOOKUP(ESTADO,REPORTE!AV953:AW984,2,0),CLAVE_DISTRITO,CLAVE_CADER,IFERROR(VLOOKUP(DAY(F953),$BN$3:$BO$11,2,0),DAY(F953)),IFERROR(VLOOKUP(MONTH(F953),$BN$3:$BO$11,2,0),MONTH(F953)),YEAR(F953),G953),""))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3"/>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H953" s="7" t="str">
        <f t="shared" ca="1" si="194"/>
        <v/>
      </c>
      <c r="BI953" s="4" t="str">
        <f t="shared" si="201"/>
        <v/>
      </c>
      <c r="BJ953" s="123" t="str">
        <f t="shared" si="195"/>
        <v/>
      </c>
      <c r="BK953" s="140" t="str">
        <f t="shared" si="200"/>
        <v/>
      </c>
      <c r="BP953" s="5"/>
      <c r="BQ953" s="4" t="str">
        <f>IF(IFERROR(VLOOKUP(C953,C954:C$1993,1,0),"")="","",COUNTIF(C:C,C953))</f>
        <v/>
      </c>
      <c r="BS953" s="5"/>
      <c r="BT953" s="5"/>
      <c r="BU953" s="5" t="str">
        <f>IF(B953="","",IF(BQ953="",1+(MAX(BU$2:BU952)),""))</f>
        <v/>
      </c>
      <c r="BV953" s="5" t="str">
        <f t="shared" si="196"/>
        <v/>
      </c>
      <c r="BW953" s="5" t="str">
        <f t="shared" si="197"/>
        <v/>
      </c>
      <c r="BX953" s="14" t="str">
        <f t="shared" si="198"/>
        <v/>
      </c>
      <c r="BY953" s="28"/>
      <c r="CA953" s="5" t="str">
        <f t="shared" si="202"/>
        <v/>
      </c>
      <c r="CC953" s="5"/>
      <c r="CD953" s="5" t="str">
        <f t="shared" si="199"/>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x14ac:dyDescent="0.25">
      <c r="A954" s="4"/>
      <c r="B954" s="3"/>
      <c r="D954" s="1" t="str">
        <f>IFERROR(INDEX('padron cfe'!B:B,MATCH(DATOS!C954,'padron cfe'!A:A,0),1),"")</f>
        <v/>
      </c>
      <c r="H954" s="5" t="str">
        <f>IF(F954="","",IFERROR(CONCATENATE("PEUA",VLOOKUP(ESTADO,REPORTE!AV954:AW985,2,0),CLAVE_DISTRITO,CLAVE_CADER,IFERROR(VLOOKUP(DAY(F954),$BN$3:$BO$11,2,0),DAY(F954)),IFERROR(VLOOKUP(MONTH(F954),$BN$3:$BO$11,2,0),MONTH(F954)),YEAR(F954),G954),""))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3"/>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H954" s="7" t="str">
        <f t="shared" ca="1" si="194"/>
        <v/>
      </c>
      <c r="BI954" s="4" t="str">
        <f t="shared" si="201"/>
        <v/>
      </c>
      <c r="BJ954" s="123" t="str">
        <f t="shared" si="195"/>
        <v/>
      </c>
      <c r="BK954" s="140" t="str">
        <f t="shared" si="200"/>
        <v/>
      </c>
      <c r="BP954" s="5"/>
      <c r="BQ954" s="4" t="str">
        <f>IF(IFERROR(VLOOKUP(C954,C955:C$1993,1,0),"")="","",COUNTIF(C:C,C954))</f>
        <v/>
      </c>
      <c r="BS954" s="5"/>
      <c r="BT954" s="5"/>
      <c r="BU954" s="5" t="str">
        <f>IF(B954="","",IF(BQ954="",1+(MAX(BU$2:BU953)),""))</f>
        <v/>
      </c>
      <c r="BV954" s="5" t="str">
        <f t="shared" si="196"/>
        <v/>
      </c>
      <c r="BW954" s="5" t="str">
        <f t="shared" si="197"/>
        <v/>
      </c>
      <c r="BX954" s="14" t="str">
        <f t="shared" si="198"/>
        <v/>
      </c>
      <c r="BY954" s="28"/>
      <c r="CA954" s="5" t="str">
        <f t="shared" si="202"/>
        <v/>
      </c>
      <c r="CC954" s="5"/>
      <c r="CD954" s="5" t="str">
        <f t="shared" si="199"/>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x14ac:dyDescent="0.25">
      <c r="A955" s="4"/>
      <c r="B955" s="3"/>
      <c r="D955" s="1" t="str">
        <f>IFERROR(INDEX('padron cfe'!B:B,MATCH(DATOS!C955,'padron cfe'!A:A,0),1),"")</f>
        <v/>
      </c>
      <c r="H955" s="5" t="str">
        <f>IF(F955="","",IFERROR(CONCATENATE("PEUA",VLOOKUP(ESTADO,REPORTE!AV955:AW986,2,0),CLAVE_DISTRITO,CLAVE_CADER,IFERROR(VLOOKUP(DAY(F955),$BN$3:$BO$11,2,0),DAY(F955)),IFERROR(VLOOKUP(MONTH(F955),$BN$3:$BO$11,2,0),MONTH(F955)),YEAR(F955),G955),""))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3"/>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H955" s="7" t="str">
        <f t="shared" ca="1" si="194"/>
        <v/>
      </c>
      <c r="BI955" s="4" t="str">
        <f t="shared" si="201"/>
        <v/>
      </c>
      <c r="BJ955" s="123" t="str">
        <f t="shared" si="195"/>
        <v/>
      </c>
      <c r="BK955" s="140" t="str">
        <f t="shared" si="200"/>
        <v/>
      </c>
      <c r="BP955" s="5"/>
      <c r="BQ955" s="4" t="str">
        <f>IF(IFERROR(VLOOKUP(C955,C956:C$1993,1,0),"")="","",COUNTIF(C:C,C955))</f>
        <v/>
      </c>
      <c r="BS955" s="5"/>
      <c r="BT955" s="5"/>
      <c r="BU955" s="5" t="str">
        <f>IF(B955="","",IF(BQ955="",1+(MAX(BU$2:BU954)),""))</f>
        <v/>
      </c>
      <c r="BV955" s="5" t="str">
        <f t="shared" si="196"/>
        <v/>
      </c>
      <c r="BW955" s="5" t="str">
        <f t="shared" si="197"/>
        <v/>
      </c>
      <c r="BX955" s="14" t="str">
        <f t="shared" si="198"/>
        <v/>
      </c>
      <c r="BY955" s="28"/>
      <c r="CA955" s="5" t="str">
        <f t="shared" si="202"/>
        <v/>
      </c>
      <c r="CC955" s="5"/>
      <c r="CD955" s="5" t="str">
        <f t="shared" si="199"/>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x14ac:dyDescent="0.25">
      <c r="A956" s="4"/>
      <c r="B956" s="3"/>
      <c r="D956" s="1" t="str">
        <f>IFERROR(INDEX('padron cfe'!B:B,MATCH(DATOS!C956,'padron cfe'!A:A,0),1),"")</f>
        <v/>
      </c>
      <c r="H956" s="5" t="str">
        <f>IF(F956="","",IFERROR(CONCATENATE("PEUA",VLOOKUP(ESTADO,REPORTE!AV956:AW987,2,0),CLAVE_DISTRITO,CLAVE_CADER,IFERROR(VLOOKUP(DAY(F956),$BN$3:$BO$11,2,0),DAY(F956)),IFERROR(VLOOKUP(MONTH(F956),$BN$3:$BO$11,2,0),MONTH(F956)),YEAR(F956),G956),""))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3"/>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H956" s="7" t="str">
        <f t="shared" ca="1" si="194"/>
        <v/>
      </c>
      <c r="BI956" s="4" t="str">
        <f t="shared" si="201"/>
        <v/>
      </c>
      <c r="BJ956" s="123" t="str">
        <f t="shared" si="195"/>
        <v/>
      </c>
      <c r="BK956" s="140" t="str">
        <f t="shared" si="200"/>
        <v/>
      </c>
      <c r="BP956" s="5"/>
      <c r="BQ956" s="4" t="str">
        <f>IF(IFERROR(VLOOKUP(C956,C957:C$1993,1,0),"")="","",COUNTIF(C:C,C956))</f>
        <v/>
      </c>
      <c r="BS956" s="5"/>
      <c r="BT956" s="5"/>
      <c r="BU956" s="5" t="str">
        <f>IF(B956="","",IF(BQ956="",1+(MAX(BU$2:BU955)),""))</f>
        <v/>
      </c>
      <c r="BV956" s="5" t="str">
        <f t="shared" si="196"/>
        <v/>
      </c>
      <c r="BW956" s="5" t="str">
        <f t="shared" si="197"/>
        <v/>
      </c>
      <c r="BX956" s="14" t="str">
        <f t="shared" si="198"/>
        <v/>
      </c>
      <c r="BY956" s="28"/>
      <c r="CA956" s="5" t="str">
        <f t="shared" si="202"/>
        <v/>
      </c>
      <c r="CC956" s="5"/>
      <c r="CD956" s="5" t="str">
        <f t="shared" si="199"/>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x14ac:dyDescent="0.25">
      <c r="A957" s="4"/>
      <c r="B957" s="3"/>
      <c r="D957" s="1" t="str">
        <f>IFERROR(INDEX('padron cfe'!B:B,MATCH(DATOS!C957,'padron cfe'!A:A,0),1),"")</f>
        <v/>
      </c>
      <c r="H957" s="5" t="str">
        <f>IF(F957="","",IFERROR(CONCATENATE("PEUA",VLOOKUP(ESTADO,REPORTE!AV957:AW988,2,0),CLAVE_DISTRITO,CLAVE_CADER,IFERROR(VLOOKUP(DAY(F957),$BN$3:$BO$11,2,0),DAY(F957)),IFERROR(VLOOKUP(MONTH(F957),$BN$3:$BO$11,2,0),MONTH(F957)),YEAR(F957),G957),""))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3"/>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H957" s="7" t="str">
        <f t="shared" ca="1" si="194"/>
        <v/>
      </c>
      <c r="BI957" s="4" t="str">
        <f t="shared" si="201"/>
        <v/>
      </c>
      <c r="BJ957" s="123" t="str">
        <f t="shared" si="195"/>
        <v/>
      </c>
      <c r="BK957" s="140" t="str">
        <f t="shared" si="200"/>
        <v/>
      </c>
      <c r="BP957" s="5"/>
      <c r="BQ957" s="4" t="str">
        <f>IF(IFERROR(VLOOKUP(C957,C958:C$1993,1,0),"")="","",COUNTIF(C:C,C957))</f>
        <v/>
      </c>
      <c r="BS957" s="5"/>
      <c r="BT957" s="5"/>
      <c r="BU957" s="5" t="str">
        <f>IF(B957="","",IF(BQ957="",1+(MAX(BU$2:BU956)),""))</f>
        <v/>
      </c>
      <c r="BV957" s="5" t="str">
        <f t="shared" si="196"/>
        <v/>
      </c>
      <c r="BW957" s="5" t="str">
        <f t="shared" si="197"/>
        <v/>
      </c>
      <c r="BX957" s="14" t="str">
        <f t="shared" si="198"/>
        <v/>
      </c>
      <c r="BY957" s="28"/>
      <c r="CA957" s="5" t="str">
        <f t="shared" si="202"/>
        <v/>
      </c>
      <c r="CC957" s="5"/>
      <c r="CD957" s="5" t="str">
        <f t="shared" si="199"/>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x14ac:dyDescent="0.25">
      <c r="A958" s="4"/>
      <c r="B958" s="3"/>
      <c r="D958" s="1" t="str">
        <f>IFERROR(INDEX('padron cfe'!B:B,MATCH(DATOS!C958,'padron cfe'!A:A,0),1),"")</f>
        <v/>
      </c>
      <c r="H958" s="5" t="str">
        <f>IF(F958="","",IFERROR(CONCATENATE("PEUA",VLOOKUP(ESTADO,REPORTE!AV958:AW989,2,0),CLAVE_DISTRITO,CLAVE_CADER,IFERROR(VLOOKUP(DAY(F958),$BN$3:$BO$11,2,0),DAY(F958)),IFERROR(VLOOKUP(MONTH(F958),$BN$3:$BO$11,2,0),MONTH(F958)),YEAR(F958),G958),""))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3"/>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H958" s="7" t="str">
        <f t="shared" ca="1" si="194"/>
        <v/>
      </c>
      <c r="BI958" s="4" t="str">
        <f t="shared" si="201"/>
        <v/>
      </c>
      <c r="BJ958" s="123" t="str">
        <f t="shared" si="195"/>
        <v/>
      </c>
      <c r="BK958" s="140" t="str">
        <f t="shared" si="200"/>
        <v/>
      </c>
      <c r="BP958" s="5"/>
      <c r="BQ958" s="4" t="str">
        <f>IF(IFERROR(VLOOKUP(C958,C959:C$1993,1,0),"")="","",COUNTIF(C:C,C958))</f>
        <v/>
      </c>
      <c r="BS958" s="5"/>
      <c r="BT958" s="5"/>
      <c r="BU958" s="5" t="str">
        <f>IF(B958="","",IF(BQ958="",1+(MAX(BU$2:BU957)),""))</f>
        <v/>
      </c>
      <c r="BV958" s="5" t="str">
        <f t="shared" si="196"/>
        <v/>
      </c>
      <c r="BW958" s="5" t="str">
        <f t="shared" si="197"/>
        <v/>
      </c>
      <c r="BX958" s="14" t="str">
        <f t="shared" si="198"/>
        <v/>
      </c>
      <c r="BY958" s="28"/>
      <c r="CA958" s="5" t="str">
        <f t="shared" si="202"/>
        <v/>
      </c>
      <c r="CC958" s="5"/>
      <c r="CD958" s="5" t="str">
        <f t="shared" si="199"/>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x14ac:dyDescent="0.25">
      <c r="A959" s="4"/>
      <c r="B959" s="3"/>
      <c r="D959" s="1" t="str">
        <f>IFERROR(INDEX('padron cfe'!B:B,MATCH(DATOS!C959,'padron cfe'!A:A,0),1),"")</f>
        <v/>
      </c>
      <c r="H959" s="5" t="str">
        <f>IF(F959="","",IFERROR(CONCATENATE("PEUA",VLOOKUP(ESTADO,REPORTE!AV959:AW990,2,0),CLAVE_DISTRITO,CLAVE_CADER,IFERROR(VLOOKUP(DAY(F959),$BN$3:$BO$11,2,0),DAY(F959)),IFERROR(VLOOKUP(MONTH(F959),$BN$3:$BO$11,2,0),MONTH(F959)),YEAR(F959),G959),""))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3"/>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H959" s="7" t="str">
        <f t="shared" ca="1" si="194"/>
        <v/>
      </c>
      <c r="BI959" s="4" t="str">
        <f t="shared" si="201"/>
        <v/>
      </c>
      <c r="BJ959" s="123" t="str">
        <f t="shared" si="195"/>
        <v/>
      </c>
      <c r="BK959" s="140" t="str">
        <f t="shared" si="200"/>
        <v/>
      </c>
      <c r="BP959" s="5"/>
      <c r="BQ959" s="4" t="str">
        <f>IF(IFERROR(VLOOKUP(C959,C960:C$1993,1,0),"")="","",COUNTIF(C:C,C959))</f>
        <v/>
      </c>
      <c r="BS959" s="5"/>
      <c r="BT959" s="5"/>
      <c r="BU959" s="5" t="str">
        <f>IF(B959="","",IF(BQ959="",1+(MAX(BU$2:BU958)),""))</f>
        <v/>
      </c>
      <c r="BV959" s="5" t="str">
        <f t="shared" si="196"/>
        <v/>
      </c>
      <c r="BW959" s="5" t="str">
        <f t="shared" si="197"/>
        <v/>
      </c>
      <c r="BX959" s="14" t="str">
        <f t="shared" si="198"/>
        <v/>
      </c>
      <c r="BY959" s="28"/>
      <c r="CA959" s="5" t="str">
        <f t="shared" si="202"/>
        <v/>
      </c>
      <c r="CC959" s="5"/>
      <c r="CD959" s="5" t="str">
        <f t="shared" si="199"/>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x14ac:dyDescent="0.25">
      <c r="A960" s="4"/>
      <c r="B960" s="3"/>
      <c r="D960" s="1" t="str">
        <f>IFERROR(INDEX('padron cfe'!B:B,MATCH(DATOS!C960,'padron cfe'!A:A,0),1),"")</f>
        <v/>
      </c>
      <c r="H960" s="5" t="str">
        <f>IF(F960="","",IFERROR(CONCATENATE("PEUA",VLOOKUP(ESTADO,REPORTE!AV960:AW991,2,0),CLAVE_DISTRITO,CLAVE_CADER,IFERROR(VLOOKUP(DAY(F960),$BN$3:$BO$11,2,0),DAY(F960)),IFERROR(VLOOKUP(MONTH(F960),$BN$3:$BO$11,2,0),MONTH(F960)),YEAR(F960),G960),""))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3"/>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H960" s="7" t="str">
        <f t="shared" ca="1" si="194"/>
        <v/>
      </c>
      <c r="BI960" s="4" t="str">
        <f t="shared" si="201"/>
        <v/>
      </c>
      <c r="BJ960" s="123" t="str">
        <f t="shared" si="195"/>
        <v/>
      </c>
      <c r="BK960" s="140" t="str">
        <f t="shared" si="200"/>
        <v/>
      </c>
      <c r="BP960" s="5"/>
      <c r="BQ960" s="4" t="str">
        <f>IF(IFERROR(VLOOKUP(C960,C961:C$1993,1,0),"")="","",COUNTIF(C:C,C960))</f>
        <v/>
      </c>
      <c r="BS960" s="5"/>
      <c r="BT960" s="5"/>
      <c r="BU960" s="5" t="str">
        <f>IF(B960="","",IF(BQ960="",1+(MAX(BU$2:BU959)),""))</f>
        <v/>
      </c>
      <c r="BV960" s="5" t="str">
        <f t="shared" si="196"/>
        <v/>
      </c>
      <c r="BW960" s="5" t="str">
        <f t="shared" si="197"/>
        <v/>
      </c>
      <c r="BX960" s="14" t="str">
        <f t="shared" si="198"/>
        <v/>
      </c>
      <c r="BY960" s="28"/>
      <c r="CA960" s="5" t="str">
        <f t="shared" si="202"/>
        <v/>
      </c>
      <c r="CC960" s="5"/>
      <c r="CD960" s="5" t="str">
        <f t="shared" si="199"/>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x14ac:dyDescent="0.25">
      <c r="A961" s="4"/>
      <c r="B961" s="3"/>
      <c r="D961" s="1" t="str">
        <f>IFERROR(INDEX('padron cfe'!B:B,MATCH(DATOS!C961,'padron cfe'!A:A,0),1),"")</f>
        <v/>
      </c>
      <c r="H961" s="5" t="str">
        <f>IF(F961="","",IFERROR(CONCATENATE("PEUA",VLOOKUP(ESTADO,REPORTE!AV961:AW992,2,0),CLAVE_DISTRITO,CLAVE_CADER,IFERROR(VLOOKUP(DAY(F961),$BN$3:$BO$11,2,0),DAY(F961)),IFERROR(VLOOKUP(MONTH(F961),$BN$3:$BO$11,2,0),MONTH(F961)),YEAR(F961),G961),""))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3"/>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H961" s="7" t="str">
        <f t="shared" ca="1" si="194"/>
        <v/>
      </c>
      <c r="BI961" s="4" t="str">
        <f t="shared" si="201"/>
        <v/>
      </c>
      <c r="BJ961" s="123" t="str">
        <f t="shared" si="195"/>
        <v/>
      </c>
      <c r="BK961" s="140" t="str">
        <f t="shared" si="200"/>
        <v/>
      </c>
      <c r="BP961" s="5"/>
      <c r="BQ961" s="4" t="str">
        <f>IF(IFERROR(VLOOKUP(C961,C962:C$1993,1,0),"")="","",COUNTIF(C:C,C961))</f>
        <v/>
      </c>
      <c r="BS961" s="5"/>
      <c r="BT961" s="5"/>
      <c r="BU961" s="5" t="str">
        <f>IF(B961="","",IF(BQ961="",1+(MAX(BU$2:BU960)),""))</f>
        <v/>
      </c>
      <c r="BV961" s="5" t="str">
        <f t="shared" si="196"/>
        <v/>
      </c>
      <c r="BW961" s="5" t="str">
        <f t="shared" si="197"/>
        <v/>
      </c>
      <c r="BX961" s="14" t="str">
        <f t="shared" si="198"/>
        <v/>
      </c>
      <c r="BY961" s="28"/>
      <c r="CA961" s="5" t="str">
        <f t="shared" si="202"/>
        <v/>
      </c>
      <c r="CC961" s="5"/>
      <c r="CD961" s="5" t="str">
        <f t="shared" si="199"/>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x14ac:dyDescent="0.25">
      <c r="A962" s="4"/>
      <c r="B962" s="3"/>
      <c r="D962" s="1" t="str">
        <f>IFERROR(INDEX('padron cfe'!B:B,MATCH(DATOS!C962,'padron cfe'!A:A,0),1),"")</f>
        <v/>
      </c>
      <c r="H962" s="5" t="str">
        <f>IF(F962="","",IFERROR(CONCATENATE("PEUA",VLOOKUP(ESTADO,REPORTE!AV962:AW993,2,0),CLAVE_DISTRITO,CLAVE_CADER,IFERROR(VLOOKUP(DAY(F962),$BN$3:$BO$11,2,0),DAY(F962)),IFERROR(VLOOKUP(MONTH(F962),$BN$3:$BO$11,2,0),MONTH(F962)),YEAR(F962),G962),""))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x14ac:dyDescent="0.25">
      <c r="A963" s="4"/>
      <c r="B963" s="3"/>
      <c r="D963" s="1" t="str">
        <f>IFERROR(INDEX('padron cfe'!B:B,MATCH(DATOS!C963,'padron cfe'!A:A,0),1),"")</f>
        <v/>
      </c>
      <c r="H963" s="5" t="str">
        <f>IF(F963="","",IFERROR(CONCATENATE("PEUA",VLOOKUP(ESTADO,REPORTE!AV963:AW994,2,0),CLAVE_DISTRITO,CLAVE_CADER,IFERROR(VLOOKUP(DAY(F963),$BN$3:$BO$11,2,0),DAY(F963)),IFERROR(VLOOKUP(MONTH(F963),$BN$3:$BO$11,2,0),MONTH(F963)),YEAR(F963),G963),""))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H963" s="7" t="str">
        <f t="shared" ca="1" si="205"/>
        <v/>
      </c>
      <c r="BI963" s="4" t="str">
        <f t="shared" si="201"/>
        <v/>
      </c>
      <c r="BJ963" s="123" t="str">
        <f t="shared" si="206"/>
        <v/>
      </c>
      <c r="BK963" s="140" t="str">
        <f t="shared" ref="BK963:BK1026" si="211">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x14ac:dyDescent="0.25">
      <c r="A964" s="4"/>
      <c r="B964" s="3"/>
      <c r="D964" s="1" t="str">
        <f>IFERROR(INDEX('padron cfe'!B:B,MATCH(DATOS!C964,'padron cfe'!A:A,0),1),"")</f>
        <v/>
      </c>
      <c r="H964" s="5" t="str">
        <f>IF(F964="","",IFERROR(CONCATENATE("PEUA",VLOOKUP(ESTADO,REPORTE!AV964:AW995,2,0),CLAVE_DISTRITO,CLAVE_CADER,IFERROR(VLOOKUP(DAY(F964),$BN$3:$BO$11,2,0),DAY(F964)),IFERROR(VLOOKUP(MONTH(F964),$BN$3:$BO$11,2,0),MONTH(F964)),YEAR(F964),G964),""))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H964" s="7" t="str">
        <f t="shared" ca="1" si="205"/>
        <v/>
      </c>
      <c r="BI964" s="4" t="str">
        <f t="shared" si="201"/>
        <v/>
      </c>
      <c r="BJ964" s="123" t="str">
        <f t="shared" si="206"/>
        <v/>
      </c>
      <c r="BK964" s="140" t="str">
        <f t="shared" si="211"/>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x14ac:dyDescent="0.25">
      <c r="A965" s="4"/>
      <c r="B965" s="3"/>
      <c r="D965" s="1" t="str">
        <f>IFERROR(INDEX('padron cfe'!B:B,MATCH(DATOS!C965,'padron cfe'!A:A,0),1),"")</f>
        <v/>
      </c>
      <c r="H965" s="5" t="str">
        <f>IF(F965="","",IFERROR(CONCATENATE("PEUA",VLOOKUP(ESTADO,REPORTE!AV965:AW996,2,0),CLAVE_DISTRITO,CLAVE_CADER,IFERROR(VLOOKUP(DAY(F965),$BN$3:$BO$11,2,0),DAY(F965)),IFERROR(VLOOKUP(MONTH(F965),$BN$3:$BO$11,2,0),MONTH(F965)),YEAR(F965),G965),""))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H965" s="7" t="str">
        <f t="shared" ca="1" si="205"/>
        <v/>
      </c>
      <c r="BI965" s="4" t="str">
        <f t="shared" si="201"/>
        <v/>
      </c>
      <c r="BJ965" s="123" t="str">
        <f t="shared" si="206"/>
        <v/>
      </c>
      <c r="BK965" s="140" t="str">
        <f t="shared" si="211"/>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x14ac:dyDescent="0.25">
      <c r="A966" s="4"/>
      <c r="B966" s="3"/>
      <c r="D966" s="1" t="str">
        <f>IFERROR(INDEX('padron cfe'!B:B,MATCH(DATOS!C966,'padron cfe'!A:A,0),1),"")</f>
        <v/>
      </c>
      <c r="H966" s="5" t="str">
        <f>IF(F966="","",IFERROR(CONCATENATE("PEUA",VLOOKUP(ESTADO,REPORTE!AV966:AW997,2,0),CLAVE_DISTRITO,CLAVE_CADER,IFERROR(VLOOKUP(DAY(F966),$BN$3:$BO$11,2,0),DAY(F966)),IFERROR(VLOOKUP(MONTH(F966),$BN$3:$BO$11,2,0),MONTH(F966)),YEAR(F966),G966),""))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H966" s="7" t="str">
        <f t="shared" ca="1" si="205"/>
        <v/>
      </c>
      <c r="BI966" s="4" t="str">
        <f t="shared" si="201"/>
        <v/>
      </c>
      <c r="BJ966" s="123" t="str">
        <f t="shared" si="206"/>
        <v/>
      </c>
      <c r="BK966" s="140" t="str">
        <f t="shared" si="211"/>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x14ac:dyDescent="0.25">
      <c r="A967" s="4"/>
      <c r="B967" s="3"/>
      <c r="D967" s="1" t="str">
        <f>IFERROR(INDEX('padron cfe'!B:B,MATCH(DATOS!C967,'padron cfe'!A:A,0),1),"")</f>
        <v/>
      </c>
      <c r="H967" s="5" t="str">
        <f>IF(F967="","",IFERROR(CONCATENATE("PEUA",VLOOKUP(ESTADO,REPORTE!AV967:AW998,2,0),CLAVE_DISTRITO,CLAVE_CADER,IFERROR(VLOOKUP(DAY(F967),$BN$3:$BO$11,2,0),DAY(F967)),IFERROR(VLOOKUP(MONTH(F967),$BN$3:$BO$11,2,0),MONTH(F967)),YEAR(F967),G967),""))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H967" s="7" t="str">
        <f t="shared" ca="1" si="205"/>
        <v/>
      </c>
      <c r="BI967" s="4" t="str">
        <f t="shared" si="201"/>
        <v/>
      </c>
      <c r="BJ967" s="123" t="str">
        <f t="shared" si="206"/>
        <v/>
      </c>
      <c r="BK967" s="140" t="str">
        <f t="shared" si="211"/>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x14ac:dyDescent="0.25">
      <c r="A968" s="4"/>
      <c r="B968" s="3"/>
      <c r="D968" s="1" t="str">
        <f>IFERROR(INDEX('padron cfe'!B:B,MATCH(DATOS!C968,'padron cfe'!A:A,0),1),"")</f>
        <v/>
      </c>
      <c r="H968" s="5" t="str">
        <f>IF(F968="","",IFERROR(CONCATENATE("PEUA",VLOOKUP(ESTADO,REPORTE!AV968:AW999,2,0),CLAVE_DISTRITO,CLAVE_CADER,IFERROR(VLOOKUP(DAY(F968),$BN$3:$BO$11,2,0),DAY(F968)),IFERROR(VLOOKUP(MONTH(F968),$BN$3:$BO$11,2,0),MONTH(F968)),YEAR(F968),G968),""))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H968" s="7" t="str">
        <f t="shared" ca="1" si="205"/>
        <v/>
      </c>
      <c r="BI968" s="4" t="str">
        <f t="shared" si="201"/>
        <v/>
      </c>
      <c r="BJ968" s="123" t="str">
        <f t="shared" si="206"/>
        <v/>
      </c>
      <c r="BK968" s="140" t="str">
        <f t="shared" si="211"/>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x14ac:dyDescent="0.25">
      <c r="A969" s="4"/>
      <c r="B969" s="3"/>
      <c r="D969" s="1" t="str">
        <f>IFERROR(INDEX('padron cfe'!B:B,MATCH(DATOS!C969,'padron cfe'!A:A,0),1),"")</f>
        <v/>
      </c>
      <c r="H969" s="5" t="str">
        <f>IF(F969="","",IFERROR(CONCATENATE("PEUA",VLOOKUP(ESTADO,REPORTE!AV969:AW1000,2,0),CLAVE_DISTRITO,CLAVE_CADER,IFERROR(VLOOKUP(DAY(F969),$BN$3:$BO$11,2,0),DAY(F969)),IFERROR(VLOOKUP(MONTH(F969),$BN$3:$BO$11,2,0),MONTH(F969)),YEAR(F969),G969),""))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H969" s="7" t="str">
        <f t="shared" ca="1" si="205"/>
        <v/>
      </c>
      <c r="BI969" s="4" t="str">
        <f t="shared" si="201"/>
        <v/>
      </c>
      <c r="BJ969" s="123" t="str">
        <f t="shared" si="206"/>
        <v/>
      </c>
      <c r="BK969" s="140" t="str">
        <f t="shared" si="211"/>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x14ac:dyDescent="0.25">
      <c r="A970" s="4"/>
      <c r="B970" s="3"/>
      <c r="D970" s="1" t="str">
        <f>IFERROR(INDEX('padron cfe'!B:B,MATCH(DATOS!C970,'padron cfe'!A:A,0),1),"")</f>
        <v/>
      </c>
      <c r="H970" s="5" t="str">
        <f>IF(F970="","",IFERROR(CONCATENATE("PEUA",VLOOKUP(ESTADO,REPORTE!AV970:AW1001,2,0),CLAVE_DISTRITO,CLAVE_CADER,IFERROR(VLOOKUP(DAY(F970),$BN$3:$BO$11,2,0),DAY(F970)),IFERROR(VLOOKUP(MONTH(F970),$BN$3:$BO$11,2,0),MONTH(F970)),YEAR(F970),G970),""))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H970" s="7" t="str">
        <f t="shared" ca="1" si="205"/>
        <v/>
      </c>
      <c r="BI970" s="4" t="str">
        <f t="shared" si="201"/>
        <v/>
      </c>
      <c r="BJ970" s="123" t="str">
        <f t="shared" si="206"/>
        <v/>
      </c>
      <c r="BK970" s="140" t="str">
        <f t="shared" si="211"/>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x14ac:dyDescent="0.25">
      <c r="A971" s="4"/>
      <c r="B971" s="3"/>
      <c r="D971" s="1" t="str">
        <f>IFERROR(INDEX('padron cfe'!B:B,MATCH(DATOS!C971,'padron cfe'!A:A,0),1),"")</f>
        <v/>
      </c>
      <c r="H971" s="5" t="str">
        <f>IF(F971="","",IFERROR(CONCATENATE("PEUA",VLOOKUP(ESTADO,REPORTE!AV971:AW1002,2,0),CLAVE_DISTRITO,CLAVE_CADER,IFERROR(VLOOKUP(DAY(F971),$BN$3:$BO$11,2,0),DAY(F971)),IFERROR(VLOOKUP(MONTH(F971),$BN$3:$BO$11,2,0),MONTH(F971)),YEAR(F971),G971),""))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H971" s="7" t="str">
        <f t="shared" ca="1" si="205"/>
        <v/>
      </c>
      <c r="BI971" s="4" t="str">
        <f t="shared" si="201"/>
        <v/>
      </c>
      <c r="BJ971" s="123" t="str">
        <f t="shared" si="206"/>
        <v/>
      </c>
      <c r="BK971" s="140" t="str">
        <f t="shared" si="211"/>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x14ac:dyDescent="0.25">
      <c r="A972" s="4"/>
      <c r="B972" s="3"/>
      <c r="D972" s="1" t="str">
        <f>IFERROR(INDEX('padron cfe'!B:B,MATCH(DATOS!C972,'padron cfe'!A:A,0),1),"")</f>
        <v/>
      </c>
      <c r="H972" s="5" t="str">
        <f>IF(F972="","",IFERROR(CONCATENATE("PEUA",VLOOKUP(ESTADO,REPORTE!AV972:AW1003,2,0),CLAVE_DISTRITO,CLAVE_CADER,IFERROR(VLOOKUP(DAY(F972),$BN$3:$BO$11,2,0),DAY(F972)),IFERROR(VLOOKUP(MONTH(F972),$BN$3:$BO$11,2,0),MONTH(F972)),YEAR(F972),G972),""))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H972" s="7" t="str">
        <f t="shared" ca="1" si="205"/>
        <v/>
      </c>
      <c r="BI972" s="4" t="str">
        <f t="shared" si="201"/>
        <v/>
      </c>
      <c r="BJ972" s="123" t="str">
        <f t="shared" si="206"/>
        <v/>
      </c>
      <c r="BK972" s="140" t="str">
        <f t="shared" si="211"/>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x14ac:dyDescent="0.25">
      <c r="A973" s="4"/>
      <c r="B973" s="3"/>
      <c r="D973" s="1" t="str">
        <f>IFERROR(INDEX('padron cfe'!B:B,MATCH(DATOS!C973,'padron cfe'!A:A,0),1),"")</f>
        <v/>
      </c>
      <c r="H973" s="5" t="str">
        <f>IF(F973="","",IFERROR(CONCATENATE("PEUA",VLOOKUP(ESTADO,REPORTE!AV973:AW1004,2,0),CLAVE_DISTRITO,CLAVE_CADER,IFERROR(VLOOKUP(DAY(F973),$BN$3:$BO$11,2,0),DAY(F973)),IFERROR(VLOOKUP(MONTH(F973),$BN$3:$BO$11,2,0),MONTH(F973)),YEAR(F973),G973),""))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H973" s="7" t="str">
        <f t="shared" ca="1" si="205"/>
        <v/>
      </c>
      <c r="BI973" s="4" t="str">
        <f t="shared" si="201"/>
        <v/>
      </c>
      <c r="BJ973" s="123" t="str">
        <f t="shared" si="206"/>
        <v/>
      </c>
      <c r="BK973" s="140" t="str">
        <f t="shared" si="211"/>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x14ac:dyDescent="0.25">
      <c r="A974" s="4"/>
      <c r="B974" s="3"/>
      <c r="D974" s="1" t="str">
        <f>IFERROR(INDEX('padron cfe'!B:B,MATCH(DATOS!C974,'padron cfe'!A:A,0),1),"")</f>
        <v/>
      </c>
      <c r="H974" s="5" t="str">
        <f>IF(F974="","",IFERROR(CONCATENATE("PEUA",VLOOKUP(ESTADO,REPORTE!AV974:AW1005,2,0),CLAVE_DISTRITO,CLAVE_CADER,IFERROR(VLOOKUP(DAY(F974),$BN$3:$BO$11,2,0),DAY(F974)),IFERROR(VLOOKUP(MONTH(F974),$BN$3:$BO$11,2,0),MONTH(F974)),YEAR(F974),G974),""))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H974" s="7" t="str">
        <f t="shared" ca="1" si="205"/>
        <v/>
      </c>
      <c r="BI974" s="4" t="str">
        <f t="shared" si="201"/>
        <v/>
      </c>
      <c r="BJ974" s="123" t="str">
        <f t="shared" si="206"/>
        <v/>
      </c>
      <c r="BK974" s="140" t="str">
        <f t="shared" si="211"/>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x14ac:dyDescent="0.25">
      <c r="A975" s="4"/>
      <c r="B975" s="3"/>
      <c r="D975" s="1" t="str">
        <f>IFERROR(INDEX('padron cfe'!B:B,MATCH(DATOS!C975,'padron cfe'!A:A,0),1),"")</f>
        <v/>
      </c>
      <c r="H975" s="5" t="str">
        <f>IF(F975="","",IFERROR(CONCATENATE("PEUA",VLOOKUP(ESTADO,REPORTE!AV975:AW1006,2,0),CLAVE_DISTRITO,CLAVE_CADER,IFERROR(VLOOKUP(DAY(F975),$BN$3:$BO$11,2,0),DAY(F975)),IFERROR(VLOOKUP(MONTH(F975),$BN$3:$BO$11,2,0),MONTH(F975)),YEAR(F975),G975),""))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H975" s="7" t="str">
        <f t="shared" ca="1" si="205"/>
        <v/>
      </c>
      <c r="BI975" s="4" t="str">
        <f t="shared" si="201"/>
        <v/>
      </c>
      <c r="BJ975" s="123" t="str">
        <f t="shared" si="206"/>
        <v/>
      </c>
      <c r="BK975" s="140" t="str">
        <f t="shared" si="211"/>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x14ac:dyDescent="0.25">
      <c r="A976" s="4"/>
      <c r="B976" s="3"/>
      <c r="D976" s="1" t="str">
        <f>IFERROR(INDEX('padron cfe'!B:B,MATCH(DATOS!C976,'padron cfe'!A:A,0),1),"")</f>
        <v/>
      </c>
      <c r="H976" s="5" t="str">
        <f>IF(F976="","",IFERROR(CONCATENATE("PEUA",VLOOKUP(ESTADO,REPORTE!AV976:AW1007,2,0),CLAVE_DISTRITO,CLAVE_CADER,IFERROR(VLOOKUP(DAY(F976),$BN$3:$BO$11,2,0),DAY(F976)),IFERROR(VLOOKUP(MONTH(F976),$BN$3:$BO$11,2,0),MONTH(F976)),YEAR(F976),G976),""))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H976" s="7" t="str">
        <f t="shared" ca="1" si="205"/>
        <v/>
      </c>
      <c r="BI976" s="4" t="str">
        <f t="shared" si="201"/>
        <v/>
      </c>
      <c r="BJ976" s="123" t="str">
        <f t="shared" si="206"/>
        <v/>
      </c>
      <c r="BK976" s="140" t="str">
        <f t="shared" si="211"/>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x14ac:dyDescent="0.25">
      <c r="A977" s="4"/>
      <c r="B977" s="3"/>
      <c r="D977" s="1" t="str">
        <f>IFERROR(INDEX('padron cfe'!B:B,MATCH(DATOS!C977,'padron cfe'!A:A,0),1),"")</f>
        <v/>
      </c>
      <c r="H977" s="5" t="str">
        <f>IF(F977="","",IFERROR(CONCATENATE("PEUA",VLOOKUP(ESTADO,REPORTE!AV977:AW1008,2,0),CLAVE_DISTRITO,CLAVE_CADER,IFERROR(VLOOKUP(DAY(F977),$BN$3:$BO$11,2,0),DAY(F977)),IFERROR(VLOOKUP(MONTH(F977),$BN$3:$BO$11,2,0),MONTH(F977)),YEAR(F977),G977),""))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H977" s="7" t="str">
        <f t="shared" ca="1" si="205"/>
        <v/>
      </c>
      <c r="BI977" s="4" t="str">
        <f t="shared" si="201"/>
        <v/>
      </c>
      <c r="BJ977" s="123" t="str">
        <f t="shared" si="206"/>
        <v/>
      </c>
      <c r="BK977" s="140" t="str">
        <f t="shared" si="211"/>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x14ac:dyDescent="0.25">
      <c r="A978" s="4"/>
      <c r="B978" s="3"/>
      <c r="D978" s="1" t="str">
        <f>IFERROR(INDEX('padron cfe'!B:B,MATCH(DATOS!C978,'padron cfe'!A:A,0),1),"")</f>
        <v/>
      </c>
      <c r="H978" s="5" t="str">
        <f>IF(F978="","",IFERROR(CONCATENATE("PEUA",VLOOKUP(ESTADO,REPORTE!AV978:AW1009,2,0),CLAVE_DISTRITO,CLAVE_CADER,IFERROR(VLOOKUP(DAY(F978),$BN$3:$BO$11,2,0),DAY(F978)),IFERROR(VLOOKUP(MONTH(F978),$BN$3:$BO$11,2,0),MONTH(F978)),YEAR(F978),G978),""))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H978" s="7" t="str">
        <f t="shared" ca="1" si="205"/>
        <v/>
      </c>
      <c r="BI978" s="4" t="str">
        <f t="shared" si="201"/>
        <v/>
      </c>
      <c r="BJ978" s="123" t="str">
        <f t="shared" si="206"/>
        <v/>
      </c>
      <c r="BK978" s="140" t="str">
        <f t="shared" si="211"/>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x14ac:dyDescent="0.25">
      <c r="A979" s="4"/>
      <c r="B979" s="3"/>
      <c r="D979" s="1" t="str">
        <f>IFERROR(INDEX('padron cfe'!B:B,MATCH(DATOS!C979,'padron cfe'!A:A,0),1),"")</f>
        <v/>
      </c>
      <c r="H979" s="5" t="str">
        <f>IF(F979="","",IFERROR(CONCATENATE("PEUA",VLOOKUP(ESTADO,REPORTE!AV979:AW1010,2,0),CLAVE_DISTRITO,CLAVE_CADER,IFERROR(VLOOKUP(DAY(F979),$BN$3:$BO$11,2,0),DAY(F979)),IFERROR(VLOOKUP(MONTH(F979),$BN$3:$BO$11,2,0),MONTH(F979)),YEAR(F979),G979),""))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H979" s="7" t="str">
        <f t="shared" ca="1" si="205"/>
        <v/>
      </c>
      <c r="BI979" s="4" t="str">
        <f t="shared" ref="BI979:BI1042" si="212">IFERROR(IF(AA979=0,"",AA979/BB979),"")</f>
        <v/>
      </c>
      <c r="BJ979" s="123" t="str">
        <f t="shared" si="206"/>
        <v/>
      </c>
      <c r="BK979" s="140" t="str">
        <f t="shared" si="211"/>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x14ac:dyDescent="0.25">
      <c r="A980" s="4"/>
      <c r="B980" s="3"/>
      <c r="D980" s="1" t="str">
        <f>IFERROR(INDEX('padron cfe'!B:B,MATCH(DATOS!C980,'padron cfe'!A:A,0),1),"")</f>
        <v/>
      </c>
      <c r="H980" s="5" t="str">
        <f>IF(F980="","",IFERROR(CONCATENATE("PEUA",VLOOKUP(ESTADO,REPORTE!AV980:AW1011,2,0),CLAVE_DISTRITO,CLAVE_CADER,IFERROR(VLOOKUP(DAY(F980),$BN$3:$BO$11,2,0),DAY(F980)),IFERROR(VLOOKUP(MONTH(F980),$BN$3:$BO$11,2,0),MONTH(F980)),YEAR(F980),G980),""))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H980" s="7" t="str">
        <f t="shared" ca="1" si="205"/>
        <v/>
      </c>
      <c r="BI980" s="4" t="str">
        <f t="shared" si="212"/>
        <v/>
      </c>
      <c r="BJ980" s="123" t="str">
        <f t="shared" si="206"/>
        <v/>
      </c>
      <c r="BK980" s="140" t="str">
        <f t="shared" si="211"/>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x14ac:dyDescent="0.25">
      <c r="A981" s="4"/>
      <c r="B981" s="3"/>
      <c r="D981" s="1" t="str">
        <f>IFERROR(INDEX('padron cfe'!B:B,MATCH(DATOS!C981,'padron cfe'!A:A,0),1),"")</f>
        <v/>
      </c>
      <c r="H981" s="5" t="str">
        <f>IF(F981="","",IFERROR(CONCATENATE("PEUA",VLOOKUP(ESTADO,REPORTE!AV981:AW1012,2,0),CLAVE_DISTRITO,CLAVE_CADER,IFERROR(VLOOKUP(DAY(F981),$BN$3:$BO$11,2,0),DAY(F981)),IFERROR(VLOOKUP(MONTH(F981),$BN$3:$BO$11,2,0),MONTH(F981)),YEAR(F981),G981),""))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H981" s="7" t="str">
        <f t="shared" ca="1" si="205"/>
        <v/>
      </c>
      <c r="BI981" s="4" t="str">
        <f t="shared" si="212"/>
        <v/>
      </c>
      <c r="BJ981" s="123" t="str">
        <f t="shared" si="206"/>
        <v/>
      </c>
      <c r="BK981" s="140" t="str">
        <f t="shared" si="211"/>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x14ac:dyDescent="0.25">
      <c r="A982" s="4"/>
      <c r="B982" s="3"/>
      <c r="D982" s="1" t="str">
        <f>IFERROR(INDEX('padron cfe'!B:B,MATCH(DATOS!C982,'padron cfe'!A:A,0),1),"")</f>
        <v/>
      </c>
      <c r="H982" s="5" t="str">
        <f>IF(F982="","",IFERROR(CONCATENATE("PEUA",VLOOKUP(ESTADO,REPORTE!AV982:AW1013,2,0),CLAVE_DISTRITO,CLAVE_CADER,IFERROR(VLOOKUP(DAY(F982),$BN$3:$BO$11,2,0),DAY(F982)),IFERROR(VLOOKUP(MONTH(F982),$BN$3:$BO$11,2,0),MONTH(F982)),YEAR(F982),G982),""))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H982" s="7" t="str">
        <f t="shared" ca="1" si="205"/>
        <v/>
      </c>
      <c r="BI982" s="4" t="str">
        <f t="shared" si="212"/>
        <v/>
      </c>
      <c r="BJ982" s="123" t="str">
        <f t="shared" si="206"/>
        <v/>
      </c>
      <c r="BK982" s="140" t="str">
        <f t="shared" si="211"/>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3">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x14ac:dyDescent="0.25">
      <c r="A983" s="4"/>
      <c r="B983" s="3"/>
      <c r="D983" s="1" t="str">
        <f>IFERROR(INDEX('padron cfe'!B:B,MATCH(DATOS!C983,'padron cfe'!A:A,0),1),"")</f>
        <v/>
      </c>
      <c r="H983" s="5" t="str">
        <f>IF(F983="","",IFERROR(CONCATENATE("PEUA",VLOOKUP(ESTADO,REPORTE!AV983:AW1014,2,0),CLAVE_DISTRITO,CLAVE_CADER,IFERROR(VLOOKUP(DAY(F983),$BN$3:$BO$11,2,0),DAY(F983)),IFERROR(VLOOKUP(MONTH(F983),$BN$3:$BO$11,2,0),MONTH(F983)),YEAR(F983),G983),""))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H983" s="7" t="str">
        <f t="shared" ca="1" si="205"/>
        <v/>
      </c>
      <c r="BI983" s="4" t="str">
        <f t="shared" si="212"/>
        <v/>
      </c>
      <c r="BJ983" s="123" t="str">
        <f t="shared" si="206"/>
        <v/>
      </c>
      <c r="BK983" s="140" t="str">
        <f t="shared" si="211"/>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3"/>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x14ac:dyDescent="0.25">
      <c r="A984" s="4"/>
      <c r="B984" s="3"/>
      <c r="D984" s="1" t="str">
        <f>IFERROR(INDEX('padron cfe'!B:B,MATCH(DATOS!C984,'padron cfe'!A:A,0),1),"")</f>
        <v/>
      </c>
      <c r="H984" s="5" t="str">
        <f>IF(F984="","",IFERROR(CONCATENATE("PEUA",VLOOKUP(ESTADO,REPORTE!AV984:AW1015,2,0),CLAVE_DISTRITO,CLAVE_CADER,IFERROR(VLOOKUP(DAY(F984),$BN$3:$BO$11,2,0),DAY(F984)),IFERROR(VLOOKUP(MONTH(F984),$BN$3:$BO$11,2,0),MONTH(F984)),YEAR(F984),G984),""))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H984" s="7" t="str">
        <f t="shared" ca="1" si="205"/>
        <v/>
      </c>
      <c r="BI984" s="4" t="str">
        <f t="shared" si="212"/>
        <v/>
      </c>
      <c r="BJ984" s="123" t="str">
        <f t="shared" si="206"/>
        <v/>
      </c>
      <c r="BK984" s="140" t="str">
        <f t="shared" si="211"/>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3"/>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x14ac:dyDescent="0.25">
      <c r="A985" s="4"/>
      <c r="B985" s="3"/>
      <c r="D985" s="1" t="str">
        <f>IFERROR(INDEX('padron cfe'!B:B,MATCH(DATOS!C985,'padron cfe'!A:A,0),1),"")</f>
        <v/>
      </c>
      <c r="H985" s="5" t="str">
        <f>IF(F985="","",IFERROR(CONCATENATE("PEUA",VLOOKUP(ESTADO,REPORTE!AV985:AW1016,2,0),CLAVE_DISTRITO,CLAVE_CADER,IFERROR(VLOOKUP(DAY(F985),$BN$3:$BO$11,2,0),DAY(F985)),IFERROR(VLOOKUP(MONTH(F985),$BN$3:$BO$11,2,0),MONTH(F985)),YEAR(F985),G985),""))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H985" s="7" t="str">
        <f t="shared" ca="1" si="205"/>
        <v/>
      </c>
      <c r="BI985" s="4" t="str">
        <f t="shared" si="212"/>
        <v/>
      </c>
      <c r="BJ985" s="123" t="str">
        <f t="shared" si="206"/>
        <v/>
      </c>
      <c r="BK985" s="140" t="str">
        <f t="shared" si="211"/>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3"/>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x14ac:dyDescent="0.25">
      <c r="A986" s="4"/>
      <c r="B986" s="3"/>
      <c r="D986" s="1" t="str">
        <f>IFERROR(INDEX('padron cfe'!B:B,MATCH(DATOS!C986,'padron cfe'!A:A,0),1),"")</f>
        <v/>
      </c>
      <c r="H986" s="5" t="str">
        <f>IF(F986="","",IFERROR(CONCATENATE("PEUA",VLOOKUP(ESTADO,REPORTE!AV986:AW1017,2,0),CLAVE_DISTRITO,CLAVE_CADER,IFERROR(VLOOKUP(DAY(F986),$BN$3:$BO$11,2,0),DAY(F986)),IFERROR(VLOOKUP(MONTH(F986),$BN$3:$BO$11,2,0),MONTH(F986)),YEAR(F986),G986),""))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H986" s="7" t="str">
        <f t="shared" ca="1" si="205"/>
        <v/>
      </c>
      <c r="BI986" s="4" t="str">
        <f t="shared" si="212"/>
        <v/>
      </c>
      <c r="BJ986" s="123" t="str">
        <f t="shared" si="206"/>
        <v/>
      </c>
      <c r="BK986" s="140" t="str">
        <f t="shared" si="211"/>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3"/>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x14ac:dyDescent="0.25">
      <c r="A987" s="4"/>
      <c r="B987" s="3"/>
      <c r="D987" s="1" t="str">
        <f>IFERROR(INDEX('padron cfe'!B:B,MATCH(DATOS!C987,'padron cfe'!A:A,0),1),"")</f>
        <v/>
      </c>
      <c r="H987" s="5" t="str">
        <f>IF(F987="","",IFERROR(CONCATENATE("PEUA",VLOOKUP(ESTADO,REPORTE!AV987:AW1018,2,0),CLAVE_DISTRITO,CLAVE_CADER,IFERROR(VLOOKUP(DAY(F987),$BN$3:$BO$11,2,0),DAY(F987)),IFERROR(VLOOKUP(MONTH(F987),$BN$3:$BO$11,2,0),MONTH(F987)),YEAR(F987),G987),""))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H987" s="7" t="str">
        <f t="shared" ca="1" si="205"/>
        <v/>
      </c>
      <c r="BI987" s="4" t="str">
        <f t="shared" si="212"/>
        <v/>
      </c>
      <c r="BJ987" s="123" t="str">
        <f t="shared" si="206"/>
        <v/>
      </c>
      <c r="BK987" s="140" t="str">
        <f t="shared" si="211"/>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3"/>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x14ac:dyDescent="0.25">
      <c r="A988" s="4"/>
      <c r="B988" s="3"/>
      <c r="D988" s="1" t="str">
        <f>IFERROR(INDEX('padron cfe'!B:B,MATCH(DATOS!C988,'padron cfe'!A:A,0),1),"")</f>
        <v/>
      </c>
      <c r="H988" s="5" t="str">
        <f>IF(F988="","",IFERROR(CONCATENATE("PEUA",VLOOKUP(ESTADO,REPORTE!AV988:AW1019,2,0),CLAVE_DISTRITO,CLAVE_CADER,IFERROR(VLOOKUP(DAY(F988),$BN$3:$BO$11,2,0),DAY(F988)),IFERROR(VLOOKUP(MONTH(F988),$BN$3:$BO$11,2,0),MONTH(F988)),YEAR(F988),G988),""))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H988" s="7" t="str">
        <f t="shared" ca="1" si="205"/>
        <v/>
      </c>
      <c r="BI988" s="4" t="str">
        <f t="shared" si="212"/>
        <v/>
      </c>
      <c r="BJ988" s="123" t="str">
        <f t="shared" si="206"/>
        <v/>
      </c>
      <c r="BK988" s="140" t="str">
        <f t="shared" si="211"/>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3"/>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x14ac:dyDescent="0.25">
      <c r="A989" s="4"/>
      <c r="B989" s="3"/>
      <c r="D989" s="1" t="str">
        <f>IFERROR(INDEX('padron cfe'!B:B,MATCH(DATOS!C989,'padron cfe'!A:A,0),1),"")</f>
        <v/>
      </c>
      <c r="H989" s="5" t="str">
        <f>IF(F989="","",IFERROR(CONCATENATE("PEUA",VLOOKUP(ESTADO,REPORTE!AV989:AW1020,2,0),CLAVE_DISTRITO,CLAVE_CADER,IFERROR(VLOOKUP(DAY(F989),$BN$3:$BO$11,2,0),DAY(F989)),IFERROR(VLOOKUP(MONTH(F989),$BN$3:$BO$11,2,0),MONTH(F989)),YEAR(F989),G989),""))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H989" s="7" t="str">
        <f t="shared" ca="1" si="205"/>
        <v/>
      </c>
      <c r="BI989" s="4" t="str">
        <f t="shared" si="212"/>
        <v/>
      </c>
      <c r="BJ989" s="123" t="str">
        <f t="shared" si="206"/>
        <v/>
      </c>
      <c r="BK989" s="140" t="str">
        <f t="shared" si="211"/>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3"/>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x14ac:dyDescent="0.25">
      <c r="A990" s="4"/>
      <c r="B990" s="3"/>
      <c r="D990" s="1" t="str">
        <f>IFERROR(INDEX('padron cfe'!B:B,MATCH(DATOS!C990,'padron cfe'!A:A,0),1),"")</f>
        <v/>
      </c>
      <c r="H990" s="5" t="str">
        <f>IF(F990="","",IFERROR(CONCATENATE("PEUA",VLOOKUP(ESTADO,REPORTE!AV990:AW1021,2,0),CLAVE_DISTRITO,CLAVE_CADER,IFERROR(VLOOKUP(DAY(F990),$BN$3:$BO$11,2,0),DAY(F990)),IFERROR(VLOOKUP(MONTH(F990),$BN$3:$BO$11,2,0),MONTH(F990)),YEAR(F990),G990),""))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H990" s="7" t="str">
        <f t="shared" ca="1" si="205"/>
        <v/>
      </c>
      <c r="BI990" s="4" t="str">
        <f t="shared" si="212"/>
        <v/>
      </c>
      <c r="BJ990" s="123" t="str">
        <f t="shared" si="206"/>
        <v/>
      </c>
      <c r="BK990" s="140" t="str">
        <f t="shared" si="211"/>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3"/>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x14ac:dyDescent="0.25">
      <c r="A991" s="4"/>
      <c r="B991" s="3"/>
      <c r="D991" s="1" t="str">
        <f>IFERROR(INDEX('padron cfe'!B:B,MATCH(DATOS!C991,'padron cfe'!A:A,0),1),"")</f>
        <v/>
      </c>
      <c r="H991" s="5" t="str">
        <f>IF(F991="","",IFERROR(CONCATENATE("PEUA",VLOOKUP(ESTADO,REPORTE!AV991:AW1022,2,0),CLAVE_DISTRITO,CLAVE_CADER,IFERROR(VLOOKUP(DAY(F991),$BN$3:$BO$11,2,0),DAY(F991)),IFERROR(VLOOKUP(MONTH(F991),$BN$3:$BO$11,2,0),MONTH(F991)),YEAR(F991),G991),""))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H991" s="7" t="str">
        <f t="shared" ca="1" si="205"/>
        <v/>
      </c>
      <c r="BI991" s="4" t="str">
        <f t="shared" si="212"/>
        <v/>
      </c>
      <c r="BJ991" s="123" t="str">
        <f t="shared" si="206"/>
        <v/>
      </c>
      <c r="BK991" s="140" t="str">
        <f t="shared" si="211"/>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3"/>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x14ac:dyDescent="0.25">
      <c r="A992" s="4"/>
      <c r="B992" s="3"/>
      <c r="D992" s="1" t="str">
        <f>IFERROR(INDEX('padron cfe'!B:B,MATCH(DATOS!C992,'padron cfe'!A:A,0),1),"")</f>
        <v/>
      </c>
      <c r="H992" s="5" t="str">
        <f>IF(F992="","",IFERROR(CONCATENATE("PEUA",VLOOKUP(ESTADO,REPORTE!AV992:AW1023,2,0),CLAVE_DISTRITO,CLAVE_CADER,IFERROR(VLOOKUP(DAY(F992),$BN$3:$BO$11,2,0),DAY(F992)),IFERROR(VLOOKUP(MONTH(F992),$BN$3:$BO$11,2,0),MONTH(F992)),YEAR(F992),G992),""))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H992" s="7" t="str">
        <f t="shared" ca="1" si="205"/>
        <v/>
      </c>
      <c r="BI992" s="4" t="str">
        <f t="shared" si="212"/>
        <v/>
      </c>
      <c r="BJ992" s="123" t="str">
        <f t="shared" si="206"/>
        <v/>
      </c>
      <c r="BK992" s="140" t="str">
        <f t="shared" si="211"/>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3"/>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x14ac:dyDescent="0.25">
      <c r="A993" s="4"/>
      <c r="B993" s="3"/>
      <c r="D993" s="1" t="str">
        <f>IFERROR(INDEX('padron cfe'!B:B,MATCH(DATOS!C993,'padron cfe'!A:A,0),1),"")</f>
        <v/>
      </c>
      <c r="H993" s="5" t="str">
        <f>IF(F993="","",IFERROR(CONCATENATE("PEUA",VLOOKUP(ESTADO,REPORTE!AV993:AW1024,2,0),CLAVE_DISTRITO,CLAVE_CADER,IFERROR(VLOOKUP(DAY(F993),$BN$3:$BO$11,2,0),DAY(F993)),IFERROR(VLOOKUP(MONTH(F993),$BN$3:$BO$11,2,0),MONTH(F993)),YEAR(F993),G993),""))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H993" s="7" t="str">
        <f t="shared" ca="1" si="205"/>
        <v/>
      </c>
      <c r="BI993" s="4" t="str">
        <f t="shared" si="212"/>
        <v/>
      </c>
      <c r="BJ993" s="123" t="str">
        <f t="shared" si="206"/>
        <v/>
      </c>
      <c r="BK993" s="140" t="str">
        <f t="shared" si="211"/>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3"/>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x14ac:dyDescent="0.25">
      <c r="A994" s="4"/>
      <c r="B994" s="3"/>
      <c r="D994" s="1" t="str">
        <f>IFERROR(INDEX('padron cfe'!B:B,MATCH(DATOS!C994,'padron cfe'!A:A,0),1),"")</f>
        <v/>
      </c>
      <c r="H994" s="5" t="str">
        <f>IF(F994="","",IFERROR(CONCATENATE("PEUA",VLOOKUP(ESTADO,REPORTE!AV994:AW1025,2,0),CLAVE_DISTRITO,CLAVE_CADER,IFERROR(VLOOKUP(DAY(F994),$BN$3:$BO$11,2,0),DAY(F994)),IFERROR(VLOOKUP(MONTH(F994),$BN$3:$BO$11,2,0),MONTH(F994)),YEAR(F994),G994),""))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H994" s="7" t="str">
        <f t="shared" ca="1" si="205"/>
        <v/>
      </c>
      <c r="BI994" s="4" t="str">
        <f t="shared" si="212"/>
        <v/>
      </c>
      <c r="BJ994" s="123" t="str">
        <f t="shared" si="206"/>
        <v/>
      </c>
      <c r="BK994" s="140" t="str">
        <f t="shared" si="211"/>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3"/>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x14ac:dyDescent="0.25">
      <c r="A995" s="4"/>
      <c r="B995" s="3"/>
      <c r="D995" s="1" t="str">
        <f>IFERROR(INDEX('padron cfe'!B:B,MATCH(DATOS!C995,'padron cfe'!A:A,0),1),"")</f>
        <v/>
      </c>
      <c r="H995" s="5" t="str">
        <f>IF(F995="","",IFERROR(CONCATENATE("PEUA",VLOOKUP(ESTADO,REPORTE!AV995:AW1026,2,0),CLAVE_DISTRITO,CLAVE_CADER,IFERROR(VLOOKUP(DAY(F995),$BN$3:$BO$11,2,0),DAY(F995)),IFERROR(VLOOKUP(MONTH(F995),$BN$3:$BO$11,2,0),MONTH(F995)),YEAR(F995),G995),""))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H995" s="7" t="str">
        <f t="shared" ca="1" si="205"/>
        <v/>
      </c>
      <c r="BI995" s="4" t="str">
        <f t="shared" si="212"/>
        <v/>
      </c>
      <c r="BJ995" s="123" t="str">
        <f t="shared" si="206"/>
        <v/>
      </c>
      <c r="BK995" s="140" t="str">
        <f t="shared" si="211"/>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3"/>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x14ac:dyDescent="0.25">
      <c r="A996" s="4"/>
      <c r="B996" s="3"/>
      <c r="D996" s="1" t="str">
        <f>IFERROR(INDEX('padron cfe'!B:B,MATCH(DATOS!C996,'padron cfe'!A:A,0),1),"")</f>
        <v/>
      </c>
      <c r="H996" s="5" t="str">
        <f>IF(F996="","",IFERROR(CONCATENATE("PEUA",VLOOKUP(ESTADO,REPORTE!AV996:AW1027,2,0),CLAVE_DISTRITO,CLAVE_CADER,IFERROR(VLOOKUP(DAY(F996),$BN$3:$BO$11,2,0),DAY(F996)),IFERROR(VLOOKUP(MONTH(F996),$BN$3:$BO$11,2,0),MONTH(F996)),YEAR(F996),G996),""))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H996" s="7" t="str">
        <f t="shared" ca="1" si="205"/>
        <v/>
      </c>
      <c r="BI996" s="4" t="str">
        <f t="shared" si="212"/>
        <v/>
      </c>
      <c r="BJ996" s="123" t="str">
        <f t="shared" si="206"/>
        <v/>
      </c>
      <c r="BK996" s="140" t="str">
        <f t="shared" si="211"/>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3"/>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x14ac:dyDescent="0.25">
      <c r="A997" s="4"/>
      <c r="B997" s="3"/>
      <c r="D997" s="1" t="str">
        <f>IFERROR(INDEX('padron cfe'!B:B,MATCH(DATOS!C997,'padron cfe'!A:A,0),1),"")</f>
        <v/>
      </c>
      <c r="H997" s="5" t="str">
        <f>IF(F997="","",IFERROR(CONCATENATE("PEUA",VLOOKUP(ESTADO,REPORTE!AV997:AW1028,2,0),CLAVE_DISTRITO,CLAVE_CADER,IFERROR(VLOOKUP(DAY(F997),$BN$3:$BO$11,2,0),DAY(F997)),IFERROR(VLOOKUP(MONTH(F997),$BN$3:$BO$11,2,0),MONTH(F997)),YEAR(F997),G997),""))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H997" s="7" t="str">
        <f t="shared" ca="1" si="205"/>
        <v/>
      </c>
      <c r="BI997" s="4" t="str">
        <f t="shared" si="212"/>
        <v/>
      </c>
      <c r="BJ997" s="123" t="str">
        <f t="shared" si="206"/>
        <v/>
      </c>
      <c r="BK997" s="140" t="str">
        <f t="shared" si="211"/>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3"/>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x14ac:dyDescent="0.25">
      <c r="A998" s="4"/>
      <c r="B998" s="3"/>
      <c r="D998" s="1" t="str">
        <f>IFERROR(INDEX('padron cfe'!B:B,MATCH(DATOS!C998,'padron cfe'!A:A,0),1),"")</f>
        <v/>
      </c>
      <c r="H998" s="5" t="str">
        <f>IF(F998="","",IFERROR(CONCATENATE("PEUA",VLOOKUP(ESTADO,REPORTE!AV998:AW1029,2,0),CLAVE_DISTRITO,CLAVE_CADER,IFERROR(VLOOKUP(DAY(F998),$BN$3:$BO$11,2,0),DAY(F998)),IFERROR(VLOOKUP(MONTH(F998),$BN$3:$BO$11,2,0),MONTH(F998)),YEAR(F998),G998),""))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H998" s="7" t="str">
        <f t="shared" ca="1" si="205"/>
        <v/>
      </c>
      <c r="BI998" s="4" t="str">
        <f t="shared" si="212"/>
        <v/>
      </c>
      <c r="BJ998" s="123" t="str">
        <f t="shared" si="206"/>
        <v/>
      </c>
      <c r="BK998" s="140" t="str">
        <f t="shared" si="211"/>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3"/>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x14ac:dyDescent="0.25">
      <c r="A999" s="4"/>
      <c r="B999" s="3"/>
      <c r="D999" s="1" t="str">
        <f>IFERROR(INDEX('padron cfe'!B:B,MATCH(DATOS!C999,'padron cfe'!A:A,0),1),"")</f>
        <v/>
      </c>
      <c r="H999" s="5" t="str">
        <f>IF(F999="","",IFERROR(CONCATENATE("PEUA",VLOOKUP(ESTADO,REPORTE!AV999:AW1030,2,0),CLAVE_DISTRITO,CLAVE_CADER,IFERROR(VLOOKUP(DAY(F999),$BN$3:$BO$11,2,0),DAY(F999)),IFERROR(VLOOKUP(MONTH(F999),$BN$3:$BO$11,2,0),MONTH(F999)),YEAR(F999),G999),""))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H999" s="7" t="str">
        <f t="shared" ca="1" si="205"/>
        <v/>
      </c>
      <c r="BI999" s="4" t="str">
        <f t="shared" si="212"/>
        <v/>
      </c>
      <c r="BJ999" s="123" t="str">
        <f t="shared" si="206"/>
        <v/>
      </c>
      <c r="BK999" s="140" t="str">
        <f t="shared" si="211"/>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3"/>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x14ac:dyDescent="0.25">
      <c r="A1000" s="4"/>
      <c r="B1000" s="3"/>
      <c r="D1000" s="1" t="str">
        <f>IFERROR(INDEX('padron cfe'!B:B,MATCH(DATOS!C1000,'padron cfe'!A:A,0),1),"")</f>
        <v/>
      </c>
      <c r="H1000" s="5" t="str">
        <f>IF(F1000="","",IFERROR(CONCATENATE("PEUA",VLOOKUP(ESTADO,REPORTE!AV1000:AW1031,2,0),CLAVE_DISTRITO,CLAVE_CADER,IFERROR(VLOOKUP(DAY(F1000),$BN$3:$BO$11,2,0),DAY(F1000)),IFERROR(VLOOKUP(MONTH(F1000),$BN$3:$BO$11,2,0),MONTH(F1000)),YEAR(F1000),G1000),""))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H1000" s="7" t="str">
        <f t="shared" ca="1" si="205"/>
        <v/>
      </c>
      <c r="BI1000" s="4" t="str">
        <f t="shared" si="212"/>
        <v/>
      </c>
      <c r="BJ1000" s="123" t="str">
        <f t="shared" si="206"/>
        <v/>
      </c>
      <c r="BK1000" s="140" t="str">
        <f t="shared" si="211"/>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3"/>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x14ac:dyDescent="0.25">
      <c r="A1001" s="4"/>
      <c r="B1001" s="3"/>
      <c r="D1001" s="1" t="str">
        <f>IFERROR(INDEX('padron cfe'!B:B,MATCH(DATOS!C1001,'padron cfe'!A:A,0),1),"")</f>
        <v/>
      </c>
      <c r="H1001" s="5" t="str">
        <f>IF(F1001="","",IFERROR(CONCATENATE("PEUA",VLOOKUP(ESTADO,REPORTE!AV1001:AW1032,2,0),CLAVE_DISTRITO,CLAVE_CADER,IFERROR(VLOOKUP(DAY(F1001),$BN$3:$BO$11,2,0),DAY(F1001)),IFERROR(VLOOKUP(MONTH(F1001),$BN$3:$BO$11,2,0),MONTH(F1001)),YEAR(F1001),G1001),""))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H1001" s="7" t="str">
        <f t="shared" ca="1" si="205"/>
        <v/>
      </c>
      <c r="BI1001" s="4" t="str">
        <f t="shared" si="212"/>
        <v/>
      </c>
      <c r="BJ1001" s="123" t="str">
        <f t="shared" si="206"/>
        <v/>
      </c>
      <c r="BK1001" s="140" t="str">
        <f t="shared" si="211"/>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3"/>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x14ac:dyDescent="0.25">
      <c r="A1002" s="4"/>
      <c r="B1002" s="3"/>
      <c r="D1002" s="1" t="str">
        <f>IFERROR(INDEX('padron cfe'!B:B,MATCH(DATOS!C1002,'padron cfe'!A:A,0),1),"")</f>
        <v/>
      </c>
      <c r="H1002" s="5" t="str">
        <f>IF(F1002="","",IFERROR(CONCATENATE("PEUA",VLOOKUP(ESTADO,REPORTE!AV1002:AW1033,2,0),CLAVE_DISTRITO,CLAVE_CADER,IFERROR(VLOOKUP(DAY(F1002),$BN$3:$BO$11,2,0),DAY(F1002)),IFERROR(VLOOKUP(MONTH(F1002),$BN$3:$BO$11,2,0),MONTH(F1002)),YEAR(F1002),G1002),""))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H1002" s="7" t="str">
        <f t="shared" ca="1" si="205"/>
        <v/>
      </c>
      <c r="BI1002" s="4" t="str">
        <f t="shared" si="212"/>
        <v/>
      </c>
      <c r="BJ1002" s="123" t="str">
        <f t="shared" si="206"/>
        <v/>
      </c>
      <c r="BK1002" s="140" t="str">
        <f t="shared" si="211"/>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3"/>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x14ac:dyDescent="0.25">
      <c r="A1003" s="4"/>
      <c r="B1003" s="3"/>
      <c r="D1003" s="1" t="str">
        <f>IFERROR(INDEX('padron cfe'!B:B,MATCH(DATOS!C1003,'padron cfe'!A:A,0),1),"")</f>
        <v/>
      </c>
      <c r="H1003" s="5" t="str">
        <f>IF(F1003="","",IFERROR(CONCATENATE("PEUA",VLOOKUP(ESTADO,REPORTE!AV1003:AW1034,2,0),CLAVE_DISTRITO,CLAVE_CADER,IFERROR(VLOOKUP(DAY(F1003),$BN$3:$BO$11,2,0),DAY(F1003)),IFERROR(VLOOKUP(MONTH(F1003),$BN$3:$BO$11,2,0),MONTH(F1003)),YEAR(F1003),G1003),""))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H1003" s="7" t="str">
        <f t="shared" ca="1" si="205"/>
        <v/>
      </c>
      <c r="BI1003" s="4" t="str">
        <f t="shared" si="212"/>
        <v/>
      </c>
      <c r="BJ1003" s="123" t="str">
        <f t="shared" si="206"/>
        <v/>
      </c>
      <c r="BK1003" s="140" t="str">
        <f t="shared" si="211"/>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3"/>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x14ac:dyDescent="0.25">
      <c r="A1004" s="4"/>
      <c r="B1004" s="3"/>
      <c r="D1004" s="1" t="str">
        <f>IFERROR(INDEX('padron cfe'!B:B,MATCH(DATOS!C1004,'padron cfe'!A:A,0),1),"")</f>
        <v/>
      </c>
      <c r="H1004" s="5" t="str">
        <f>IF(F1004="","",IFERROR(CONCATENATE("PEUA",VLOOKUP(ESTADO,REPORTE!AV1004:AW1035,2,0),CLAVE_DISTRITO,CLAVE_CADER,IFERROR(VLOOKUP(DAY(F1004),$BN$3:$BO$11,2,0),DAY(F1004)),IFERROR(VLOOKUP(MONTH(F1004),$BN$3:$BO$11,2,0),MONTH(F1004)),YEAR(F1004),G1004),""))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H1004" s="7" t="str">
        <f t="shared" ca="1" si="205"/>
        <v/>
      </c>
      <c r="BI1004" s="4" t="str">
        <f t="shared" si="212"/>
        <v/>
      </c>
      <c r="BJ1004" s="123" t="str">
        <f t="shared" si="206"/>
        <v/>
      </c>
      <c r="BK1004" s="140" t="str">
        <f t="shared" si="211"/>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3"/>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x14ac:dyDescent="0.25">
      <c r="A1005" s="4"/>
      <c r="B1005" s="3"/>
      <c r="D1005" s="1" t="str">
        <f>IFERROR(INDEX('padron cfe'!B:B,MATCH(DATOS!C1005,'padron cfe'!A:A,0),1),"")</f>
        <v/>
      </c>
      <c r="H1005" s="5" t="str">
        <f>IF(F1005="","",IFERROR(CONCATENATE("PEUA",VLOOKUP(ESTADO,REPORTE!AV1005:AW1036,2,0),CLAVE_DISTRITO,CLAVE_CADER,IFERROR(VLOOKUP(DAY(F1005),$BN$3:$BO$11,2,0),DAY(F1005)),IFERROR(VLOOKUP(MONTH(F1005),$BN$3:$BO$11,2,0),MONTH(F1005)),YEAR(F1005),G1005),""))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H1005" s="7" t="str">
        <f t="shared" ca="1" si="205"/>
        <v/>
      </c>
      <c r="BI1005" s="4" t="str">
        <f t="shared" si="212"/>
        <v/>
      </c>
      <c r="BJ1005" s="123" t="str">
        <f t="shared" si="206"/>
        <v/>
      </c>
      <c r="BK1005" s="140" t="str">
        <f t="shared" si="211"/>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3"/>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x14ac:dyDescent="0.25">
      <c r="A1006" s="4"/>
      <c r="B1006" s="3"/>
      <c r="D1006" s="1" t="str">
        <f>IFERROR(INDEX('padron cfe'!B:B,MATCH(DATOS!C1006,'padron cfe'!A:A,0),1),"")</f>
        <v/>
      </c>
      <c r="H1006" s="5" t="str">
        <f>IF(F1006="","",IFERROR(CONCATENATE("PEUA",VLOOKUP(ESTADO,REPORTE!AV1006:AW1037,2,0),CLAVE_DISTRITO,CLAVE_CADER,IFERROR(VLOOKUP(DAY(F1006),$BN$3:$BO$11,2,0),DAY(F1006)),IFERROR(VLOOKUP(MONTH(F1006),$BN$3:$BO$11,2,0),MONTH(F1006)),YEAR(F1006),G1006),""))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H1006" s="7" t="str">
        <f t="shared" ca="1" si="205"/>
        <v/>
      </c>
      <c r="BI1006" s="4" t="str">
        <f t="shared" si="212"/>
        <v/>
      </c>
      <c r="BJ1006" s="123" t="str">
        <f t="shared" si="206"/>
        <v/>
      </c>
      <c r="BK1006" s="140" t="str">
        <f t="shared" si="211"/>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3"/>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x14ac:dyDescent="0.25">
      <c r="A1007" s="4"/>
      <c r="B1007" s="3"/>
      <c r="D1007" s="1" t="str">
        <f>IFERROR(INDEX('padron cfe'!B:B,MATCH(DATOS!C1007,'padron cfe'!A:A,0),1),"")</f>
        <v/>
      </c>
      <c r="H1007" s="5" t="str">
        <f>IF(F1007="","",IFERROR(CONCATENATE("PEUA",VLOOKUP(ESTADO,REPORTE!AV1007:AW1038,2,0),CLAVE_DISTRITO,CLAVE_CADER,IFERROR(VLOOKUP(DAY(F1007),$BN$3:$BO$11,2,0),DAY(F1007)),IFERROR(VLOOKUP(MONTH(F1007),$BN$3:$BO$11,2,0),MONTH(F1007)),YEAR(F1007),G1007),""))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H1007" s="7" t="str">
        <f t="shared" ca="1" si="205"/>
        <v/>
      </c>
      <c r="BI1007" s="4" t="str">
        <f t="shared" si="212"/>
        <v/>
      </c>
      <c r="BJ1007" s="123" t="str">
        <f t="shared" si="206"/>
        <v/>
      </c>
      <c r="BK1007" s="140" t="str">
        <f t="shared" si="211"/>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3"/>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x14ac:dyDescent="0.25">
      <c r="A1008" s="4"/>
      <c r="B1008" s="3"/>
      <c r="D1008" s="1" t="str">
        <f>IFERROR(INDEX('padron cfe'!B:B,MATCH(DATOS!C1008,'padron cfe'!A:A,0),1),"")</f>
        <v/>
      </c>
      <c r="H1008" s="5" t="str">
        <f>IF(F1008="","",IFERROR(CONCATENATE("PEUA",VLOOKUP(ESTADO,REPORTE!AV1008:AW1039,2,0),CLAVE_DISTRITO,CLAVE_CADER,IFERROR(VLOOKUP(DAY(F1008),$BN$3:$BO$11,2,0),DAY(F1008)),IFERROR(VLOOKUP(MONTH(F1008),$BN$3:$BO$11,2,0),MONTH(F1008)),YEAR(F1008),G1008),""))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H1008" s="7" t="str">
        <f t="shared" ca="1" si="205"/>
        <v/>
      </c>
      <c r="BI1008" s="4" t="str">
        <f t="shared" si="212"/>
        <v/>
      </c>
      <c r="BJ1008" s="123" t="str">
        <f t="shared" si="206"/>
        <v/>
      </c>
      <c r="BK1008" s="140" t="str">
        <f t="shared" si="211"/>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3"/>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x14ac:dyDescent="0.25">
      <c r="A1009" s="4"/>
      <c r="B1009" s="3"/>
      <c r="D1009" s="1" t="str">
        <f>IFERROR(INDEX('padron cfe'!B:B,MATCH(DATOS!C1009,'padron cfe'!A:A,0),1),"")</f>
        <v/>
      </c>
      <c r="H1009" s="5" t="str">
        <f>IF(F1009="","",IFERROR(CONCATENATE("PEUA",VLOOKUP(ESTADO,REPORTE!AV1009:AW1040,2,0),CLAVE_DISTRITO,CLAVE_CADER,IFERROR(VLOOKUP(DAY(F1009),$BN$3:$BO$11,2,0),DAY(F1009)),IFERROR(VLOOKUP(MONTH(F1009),$BN$3:$BO$11,2,0),MONTH(F1009)),YEAR(F1009),G1009),""))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H1009" s="7" t="str">
        <f t="shared" ca="1" si="205"/>
        <v/>
      </c>
      <c r="BI1009" s="4" t="str">
        <f t="shared" si="212"/>
        <v/>
      </c>
      <c r="BJ1009" s="123" t="str">
        <f t="shared" si="206"/>
        <v/>
      </c>
      <c r="BK1009" s="140" t="str">
        <f t="shared" si="211"/>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3"/>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x14ac:dyDescent="0.25">
      <c r="A1010" s="4"/>
      <c r="B1010" s="3"/>
      <c r="D1010" s="1" t="str">
        <f>IFERROR(INDEX('padron cfe'!B:B,MATCH(DATOS!C1010,'padron cfe'!A:A,0),1),"")</f>
        <v/>
      </c>
      <c r="H1010" s="5" t="str">
        <f>IF(F1010="","",IFERROR(CONCATENATE("PEUA",VLOOKUP(ESTADO,REPORTE!AV1010:AW1041,2,0),CLAVE_DISTRITO,CLAVE_CADER,IFERROR(VLOOKUP(DAY(F1010),$BN$3:$BO$11,2,0),DAY(F1010)),IFERROR(VLOOKUP(MONTH(F1010),$BN$3:$BO$11,2,0),MONTH(F1010)),YEAR(F1010),G1010),""))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H1010" s="7" t="str">
        <f t="shared" ca="1" si="205"/>
        <v/>
      </c>
      <c r="BI1010" s="4" t="str">
        <f t="shared" si="212"/>
        <v/>
      </c>
      <c r="BJ1010" s="123" t="str">
        <f t="shared" si="206"/>
        <v/>
      </c>
      <c r="BK1010" s="140" t="str">
        <f t="shared" si="211"/>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3"/>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x14ac:dyDescent="0.25">
      <c r="A1011" s="4"/>
      <c r="B1011" s="3"/>
      <c r="D1011" s="1" t="str">
        <f>IFERROR(INDEX('padron cfe'!B:B,MATCH(DATOS!C1011,'padron cfe'!A:A,0),1),"")</f>
        <v/>
      </c>
      <c r="H1011" s="5" t="str">
        <f>IF(F1011="","",IFERROR(CONCATENATE("PEUA",VLOOKUP(ESTADO,REPORTE!AV1011:AW1042,2,0),CLAVE_DISTRITO,CLAVE_CADER,IFERROR(VLOOKUP(DAY(F1011),$BN$3:$BO$11,2,0),DAY(F1011)),IFERROR(VLOOKUP(MONTH(F1011),$BN$3:$BO$11,2,0),MONTH(F1011)),YEAR(F1011),G1011),""))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H1011" s="7" t="str">
        <f t="shared" ca="1" si="205"/>
        <v/>
      </c>
      <c r="BI1011" s="4" t="str">
        <f t="shared" si="212"/>
        <v/>
      </c>
      <c r="BJ1011" s="123" t="str">
        <f t="shared" si="206"/>
        <v/>
      </c>
      <c r="BK1011" s="140" t="str">
        <f t="shared" si="211"/>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3"/>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x14ac:dyDescent="0.25">
      <c r="A1012" s="4"/>
      <c r="B1012" s="3"/>
      <c r="D1012" s="1" t="str">
        <f>IFERROR(INDEX('padron cfe'!B:B,MATCH(DATOS!C1012,'padron cfe'!A:A,0),1),"")</f>
        <v/>
      </c>
      <c r="H1012" s="5" t="str">
        <f>IF(F1012="","",IFERROR(CONCATENATE("PEUA",VLOOKUP(ESTADO,REPORTE!AV1012:AW1043,2,0),CLAVE_DISTRITO,CLAVE_CADER,IFERROR(VLOOKUP(DAY(F1012),$BN$3:$BO$11,2,0),DAY(F1012)),IFERROR(VLOOKUP(MONTH(F1012),$BN$3:$BO$11,2,0),MONTH(F1012)),YEAR(F1012),G1012),""))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H1012" s="7" t="str">
        <f t="shared" ca="1" si="205"/>
        <v/>
      </c>
      <c r="BI1012" s="4" t="str">
        <f t="shared" si="212"/>
        <v/>
      </c>
      <c r="BJ1012" s="123" t="str">
        <f t="shared" si="206"/>
        <v/>
      </c>
      <c r="BK1012" s="140" t="str">
        <f t="shared" si="211"/>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3"/>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x14ac:dyDescent="0.25">
      <c r="A1013" s="4"/>
      <c r="B1013" s="3"/>
      <c r="D1013" s="1" t="str">
        <f>IFERROR(INDEX('padron cfe'!B:B,MATCH(DATOS!C1013,'padron cfe'!A:A,0),1),"")</f>
        <v/>
      </c>
      <c r="H1013" s="5" t="str">
        <f>IF(F1013="","",IFERROR(CONCATENATE("PEUA",VLOOKUP(ESTADO,REPORTE!AV1013:AW1044,2,0),CLAVE_DISTRITO,CLAVE_CADER,IFERROR(VLOOKUP(DAY(F1013),$BN$3:$BO$11,2,0),DAY(F1013)),IFERROR(VLOOKUP(MONTH(F1013),$BN$3:$BO$11,2,0),MONTH(F1013)),YEAR(F1013),G1013),""))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H1013" s="7" t="str">
        <f t="shared" ca="1" si="205"/>
        <v/>
      </c>
      <c r="BI1013" s="4" t="str">
        <f t="shared" si="212"/>
        <v/>
      </c>
      <c r="BJ1013" s="123" t="str">
        <f t="shared" si="206"/>
        <v/>
      </c>
      <c r="BK1013" s="140" t="str">
        <f t="shared" si="211"/>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3"/>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x14ac:dyDescent="0.25">
      <c r="A1014" s="4"/>
      <c r="B1014" s="3"/>
      <c r="D1014" s="1" t="str">
        <f>IFERROR(INDEX('padron cfe'!B:B,MATCH(DATOS!C1014,'padron cfe'!A:A,0),1),"")</f>
        <v/>
      </c>
      <c r="H1014" s="5" t="str">
        <f>IF(F1014="","",IFERROR(CONCATENATE("PEUA",VLOOKUP(ESTADO,REPORTE!AV1014:AW1045,2,0),CLAVE_DISTRITO,CLAVE_CADER,IFERROR(VLOOKUP(DAY(F1014),$BN$3:$BO$11,2,0),DAY(F1014)),IFERROR(VLOOKUP(MONTH(F1014),$BN$3:$BO$11,2,0),MONTH(F1014)),YEAR(F1014),G1014),""))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4">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H1014" s="7" t="str">
        <f t="shared" ca="1" si="205"/>
        <v/>
      </c>
      <c r="BI1014" s="4" t="str">
        <f t="shared" si="212"/>
        <v/>
      </c>
      <c r="BJ1014" s="123" t="str">
        <f t="shared" si="206"/>
        <v/>
      </c>
      <c r="BK1014" s="140" t="str">
        <f t="shared" si="211"/>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3"/>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x14ac:dyDescent="0.25">
      <c r="A1015" s="4"/>
      <c r="B1015" s="3"/>
      <c r="D1015" s="1" t="str">
        <f>IFERROR(INDEX('padron cfe'!B:B,MATCH(DATOS!C1015,'padron cfe'!A:A,0),1),"")</f>
        <v/>
      </c>
      <c r="H1015" s="5" t="str">
        <f>IF(F1015="","",IFERROR(CONCATENATE("PEUA",VLOOKUP(ESTADO,REPORTE!AV1015:AW1046,2,0),CLAVE_DISTRITO,CLAVE_CADER,IFERROR(VLOOKUP(DAY(F1015),$BN$3:$BO$11,2,0),DAY(F1015)),IFERROR(VLOOKUP(MONTH(F1015),$BN$3:$BO$11,2,0),MONTH(F1015)),YEAR(F1015),G1015),""))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4"/>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H1015" s="7" t="str">
        <f t="shared" ca="1" si="205"/>
        <v/>
      </c>
      <c r="BI1015" s="4" t="str">
        <f t="shared" si="212"/>
        <v/>
      </c>
      <c r="BJ1015" s="123" t="str">
        <f t="shared" si="206"/>
        <v/>
      </c>
      <c r="BK1015" s="140" t="str">
        <f t="shared" si="211"/>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3"/>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x14ac:dyDescent="0.25">
      <c r="A1016" s="4"/>
      <c r="B1016" s="3"/>
      <c r="D1016" s="1" t="str">
        <f>IFERROR(INDEX('padron cfe'!B:B,MATCH(DATOS!C1016,'padron cfe'!A:A,0),1),"")</f>
        <v/>
      </c>
      <c r="H1016" s="5" t="str">
        <f>IF(F1016="","",IFERROR(CONCATENATE("PEUA",VLOOKUP(ESTADO,REPORTE!AV1016:AW1047,2,0),CLAVE_DISTRITO,CLAVE_CADER,IFERROR(VLOOKUP(DAY(F1016),$BN$3:$BO$11,2,0),DAY(F1016)),IFERROR(VLOOKUP(MONTH(F1016),$BN$3:$BO$11,2,0),MONTH(F1016)),YEAR(F1016),G1016),""))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4"/>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H1016" s="7" t="str">
        <f t="shared" ca="1" si="205"/>
        <v/>
      </c>
      <c r="BI1016" s="4" t="str">
        <f t="shared" si="212"/>
        <v/>
      </c>
      <c r="BJ1016" s="123" t="str">
        <f t="shared" si="206"/>
        <v/>
      </c>
      <c r="BK1016" s="140" t="str">
        <f t="shared" si="211"/>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3"/>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x14ac:dyDescent="0.25">
      <c r="A1017" s="4"/>
      <c r="B1017" s="3"/>
      <c r="D1017" s="1" t="str">
        <f>IFERROR(INDEX('padron cfe'!B:B,MATCH(DATOS!C1017,'padron cfe'!A:A,0),1),"")</f>
        <v/>
      </c>
      <c r="H1017" s="5" t="str">
        <f>IF(F1017="","",IFERROR(CONCATENATE("PEUA",VLOOKUP(ESTADO,REPORTE!AV1017:AW1048,2,0),CLAVE_DISTRITO,CLAVE_CADER,IFERROR(VLOOKUP(DAY(F1017),$BN$3:$BO$11,2,0),DAY(F1017)),IFERROR(VLOOKUP(MONTH(F1017),$BN$3:$BO$11,2,0),MONTH(F1017)),YEAR(F1017),G1017),""))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4"/>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H1017" s="7" t="str">
        <f t="shared" ca="1" si="205"/>
        <v/>
      </c>
      <c r="BI1017" s="4" t="str">
        <f t="shared" si="212"/>
        <v/>
      </c>
      <c r="BJ1017" s="123" t="str">
        <f t="shared" si="206"/>
        <v/>
      </c>
      <c r="BK1017" s="140" t="str">
        <f t="shared" si="211"/>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3"/>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x14ac:dyDescent="0.25">
      <c r="A1018" s="4"/>
      <c r="B1018" s="3"/>
      <c r="D1018" s="1" t="str">
        <f>IFERROR(INDEX('padron cfe'!B:B,MATCH(DATOS!C1018,'padron cfe'!A:A,0),1),"")</f>
        <v/>
      </c>
      <c r="H1018" s="5" t="str">
        <f>IF(F1018="","",IFERROR(CONCATENATE("PEUA",VLOOKUP(ESTADO,REPORTE!AV1018:AW1049,2,0),CLAVE_DISTRITO,CLAVE_CADER,IFERROR(VLOOKUP(DAY(F1018),$BN$3:$BO$11,2,0),DAY(F1018)),IFERROR(VLOOKUP(MONTH(F1018),$BN$3:$BO$11,2,0),MONTH(F1018)),YEAR(F1018),G1018),""))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4"/>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H1018" s="7" t="str">
        <f t="shared" ca="1" si="205"/>
        <v/>
      </c>
      <c r="BI1018" s="4" t="str">
        <f t="shared" si="212"/>
        <v/>
      </c>
      <c r="BJ1018" s="123" t="str">
        <f t="shared" si="206"/>
        <v/>
      </c>
      <c r="BK1018" s="140" t="str">
        <f t="shared" si="211"/>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3"/>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x14ac:dyDescent="0.25">
      <c r="A1019" s="4"/>
      <c r="B1019" s="3"/>
      <c r="D1019" s="1" t="str">
        <f>IFERROR(INDEX('padron cfe'!B:B,MATCH(DATOS!C1019,'padron cfe'!A:A,0),1),"")</f>
        <v/>
      </c>
      <c r="H1019" s="5" t="str">
        <f>IF(F1019="","",IFERROR(CONCATENATE("PEUA",VLOOKUP(ESTADO,REPORTE!AV1019:AW1050,2,0),CLAVE_DISTRITO,CLAVE_CADER,IFERROR(VLOOKUP(DAY(F1019),$BN$3:$BO$11,2,0),DAY(F1019)),IFERROR(VLOOKUP(MONTH(F1019),$BN$3:$BO$11,2,0),MONTH(F1019)),YEAR(F1019),G1019),""))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4"/>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H1019" s="7" t="str">
        <f t="shared" ca="1" si="205"/>
        <v/>
      </c>
      <c r="BI1019" s="4" t="str">
        <f t="shared" si="212"/>
        <v/>
      </c>
      <c r="BJ1019" s="123" t="str">
        <f t="shared" si="206"/>
        <v/>
      </c>
      <c r="BK1019" s="140" t="str">
        <f t="shared" si="211"/>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3"/>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x14ac:dyDescent="0.25">
      <c r="A1020" s="4"/>
      <c r="B1020" s="3"/>
      <c r="D1020" s="1" t="str">
        <f>IFERROR(INDEX('padron cfe'!B:B,MATCH(DATOS!C1020,'padron cfe'!A:A,0),1),"")</f>
        <v/>
      </c>
      <c r="H1020" s="5" t="str">
        <f>IF(F1020="","",IFERROR(CONCATENATE("PEUA",VLOOKUP(ESTADO,REPORTE!AV1020:AW1051,2,0),CLAVE_DISTRITO,CLAVE_CADER,IFERROR(VLOOKUP(DAY(F1020),$BN$3:$BO$11,2,0),DAY(F1020)),IFERROR(VLOOKUP(MONTH(F1020),$BN$3:$BO$11,2,0),MONTH(F1020)),YEAR(F1020),G1020),""))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4"/>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H1020" s="7" t="str">
        <f t="shared" ca="1" si="205"/>
        <v/>
      </c>
      <c r="BI1020" s="4" t="str">
        <f t="shared" si="212"/>
        <v/>
      </c>
      <c r="BJ1020" s="123" t="str">
        <f t="shared" si="206"/>
        <v/>
      </c>
      <c r="BK1020" s="140" t="str">
        <f t="shared" si="211"/>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3"/>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x14ac:dyDescent="0.25">
      <c r="A1021" s="4"/>
      <c r="B1021" s="3"/>
      <c r="D1021" s="1" t="str">
        <f>IFERROR(INDEX('padron cfe'!B:B,MATCH(DATOS!C1021,'padron cfe'!A:A,0),1),"")</f>
        <v/>
      </c>
      <c r="H1021" s="5" t="str">
        <f>IF(F1021="","",IFERROR(CONCATENATE("PEUA",VLOOKUP(ESTADO,REPORTE!AV1021:AW1052,2,0),CLAVE_DISTRITO,CLAVE_CADER,IFERROR(VLOOKUP(DAY(F1021),$BN$3:$BO$11,2,0),DAY(F1021)),IFERROR(VLOOKUP(MONTH(F1021),$BN$3:$BO$11,2,0),MONTH(F1021)),YEAR(F1021),G1021),""))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4"/>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H1021" s="7" t="str">
        <f t="shared" ca="1" si="205"/>
        <v/>
      </c>
      <c r="BI1021" s="4" t="str">
        <f t="shared" si="212"/>
        <v/>
      </c>
      <c r="BJ1021" s="123" t="str">
        <f t="shared" si="206"/>
        <v/>
      </c>
      <c r="BK1021" s="140" t="str">
        <f t="shared" si="211"/>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3"/>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x14ac:dyDescent="0.25">
      <c r="A1022" s="4"/>
      <c r="B1022" s="3"/>
      <c r="D1022" s="1" t="str">
        <f>IFERROR(INDEX('padron cfe'!B:B,MATCH(DATOS!C1022,'padron cfe'!A:A,0),1),"")</f>
        <v/>
      </c>
      <c r="H1022" s="5" t="str">
        <f>IF(F1022="","",IFERROR(CONCATENATE("PEUA",VLOOKUP(ESTADO,REPORTE!AV1022:AW1053,2,0),CLAVE_DISTRITO,CLAVE_CADER,IFERROR(VLOOKUP(DAY(F1022),$BN$3:$BO$11,2,0),DAY(F1022)),IFERROR(VLOOKUP(MONTH(F1022),$BN$3:$BO$11,2,0),MONTH(F1022)),YEAR(F1022),G1022),""))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4"/>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H1022" s="7" t="str">
        <f t="shared" ca="1" si="205"/>
        <v/>
      </c>
      <c r="BI1022" s="4" t="str">
        <f t="shared" si="212"/>
        <v/>
      </c>
      <c r="BJ1022" s="123" t="str">
        <f t="shared" si="206"/>
        <v/>
      </c>
      <c r="BK1022" s="140" t="str">
        <f t="shared" si="211"/>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3"/>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x14ac:dyDescent="0.25">
      <c r="A1023" s="4"/>
      <c r="B1023" s="3"/>
      <c r="D1023" s="1" t="str">
        <f>IFERROR(INDEX('padron cfe'!B:B,MATCH(DATOS!C1023,'padron cfe'!A:A,0),1),"")</f>
        <v/>
      </c>
      <c r="H1023" s="5" t="str">
        <f>IF(F1023="","",IFERROR(CONCATENATE("PEUA",VLOOKUP(ESTADO,REPORTE!AV1023:AW1054,2,0),CLAVE_DISTRITO,CLAVE_CADER,IFERROR(VLOOKUP(DAY(F1023),$BN$3:$BO$11,2,0),DAY(F1023)),IFERROR(VLOOKUP(MONTH(F1023),$BN$3:$BO$11,2,0),MONTH(F1023)),YEAR(F1023),G1023),""))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4"/>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H1023" s="7" t="str">
        <f t="shared" ca="1" si="205"/>
        <v/>
      </c>
      <c r="BI1023" s="4" t="str">
        <f t="shared" si="212"/>
        <v/>
      </c>
      <c r="BJ1023" s="123" t="str">
        <f t="shared" si="206"/>
        <v/>
      </c>
      <c r="BK1023" s="140" t="str">
        <f t="shared" si="211"/>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3"/>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x14ac:dyDescent="0.25">
      <c r="A1024" s="4"/>
      <c r="B1024" s="3"/>
      <c r="D1024" s="1" t="str">
        <f>IFERROR(INDEX('padron cfe'!B:B,MATCH(DATOS!C1024,'padron cfe'!A:A,0),1),"")</f>
        <v/>
      </c>
      <c r="H1024" s="5" t="str">
        <f>IF(F1024="","",IFERROR(CONCATENATE("PEUA",VLOOKUP(ESTADO,REPORTE!AV1024:AW1055,2,0),CLAVE_DISTRITO,CLAVE_CADER,IFERROR(VLOOKUP(DAY(F1024),$BN$3:$BO$11,2,0),DAY(F1024)),IFERROR(VLOOKUP(MONTH(F1024),$BN$3:$BO$11,2,0),MONTH(F1024)),YEAR(F1024),G1024),""))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4"/>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H1024" s="7" t="str">
        <f t="shared" ca="1" si="205"/>
        <v/>
      </c>
      <c r="BI1024" s="4" t="str">
        <f t="shared" si="212"/>
        <v/>
      </c>
      <c r="BJ1024" s="123" t="str">
        <f t="shared" si="206"/>
        <v/>
      </c>
      <c r="BK1024" s="140" t="str">
        <f t="shared" si="211"/>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3"/>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x14ac:dyDescent="0.25">
      <c r="A1025" s="4"/>
      <c r="B1025" s="3"/>
      <c r="D1025" s="1" t="str">
        <f>IFERROR(INDEX('padron cfe'!B:B,MATCH(DATOS!C1025,'padron cfe'!A:A,0),1),"")</f>
        <v/>
      </c>
      <c r="H1025" s="5" t="str">
        <f>IF(F1025="","",IFERROR(CONCATENATE("PEUA",VLOOKUP(ESTADO,REPORTE!AV1025:AW1056,2,0),CLAVE_DISTRITO,CLAVE_CADER,IFERROR(VLOOKUP(DAY(F1025),$BN$3:$BO$11,2,0),DAY(F1025)),IFERROR(VLOOKUP(MONTH(F1025),$BN$3:$BO$11,2,0),MONTH(F1025)),YEAR(F1025),G1025),""))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4"/>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H1025" s="7" t="str">
        <f t="shared" ca="1" si="205"/>
        <v/>
      </c>
      <c r="BI1025" s="4" t="str">
        <f t="shared" si="212"/>
        <v/>
      </c>
      <c r="BJ1025" s="123" t="str">
        <f t="shared" si="206"/>
        <v/>
      </c>
      <c r="BK1025" s="140" t="str">
        <f t="shared" si="211"/>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3"/>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x14ac:dyDescent="0.25">
      <c r="A1026" s="4"/>
      <c r="B1026" s="3"/>
      <c r="D1026" s="1" t="str">
        <f>IFERROR(INDEX('padron cfe'!B:B,MATCH(DATOS!C1026,'padron cfe'!A:A,0),1),"")</f>
        <v/>
      </c>
      <c r="H1026" s="5" t="str">
        <f>IF(F1026="","",IFERROR(CONCATENATE("PEUA",VLOOKUP(ESTADO,REPORTE!AV1026:AW1057,2,0),CLAVE_DISTRITO,CLAVE_CADER,IFERROR(VLOOKUP(DAY(F1026),$BN$3:$BO$11,2,0),DAY(F1026)),IFERROR(VLOOKUP(MONTH(F1026),$BN$3:$BO$11,2,0),MONTH(F1026)),YEAR(F1026),G1026),""))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4"/>
        <v/>
      </c>
      <c r="S1026"/>
      <c r="T1026" s="2" t="str">
        <f>IFERROR(INDEX('padron cfe'!D:D,MATCH(DATOS!C1026,'padron cfe'!A:A,0),1),"")</f>
        <v/>
      </c>
      <c r="X1026" s="3"/>
      <c r="Z1026" s="4" t="str">
        <f t="shared" ref="Z1026:Z1078" si="215">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H1026" s="7" t="str">
        <f t="shared" ref="BH1026:BH1078" ca="1" si="216">IFERROR(IF(BE1026="","",IF(BA1026=5,"",IF(BE1026-TODAY()&gt;0,"VIGENTE","VENCIDO"))),"")</f>
        <v/>
      </c>
      <c r="BI1026" s="4" t="str">
        <f t="shared" si="212"/>
        <v/>
      </c>
      <c r="BJ1026" s="123" t="str">
        <f t="shared" ref="BJ1026:BJ1078" si="217">IFERROR(IF(AA1026="","",AA1026/V1026),"")</f>
        <v/>
      </c>
      <c r="BK1026" s="140" t="str">
        <f t="shared" si="211"/>
        <v/>
      </c>
      <c r="BP1026" s="5"/>
      <c r="BQ1026" s="4" t="str">
        <f>IF(IFERROR(VLOOKUP(C1026,C1027:C$1993,1,0),"")="","",COUNTIF(C:C,C1026))</f>
        <v/>
      </c>
      <c r="BS1026" s="5"/>
      <c r="BT1026" s="5"/>
      <c r="BU1026" s="5" t="str">
        <f>IF(B1026="","",IF(BQ1026="",1+(MAX(BU$2:BU1025)),""))</f>
        <v/>
      </c>
      <c r="BV1026" s="5" t="str">
        <f t="shared" ref="BV1026:BV1078" si="218">IF(BU1026="","",Z1026)</f>
        <v/>
      </c>
      <c r="BW1026" s="5" t="str">
        <f t="shared" ref="BW1026:BW1078" si="219">IF(BU1026="","",H1026)</f>
        <v/>
      </c>
      <c r="BX1026" s="14" t="str">
        <f t="shared" ref="BX1026:BX1078" si="220">IF(BU1026="","",C1026)</f>
        <v/>
      </c>
      <c r="BY1026" s="28"/>
      <c r="CA1026" s="5" t="str">
        <f t="shared" si="213"/>
        <v/>
      </c>
      <c r="CC1026" s="5"/>
      <c r="CD1026" s="5" t="str">
        <f t="shared" ref="CD1026:CD1078" si="221">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x14ac:dyDescent="0.25">
      <c r="A1027" s="4"/>
      <c r="B1027" s="3"/>
      <c r="D1027" s="1" t="str">
        <f>IFERROR(INDEX('padron cfe'!B:B,MATCH(DATOS!C1027,'padron cfe'!A:A,0),1),"")</f>
        <v/>
      </c>
      <c r="H1027" s="5" t="str">
        <f>IF(F1027="","",IFERROR(CONCATENATE("PEUA",VLOOKUP(ESTADO,REPORTE!AV1027:AW1058,2,0),CLAVE_DISTRITO,CLAVE_CADER,IFERROR(VLOOKUP(DAY(F1027),$BN$3:$BO$11,2,0),DAY(F1027)),IFERROR(VLOOKUP(MONTH(F1027),$BN$3:$BO$11,2,0),MONTH(F1027)),YEAR(F1027),G1027),""))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4"/>
        <v/>
      </c>
      <c r="S1027"/>
      <c r="T1027" s="2" t="str">
        <f>IFERROR(INDEX('padron cfe'!D:D,MATCH(DATOS!C1027,'padron cfe'!A:A,0),1),"")</f>
        <v/>
      </c>
      <c r="X1027" s="3"/>
      <c r="Z1027" s="4" t="str">
        <f t="shared" si="215"/>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H1027" s="7" t="str">
        <f t="shared" ca="1" si="216"/>
        <v/>
      </c>
      <c r="BI1027" s="4" t="str">
        <f t="shared" si="212"/>
        <v/>
      </c>
      <c r="BJ1027" s="123" t="str">
        <f t="shared" si="217"/>
        <v/>
      </c>
      <c r="BK1027" s="140" t="str">
        <f t="shared" ref="BK1027:BK1078" si="222">IFERROR(IF(AA1027/Z1027=0,"",AA1027/Z1027),"")</f>
        <v/>
      </c>
      <c r="BP1027" s="5"/>
      <c r="BQ1027" s="4" t="str">
        <f>IF(IFERROR(VLOOKUP(C1027,C1028:C$1993,1,0),"")="","",COUNTIF(C:C,C1027))</f>
        <v/>
      </c>
      <c r="BS1027" s="5"/>
      <c r="BT1027" s="5"/>
      <c r="BU1027" s="5" t="str">
        <f>IF(B1027="","",IF(BQ1027="",1+(MAX(BU$2:BU1026)),""))</f>
        <v/>
      </c>
      <c r="BV1027" s="5" t="str">
        <f t="shared" si="218"/>
        <v/>
      </c>
      <c r="BW1027" s="5" t="str">
        <f t="shared" si="219"/>
        <v/>
      </c>
      <c r="BX1027" s="14" t="str">
        <f t="shared" si="220"/>
        <v/>
      </c>
      <c r="BY1027" s="28"/>
      <c r="CA1027" s="5" t="str">
        <f t="shared" si="213"/>
        <v/>
      </c>
      <c r="CC1027" s="5"/>
      <c r="CD1027" s="5" t="str">
        <f t="shared" si="221"/>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x14ac:dyDescent="0.25">
      <c r="A1028" s="4"/>
      <c r="B1028" s="3"/>
      <c r="D1028" s="1" t="str">
        <f>IFERROR(INDEX('padron cfe'!B:B,MATCH(DATOS!C1028,'padron cfe'!A:A,0),1),"")</f>
        <v/>
      </c>
      <c r="H1028" s="5" t="str">
        <f>IF(F1028="","",IFERROR(CONCATENATE("PEUA",VLOOKUP(ESTADO,REPORTE!AV1028:AW1059,2,0),CLAVE_DISTRITO,CLAVE_CADER,IFERROR(VLOOKUP(DAY(F1028),$BN$3:$BO$11,2,0),DAY(F1028)),IFERROR(VLOOKUP(MONTH(F1028),$BN$3:$BO$11,2,0),MONTH(F1028)),YEAR(F1028),G1028),""))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4"/>
        <v/>
      </c>
      <c r="S1028"/>
      <c r="T1028" s="2" t="str">
        <f>IFERROR(INDEX('padron cfe'!D:D,MATCH(DATOS!C1028,'padron cfe'!A:A,0),1),"")</f>
        <v/>
      </c>
      <c r="X1028" s="3"/>
      <c r="Z1028" s="4" t="str">
        <f t="shared" si="215"/>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H1028" s="7" t="str">
        <f t="shared" ca="1" si="216"/>
        <v/>
      </c>
      <c r="BI1028" s="4" t="str">
        <f t="shared" si="212"/>
        <v/>
      </c>
      <c r="BJ1028" s="123" t="str">
        <f t="shared" si="217"/>
        <v/>
      </c>
      <c r="BK1028" s="140" t="str">
        <f t="shared" si="222"/>
        <v/>
      </c>
      <c r="BP1028" s="5"/>
      <c r="BQ1028" s="4" t="str">
        <f>IF(IFERROR(VLOOKUP(C1028,C1029:C$1993,1,0),"")="","",COUNTIF(C:C,C1028))</f>
        <v/>
      </c>
      <c r="BS1028" s="5"/>
      <c r="BT1028" s="5"/>
      <c r="BU1028" s="5" t="str">
        <f>IF(B1028="","",IF(BQ1028="",1+(MAX(BU$2:BU1027)),""))</f>
        <v/>
      </c>
      <c r="BV1028" s="5" t="str">
        <f t="shared" si="218"/>
        <v/>
      </c>
      <c r="BW1028" s="5" t="str">
        <f t="shared" si="219"/>
        <v/>
      </c>
      <c r="BX1028" s="14" t="str">
        <f t="shared" si="220"/>
        <v/>
      </c>
      <c r="BY1028" s="28"/>
      <c r="CA1028" s="5" t="str">
        <f t="shared" si="213"/>
        <v/>
      </c>
      <c r="CC1028" s="5"/>
      <c r="CD1028" s="5" t="str">
        <f t="shared" si="221"/>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x14ac:dyDescent="0.25">
      <c r="A1029" s="4"/>
      <c r="B1029" s="3"/>
      <c r="D1029" s="1" t="str">
        <f>IFERROR(INDEX('padron cfe'!B:B,MATCH(DATOS!C1029,'padron cfe'!A:A,0),1),"")</f>
        <v/>
      </c>
      <c r="H1029" s="5" t="str">
        <f>IF(F1029="","",IFERROR(CONCATENATE("PEUA",VLOOKUP(ESTADO,REPORTE!AV1029:AW1060,2,0),CLAVE_DISTRITO,CLAVE_CADER,IFERROR(VLOOKUP(DAY(F1029),$BN$3:$BO$11,2,0),DAY(F1029)),IFERROR(VLOOKUP(MONTH(F1029),$BN$3:$BO$11,2,0),MONTH(F1029)),YEAR(F1029),G1029),""))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4"/>
        <v/>
      </c>
      <c r="S1029"/>
      <c r="T1029" s="2" t="str">
        <f>IFERROR(INDEX('padron cfe'!D:D,MATCH(DATOS!C1029,'padron cfe'!A:A,0),1),"")</f>
        <v/>
      </c>
      <c r="X1029" s="3"/>
      <c r="Z1029" s="4" t="str">
        <f t="shared" si="215"/>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H1029" s="7" t="str">
        <f t="shared" ca="1" si="216"/>
        <v/>
      </c>
      <c r="BI1029" s="4" t="str">
        <f t="shared" si="212"/>
        <v/>
      </c>
      <c r="BJ1029" s="123" t="str">
        <f t="shared" si="217"/>
        <v/>
      </c>
      <c r="BK1029" s="140" t="str">
        <f t="shared" si="222"/>
        <v/>
      </c>
      <c r="BP1029" s="5"/>
      <c r="BQ1029" s="4" t="str">
        <f>IF(IFERROR(VLOOKUP(C1029,C1030:C$1993,1,0),"")="","",COUNTIF(C:C,C1029))</f>
        <v/>
      </c>
      <c r="BS1029" s="5"/>
      <c r="BT1029" s="5"/>
      <c r="BU1029" s="5" t="str">
        <f>IF(B1029="","",IF(BQ1029="",1+(MAX(BU$2:BU1028)),""))</f>
        <v/>
      </c>
      <c r="BV1029" s="5" t="str">
        <f t="shared" si="218"/>
        <v/>
      </c>
      <c r="BW1029" s="5" t="str">
        <f t="shared" si="219"/>
        <v/>
      </c>
      <c r="BX1029" s="14" t="str">
        <f t="shared" si="220"/>
        <v/>
      </c>
      <c r="BY1029" s="28"/>
      <c r="CA1029" s="5" t="str">
        <f t="shared" si="213"/>
        <v/>
      </c>
      <c r="CC1029" s="5"/>
      <c r="CD1029" s="5" t="str">
        <f t="shared" si="221"/>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x14ac:dyDescent="0.25">
      <c r="A1030" s="4"/>
      <c r="B1030" s="3"/>
      <c r="D1030" s="1" t="str">
        <f>IFERROR(INDEX('padron cfe'!B:B,MATCH(DATOS!C1030,'padron cfe'!A:A,0),1),"")</f>
        <v/>
      </c>
      <c r="H1030" s="5" t="str">
        <f>IF(F1030="","",IFERROR(CONCATENATE("PEUA",VLOOKUP(ESTADO,REPORTE!AV1030:AW1061,2,0),CLAVE_DISTRITO,CLAVE_CADER,IFERROR(VLOOKUP(DAY(F1030),$BN$3:$BO$11,2,0),DAY(F1030)),IFERROR(VLOOKUP(MONTH(F1030),$BN$3:$BO$11,2,0),MONTH(F1030)),YEAR(F1030),G1030),""))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4"/>
        <v/>
      </c>
      <c r="S1030"/>
      <c r="T1030" s="2" t="str">
        <f>IFERROR(INDEX('padron cfe'!D:D,MATCH(DATOS!C1030,'padron cfe'!A:A,0),1),"")</f>
        <v/>
      </c>
      <c r="X1030" s="3"/>
      <c r="Z1030" s="4" t="str">
        <f t="shared" si="215"/>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H1030" s="7" t="str">
        <f t="shared" ca="1" si="216"/>
        <v/>
      </c>
      <c r="BI1030" s="4" t="str">
        <f t="shared" si="212"/>
        <v/>
      </c>
      <c r="BJ1030" s="123" t="str">
        <f t="shared" si="217"/>
        <v/>
      </c>
      <c r="BK1030" s="140" t="str">
        <f t="shared" si="222"/>
        <v/>
      </c>
      <c r="BP1030" s="5"/>
      <c r="BQ1030" s="4" t="str">
        <f>IF(IFERROR(VLOOKUP(C1030,C1031:C$1993,1,0),"")="","",COUNTIF(C:C,C1030))</f>
        <v/>
      </c>
      <c r="BS1030" s="5"/>
      <c r="BT1030" s="5"/>
      <c r="BU1030" s="5" t="str">
        <f>IF(B1030="","",IF(BQ1030="",1+(MAX(BU$2:BU1029)),""))</f>
        <v/>
      </c>
      <c r="BV1030" s="5" t="str">
        <f t="shared" si="218"/>
        <v/>
      </c>
      <c r="BW1030" s="5" t="str">
        <f t="shared" si="219"/>
        <v/>
      </c>
      <c r="BX1030" s="14" t="str">
        <f t="shared" si="220"/>
        <v/>
      </c>
      <c r="BY1030" s="28"/>
      <c r="CA1030" s="5" t="str">
        <f t="shared" si="213"/>
        <v/>
      </c>
      <c r="CC1030" s="5"/>
      <c r="CD1030" s="5" t="str">
        <f t="shared" si="221"/>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x14ac:dyDescent="0.25">
      <c r="A1031" s="4"/>
      <c r="B1031" s="3"/>
      <c r="D1031" s="1" t="str">
        <f>IFERROR(INDEX('padron cfe'!B:B,MATCH(DATOS!C1031,'padron cfe'!A:A,0),1),"")</f>
        <v/>
      </c>
      <c r="H1031" s="5" t="str">
        <f>IF(F1031="","",IFERROR(CONCATENATE("PEUA",VLOOKUP(ESTADO,REPORTE!AV1031:AW1062,2,0),CLAVE_DISTRITO,CLAVE_CADER,IFERROR(VLOOKUP(DAY(F1031),$BN$3:$BO$11,2,0),DAY(F1031)),IFERROR(VLOOKUP(MONTH(F1031),$BN$3:$BO$11,2,0),MONTH(F1031)),YEAR(F1031),G1031),""))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4"/>
        <v/>
      </c>
      <c r="S1031"/>
      <c r="T1031" s="2" t="str">
        <f>IFERROR(INDEX('padron cfe'!D:D,MATCH(DATOS!C1031,'padron cfe'!A:A,0),1),"")</f>
        <v/>
      </c>
      <c r="X1031" s="3"/>
      <c r="Z1031" s="4" t="str">
        <f t="shared" si="215"/>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H1031" s="7" t="str">
        <f t="shared" ca="1" si="216"/>
        <v/>
      </c>
      <c r="BI1031" s="4" t="str">
        <f t="shared" si="212"/>
        <v/>
      </c>
      <c r="BJ1031" s="123" t="str">
        <f t="shared" si="217"/>
        <v/>
      </c>
      <c r="BK1031" s="140" t="str">
        <f t="shared" si="222"/>
        <v/>
      </c>
      <c r="BP1031" s="5"/>
      <c r="BQ1031" s="4" t="str">
        <f>IF(IFERROR(VLOOKUP(C1031,C1032:C$1993,1,0),"")="","",COUNTIF(C:C,C1031))</f>
        <v/>
      </c>
      <c r="BS1031" s="5"/>
      <c r="BT1031" s="5"/>
      <c r="BU1031" s="5" t="str">
        <f>IF(B1031="","",IF(BQ1031="",1+(MAX(BU$2:BU1030)),""))</f>
        <v/>
      </c>
      <c r="BV1031" s="5" t="str">
        <f t="shared" si="218"/>
        <v/>
      </c>
      <c r="BW1031" s="5" t="str">
        <f t="shared" si="219"/>
        <v/>
      </c>
      <c r="BX1031" s="14" t="str">
        <f t="shared" si="220"/>
        <v/>
      </c>
      <c r="BY1031" s="28"/>
      <c r="CA1031" s="5" t="str">
        <f t="shared" si="213"/>
        <v/>
      </c>
      <c r="CC1031" s="5"/>
      <c r="CD1031" s="5" t="str">
        <f t="shared" si="221"/>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x14ac:dyDescent="0.25">
      <c r="A1032" s="4"/>
      <c r="B1032" s="3"/>
      <c r="D1032" s="1" t="str">
        <f>IFERROR(INDEX('padron cfe'!B:B,MATCH(DATOS!C1032,'padron cfe'!A:A,0),1),"")</f>
        <v/>
      </c>
      <c r="H1032" s="5" t="str">
        <f>IF(F1032="","",IFERROR(CONCATENATE("PEUA",VLOOKUP(ESTADO,REPORTE!AV1032:AW1063,2,0),CLAVE_DISTRITO,CLAVE_CADER,IFERROR(VLOOKUP(DAY(F1032),$BN$3:$BO$11,2,0),DAY(F1032)),IFERROR(VLOOKUP(MONTH(F1032),$BN$3:$BO$11,2,0),MONTH(F1032)),YEAR(F1032),G1032),""))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4"/>
        <v/>
      </c>
      <c r="S1032"/>
      <c r="T1032" s="2" t="str">
        <f>IFERROR(INDEX('padron cfe'!D:D,MATCH(DATOS!C1032,'padron cfe'!A:A,0),1),"")</f>
        <v/>
      </c>
      <c r="X1032" s="3"/>
      <c r="Z1032" s="4" t="str">
        <f t="shared" si="215"/>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H1032" s="7" t="str">
        <f t="shared" ca="1" si="216"/>
        <v/>
      </c>
      <c r="BI1032" s="4" t="str">
        <f t="shared" si="212"/>
        <v/>
      </c>
      <c r="BJ1032" s="123" t="str">
        <f t="shared" si="217"/>
        <v/>
      </c>
      <c r="BK1032" s="140" t="str">
        <f t="shared" si="222"/>
        <v/>
      </c>
      <c r="BP1032" s="5"/>
      <c r="BQ1032" s="4" t="str">
        <f>IF(IFERROR(VLOOKUP(C1032,C1033:C$1993,1,0),"")="","",COUNTIF(C:C,C1032))</f>
        <v/>
      </c>
      <c r="BS1032" s="5"/>
      <c r="BT1032" s="5"/>
      <c r="BU1032" s="5" t="str">
        <f>IF(B1032="","",IF(BQ1032="",1+(MAX(BU$2:BU1031)),""))</f>
        <v/>
      </c>
      <c r="BV1032" s="5" t="str">
        <f t="shared" si="218"/>
        <v/>
      </c>
      <c r="BW1032" s="5" t="str">
        <f t="shared" si="219"/>
        <v/>
      </c>
      <c r="BX1032" s="14" t="str">
        <f t="shared" si="220"/>
        <v/>
      </c>
      <c r="BY1032" s="28"/>
      <c r="CA1032" s="5" t="str">
        <f t="shared" si="213"/>
        <v/>
      </c>
      <c r="CC1032" s="5"/>
      <c r="CD1032" s="5" t="str">
        <f t="shared" si="221"/>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x14ac:dyDescent="0.25">
      <c r="A1033" s="4"/>
      <c r="B1033" s="3"/>
      <c r="D1033" s="1" t="str">
        <f>IFERROR(INDEX('padron cfe'!B:B,MATCH(DATOS!C1033,'padron cfe'!A:A,0),1),"")</f>
        <v/>
      </c>
      <c r="H1033" s="5" t="str">
        <f>IF(F1033="","",IFERROR(CONCATENATE("PEUA",VLOOKUP(ESTADO,REPORTE!AV1033:AW1064,2,0),CLAVE_DISTRITO,CLAVE_CADER,IFERROR(VLOOKUP(DAY(F1033),$BN$3:$BO$11,2,0),DAY(F1033)),IFERROR(VLOOKUP(MONTH(F1033),$BN$3:$BO$11,2,0),MONTH(F1033)),YEAR(F1033),G1033),""))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4"/>
        <v/>
      </c>
      <c r="S1033"/>
      <c r="T1033" s="2" t="str">
        <f>IFERROR(INDEX('padron cfe'!D:D,MATCH(DATOS!C1033,'padron cfe'!A:A,0),1),"")</f>
        <v/>
      </c>
      <c r="X1033" s="3"/>
      <c r="Z1033" s="4" t="str">
        <f t="shared" si="215"/>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H1033" s="7" t="str">
        <f t="shared" ca="1" si="216"/>
        <v/>
      </c>
      <c r="BI1033" s="4" t="str">
        <f t="shared" si="212"/>
        <v/>
      </c>
      <c r="BJ1033" s="123" t="str">
        <f t="shared" si="217"/>
        <v/>
      </c>
      <c r="BK1033" s="140" t="str">
        <f t="shared" si="222"/>
        <v/>
      </c>
      <c r="BP1033" s="5"/>
      <c r="BQ1033" s="4" t="str">
        <f>IF(IFERROR(VLOOKUP(C1033,C1034:C$1993,1,0),"")="","",COUNTIF(C:C,C1033))</f>
        <v/>
      </c>
      <c r="BS1033" s="5"/>
      <c r="BT1033" s="5"/>
      <c r="BU1033" s="5" t="str">
        <f>IF(B1033="","",IF(BQ1033="",1+(MAX(BU$2:BU1032)),""))</f>
        <v/>
      </c>
      <c r="BV1033" s="5" t="str">
        <f t="shared" si="218"/>
        <v/>
      </c>
      <c r="BW1033" s="5" t="str">
        <f t="shared" si="219"/>
        <v/>
      </c>
      <c r="BX1033" s="14" t="str">
        <f t="shared" si="220"/>
        <v/>
      </c>
      <c r="BY1033" s="28"/>
      <c r="CA1033" s="5" t="str">
        <f t="shared" si="213"/>
        <v/>
      </c>
      <c r="CC1033" s="5"/>
      <c r="CD1033" s="5" t="str">
        <f t="shared" si="221"/>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x14ac:dyDescent="0.25">
      <c r="A1034" s="4"/>
      <c r="B1034" s="3"/>
      <c r="D1034" s="1" t="str">
        <f>IFERROR(INDEX('padron cfe'!B:B,MATCH(DATOS!C1034,'padron cfe'!A:A,0),1),"")</f>
        <v/>
      </c>
      <c r="H1034" s="5" t="str">
        <f>IF(F1034="","",IFERROR(CONCATENATE("PEUA",VLOOKUP(ESTADO,REPORTE!AV1034:AW1065,2,0),CLAVE_DISTRITO,CLAVE_CADER,IFERROR(VLOOKUP(DAY(F1034),$BN$3:$BO$11,2,0),DAY(F1034)),IFERROR(VLOOKUP(MONTH(F1034),$BN$3:$BO$11,2,0),MONTH(F1034)),YEAR(F1034),G1034),""))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4"/>
        <v/>
      </c>
      <c r="S1034"/>
      <c r="T1034" s="2" t="str">
        <f>IFERROR(INDEX('padron cfe'!D:D,MATCH(DATOS!C1034,'padron cfe'!A:A,0),1),"")</f>
        <v/>
      </c>
      <c r="X1034" s="3"/>
      <c r="Z1034" s="4" t="str">
        <f t="shared" si="215"/>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H1034" s="7" t="str">
        <f t="shared" ca="1" si="216"/>
        <v/>
      </c>
      <c r="BI1034" s="4" t="str">
        <f t="shared" si="212"/>
        <v/>
      </c>
      <c r="BJ1034" s="123" t="str">
        <f t="shared" si="217"/>
        <v/>
      </c>
      <c r="BK1034" s="140" t="str">
        <f t="shared" si="222"/>
        <v/>
      </c>
      <c r="BP1034" s="5"/>
      <c r="BQ1034" s="4" t="str">
        <f>IF(IFERROR(VLOOKUP(C1034,C1035:C$1993,1,0),"")="","",COUNTIF(C:C,C1034))</f>
        <v/>
      </c>
      <c r="BS1034" s="5"/>
      <c r="BT1034" s="5"/>
      <c r="BU1034" s="5" t="str">
        <f>IF(B1034="","",IF(BQ1034="",1+(MAX(BU$2:BU1033)),""))</f>
        <v/>
      </c>
      <c r="BV1034" s="5" t="str">
        <f t="shared" si="218"/>
        <v/>
      </c>
      <c r="BW1034" s="5" t="str">
        <f t="shared" si="219"/>
        <v/>
      </c>
      <c r="BX1034" s="14" t="str">
        <f t="shared" si="220"/>
        <v/>
      </c>
      <c r="BY1034" s="28"/>
      <c r="CA1034" s="5" t="str">
        <f t="shared" si="213"/>
        <v/>
      </c>
      <c r="CC1034" s="5"/>
      <c r="CD1034" s="5" t="str">
        <f t="shared" si="221"/>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x14ac:dyDescent="0.25">
      <c r="A1035" s="4"/>
      <c r="B1035" s="3"/>
      <c r="D1035" s="1" t="str">
        <f>IFERROR(INDEX('padron cfe'!B:B,MATCH(DATOS!C1035,'padron cfe'!A:A,0),1),"")</f>
        <v/>
      </c>
      <c r="H1035" s="5" t="str">
        <f>IF(F1035="","",IFERROR(CONCATENATE("PEUA",VLOOKUP(ESTADO,REPORTE!AV1035:AW1066,2,0),CLAVE_DISTRITO,CLAVE_CADER,IFERROR(VLOOKUP(DAY(F1035),$BN$3:$BO$11,2,0),DAY(F1035)),IFERROR(VLOOKUP(MONTH(F1035),$BN$3:$BO$11,2,0),MONTH(F1035)),YEAR(F1035),G1035),""))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4"/>
        <v/>
      </c>
      <c r="S1035"/>
      <c r="T1035" s="2" t="str">
        <f>IFERROR(INDEX('padron cfe'!D:D,MATCH(DATOS!C1035,'padron cfe'!A:A,0),1),"")</f>
        <v/>
      </c>
      <c r="X1035" s="3"/>
      <c r="Z1035" s="4" t="str">
        <f t="shared" si="215"/>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H1035" s="7" t="str">
        <f t="shared" ca="1" si="216"/>
        <v/>
      </c>
      <c r="BI1035" s="4" t="str">
        <f t="shared" si="212"/>
        <v/>
      </c>
      <c r="BJ1035" s="123" t="str">
        <f t="shared" si="217"/>
        <v/>
      </c>
      <c r="BK1035" s="140" t="str">
        <f t="shared" si="222"/>
        <v/>
      </c>
      <c r="BP1035" s="5"/>
      <c r="BQ1035" s="4" t="str">
        <f>IF(IFERROR(VLOOKUP(C1035,C1036:C$1993,1,0),"")="","",COUNTIF(C:C,C1035))</f>
        <v/>
      </c>
      <c r="BS1035" s="5"/>
      <c r="BT1035" s="5"/>
      <c r="BU1035" s="5" t="str">
        <f>IF(B1035="","",IF(BQ1035="",1+(MAX(BU$2:BU1034)),""))</f>
        <v/>
      </c>
      <c r="BV1035" s="5" t="str">
        <f t="shared" si="218"/>
        <v/>
      </c>
      <c r="BW1035" s="5" t="str">
        <f t="shared" si="219"/>
        <v/>
      </c>
      <c r="BX1035" s="14" t="str">
        <f t="shared" si="220"/>
        <v/>
      </c>
      <c r="BY1035" s="28"/>
      <c r="CA1035" s="5" t="str">
        <f t="shared" si="213"/>
        <v/>
      </c>
      <c r="CC1035" s="5"/>
      <c r="CD1035" s="5" t="str">
        <f t="shared" si="221"/>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x14ac:dyDescent="0.25">
      <c r="A1036" s="4"/>
      <c r="B1036" s="3"/>
      <c r="D1036" s="1" t="str">
        <f>IFERROR(INDEX('padron cfe'!B:B,MATCH(DATOS!C1036,'padron cfe'!A:A,0),1),"")</f>
        <v/>
      </c>
      <c r="H1036" s="5" t="str">
        <f>IF(F1036="","",IFERROR(CONCATENATE("PEUA",VLOOKUP(ESTADO,REPORTE!AV1036:AW1067,2,0),CLAVE_DISTRITO,CLAVE_CADER,IFERROR(VLOOKUP(DAY(F1036),$BN$3:$BO$11,2,0),DAY(F1036)),IFERROR(VLOOKUP(MONTH(F1036),$BN$3:$BO$11,2,0),MONTH(F1036)),YEAR(F1036),G1036),""))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4"/>
        <v/>
      </c>
      <c r="S1036"/>
      <c r="T1036" s="2" t="str">
        <f>IFERROR(INDEX('padron cfe'!D:D,MATCH(DATOS!C1036,'padron cfe'!A:A,0),1),"")</f>
        <v/>
      </c>
      <c r="X1036" s="3"/>
      <c r="Z1036" s="4" t="str">
        <f t="shared" si="215"/>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H1036" s="7" t="str">
        <f t="shared" ca="1" si="216"/>
        <v/>
      </c>
      <c r="BI1036" s="4" t="str">
        <f t="shared" si="212"/>
        <v/>
      </c>
      <c r="BJ1036" s="123" t="str">
        <f t="shared" si="217"/>
        <v/>
      </c>
      <c r="BK1036" s="140" t="str">
        <f t="shared" si="222"/>
        <v/>
      </c>
      <c r="BP1036" s="5"/>
      <c r="BQ1036" s="4" t="str">
        <f>IF(IFERROR(VLOOKUP(C1036,C1037:C$1993,1,0),"")="","",COUNTIF(C:C,C1036))</f>
        <v/>
      </c>
      <c r="BS1036" s="5"/>
      <c r="BT1036" s="5"/>
      <c r="BU1036" s="5" t="str">
        <f>IF(B1036="","",IF(BQ1036="",1+(MAX(BU$2:BU1035)),""))</f>
        <v/>
      </c>
      <c r="BV1036" s="5" t="str">
        <f t="shared" si="218"/>
        <v/>
      </c>
      <c r="BW1036" s="5" t="str">
        <f t="shared" si="219"/>
        <v/>
      </c>
      <c r="BX1036" s="14" t="str">
        <f t="shared" si="220"/>
        <v/>
      </c>
      <c r="BY1036" s="28"/>
      <c r="CA1036" s="5" t="str">
        <f t="shared" si="213"/>
        <v/>
      </c>
      <c r="CC1036" s="5"/>
      <c r="CD1036" s="5" t="str">
        <f t="shared" si="221"/>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x14ac:dyDescent="0.25">
      <c r="A1037" s="4"/>
      <c r="B1037" s="3"/>
      <c r="D1037" s="1" t="str">
        <f>IFERROR(INDEX('padron cfe'!B:B,MATCH(DATOS!C1037,'padron cfe'!A:A,0),1),"")</f>
        <v/>
      </c>
      <c r="H1037" s="5" t="str">
        <f>IF(F1037="","",IFERROR(CONCATENATE("PEUA",VLOOKUP(ESTADO,REPORTE!AV1037:AW1068,2,0),CLAVE_DISTRITO,CLAVE_CADER,IFERROR(VLOOKUP(DAY(F1037),$BN$3:$BO$11,2,0),DAY(F1037)),IFERROR(VLOOKUP(MONTH(F1037),$BN$3:$BO$11,2,0),MONTH(F1037)),YEAR(F1037),G1037),""))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4"/>
        <v/>
      </c>
      <c r="S1037"/>
      <c r="T1037" s="2" t="str">
        <f>IFERROR(INDEX('padron cfe'!D:D,MATCH(DATOS!C1037,'padron cfe'!A:A,0),1),"")</f>
        <v/>
      </c>
      <c r="X1037" s="3"/>
      <c r="Z1037" s="4" t="str">
        <f t="shared" si="215"/>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H1037" s="7" t="str">
        <f t="shared" ca="1" si="216"/>
        <v/>
      </c>
      <c r="BI1037" s="4" t="str">
        <f t="shared" si="212"/>
        <v/>
      </c>
      <c r="BJ1037" s="123" t="str">
        <f t="shared" si="217"/>
        <v/>
      </c>
      <c r="BK1037" s="140" t="str">
        <f t="shared" si="222"/>
        <v/>
      </c>
      <c r="BP1037" s="5"/>
      <c r="BQ1037" s="4" t="str">
        <f>IF(IFERROR(VLOOKUP(C1037,C1038:C$1993,1,0),"")="","",COUNTIF(C:C,C1037))</f>
        <v/>
      </c>
      <c r="BS1037" s="5"/>
      <c r="BT1037" s="5"/>
      <c r="BU1037" s="5" t="str">
        <f>IF(B1037="","",IF(BQ1037="",1+(MAX(BU$2:BU1036)),""))</f>
        <v/>
      </c>
      <c r="BV1037" s="5" t="str">
        <f t="shared" si="218"/>
        <v/>
      </c>
      <c r="BW1037" s="5" t="str">
        <f t="shared" si="219"/>
        <v/>
      </c>
      <c r="BX1037" s="14" t="str">
        <f t="shared" si="220"/>
        <v/>
      </c>
      <c r="BY1037" s="28"/>
      <c r="CA1037" s="5" t="str">
        <f t="shared" si="213"/>
        <v/>
      </c>
      <c r="CC1037" s="5"/>
      <c r="CD1037" s="5" t="str">
        <f t="shared" si="221"/>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x14ac:dyDescent="0.25">
      <c r="A1038" s="4"/>
      <c r="B1038" s="3"/>
      <c r="D1038" s="1" t="str">
        <f>IFERROR(INDEX('padron cfe'!B:B,MATCH(DATOS!C1038,'padron cfe'!A:A,0),1),"")</f>
        <v/>
      </c>
      <c r="H1038" s="5" t="str">
        <f>IF(F1038="","",IFERROR(CONCATENATE("PEUA",VLOOKUP(ESTADO,REPORTE!AV1038:AW1069,2,0),CLAVE_DISTRITO,CLAVE_CADER,IFERROR(VLOOKUP(DAY(F1038),$BN$3:$BO$11,2,0),DAY(F1038)),IFERROR(VLOOKUP(MONTH(F1038),$BN$3:$BO$11,2,0),MONTH(F1038)),YEAR(F1038),G1038),""))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4"/>
        <v/>
      </c>
      <c r="S1038"/>
      <c r="T1038" s="2" t="str">
        <f>IFERROR(INDEX('padron cfe'!D:D,MATCH(DATOS!C1038,'padron cfe'!A:A,0),1),"")</f>
        <v/>
      </c>
      <c r="X1038" s="3"/>
      <c r="Z1038" s="4" t="str">
        <f t="shared" si="215"/>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H1038" s="7" t="str">
        <f t="shared" ca="1" si="216"/>
        <v/>
      </c>
      <c r="BI1038" s="4" t="str">
        <f t="shared" si="212"/>
        <v/>
      </c>
      <c r="BJ1038" s="123" t="str">
        <f t="shared" si="217"/>
        <v/>
      </c>
      <c r="BK1038" s="140" t="str">
        <f t="shared" si="222"/>
        <v/>
      </c>
      <c r="BP1038" s="5"/>
      <c r="BQ1038" s="4" t="str">
        <f>IF(IFERROR(VLOOKUP(C1038,C1039:C$1993,1,0),"")="","",COUNTIF(C:C,C1038))</f>
        <v/>
      </c>
      <c r="BS1038" s="5"/>
      <c r="BT1038" s="5"/>
      <c r="BU1038" s="5" t="str">
        <f>IF(B1038="","",IF(BQ1038="",1+(MAX(BU$2:BU1037)),""))</f>
        <v/>
      </c>
      <c r="BV1038" s="5" t="str">
        <f t="shared" si="218"/>
        <v/>
      </c>
      <c r="BW1038" s="5" t="str">
        <f t="shared" si="219"/>
        <v/>
      </c>
      <c r="BX1038" s="14" t="str">
        <f t="shared" si="220"/>
        <v/>
      </c>
      <c r="BY1038" s="28"/>
      <c r="CA1038" s="5" t="str">
        <f t="shared" si="213"/>
        <v/>
      </c>
      <c r="CC1038" s="5"/>
      <c r="CD1038" s="5" t="str">
        <f t="shared" si="221"/>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x14ac:dyDescent="0.25">
      <c r="A1039" s="4"/>
      <c r="B1039" s="3"/>
      <c r="D1039" s="1" t="str">
        <f>IFERROR(INDEX('padron cfe'!B:B,MATCH(DATOS!C1039,'padron cfe'!A:A,0),1),"")</f>
        <v/>
      </c>
      <c r="H1039" s="5" t="str">
        <f>IF(F1039="","",IFERROR(CONCATENATE("PEUA",VLOOKUP(ESTADO,REPORTE!AV1039:AW1070,2,0),CLAVE_DISTRITO,CLAVE_CADER,IFERROR(VLOOKUP(DAY(F1039),$BN$3:$BO$11,2,0),DAY(F1039)),IFERROR(VLOOKUP(MONTH(F1039),$BN$3:$BO$11,2,0),MONTH(F1039)),YEAR(F1039),G1039),""))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4"/>
        <v/>
      </c>
      <c r="S1039"/>
      <c r="T1039" s="2" t="str">
        <f>IFERROR(INDEX('padron cfe'!D:D,MATCH(DATOS!C1039,'padron cfe'!A:A,0),1),"")</f>
        <v/>
      </c>
      <c r="X1039" s="3"/>
      <c r="Z1039" s="4" t="str">
        <f t="shared" si="215"/>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H1039" s="7" t="str">
        <f t="shared" ca="1" si="216"/>
        <v/>
      </c>
      <c r="BI1039" s="4" t="str">
        <f t="shared" si="212"/>
        <v/>
      </c>
      <c r="BJ1039" s="123" t="str">
        <f t="shared" si="217"/>
        <v/>
      </c>
      <c r="BK1039" s="140" t="str">
        <f t="shared" si="222"/>
        <v/>
      </c>
      <c r="BP1039" s="5"/>
      <c r="BQ1039" s="4" t="str">
        <f>IF(IFERROR(VLOOKUP(C1039,C1040:C$1993,1,0),"")="","",COUNTIF(C:C,C1039))</f>
        <v/>
      </c>
      <c r="BS1039" s="5"/>
      <c r="BT1039" s="5"/>
      <c r="BU1039" s="5" t="str">
        <f>IF(B1039="","",IF(BQ1039="",1+(MAX(BU$2:BU1038)),""))</f>
        <v/>
      </c>
      <c r="BV1039" s="5" t="str">
        <f t="shared" si="218"/>
        <v/>
      </c>
      <c r="BW1039" s="5" t="str">
        <f t="shared" si="219"/>
        <v/>
      </c>
      <c r="BX1039" s="14" t="str">
        <f t="shared" si="220"/>
        <v/>
      </c>
      <c r="BY1039" s="28"/>
      <c r="CA1039" s="5" t="str">
        <f t="shared" si="213"/>
        <v/>
      </c>
      <c r="CC1039" s="5"/>
      <c r="CD1039" s="5" t="str">
        <f t="shared" si="221"/>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x14ac:dyDescent="0.25">
      <c r="A1040" s="4"/>
      <c r="B1040" s="3"/>
      <c r="D1040" s="1" t="str">
        <f>IFERROR(INDEX('padron cfe'!B:B,MATCH(DATOS!C1040,'padron cfe'!A:A,0),1),"")</f>
        <v/>
      </c>
      <c r="H1040" s="5" t="str">
        <f>IF(F1040="","",IFERROR(CONCATENATE("PEUA",VLOOKUP(ESTADO,REPORTE!AV1040:AW1071,2,0),CLAVE_DISTRITO,CLAVE_CADER,IFERROR(VLOOKUP(DAY(F1040),$BN$3:$BO$11,2,0),DAY(F1040)),IFERROR(VLOOKUP(MONTH(F1040),$BN$3:$BO$11,2,0),MONTH(F1040)),YEAR(F1040),G1040),""))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4"/>
        <v/>
      </c>
      <c r="S1040"/>
      <c r="T1040" s="2" t="str">
        <f>IFERROR(INDEX('padron cfe'!D:D,MATCH(DATOS!C1040,'padron cfe'!A:A,0),1),"")</f>
        <v/>
      </c>
      <c r="X1040" s="3"/>
      <c r="Z1040" s="4" t="str">
        <f t="shared" si="215"/>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H1040" s="7" t="str">
        <f t="shared" ca="1" si="216"/>
        <v/>
      </c>
      <c r="BI1040" s="4" t="str">
        <f t="shared" si="212"/>
        <v/>
      </c>
      <c r="BJ1040" s="123" t="str">
        <f t="shared" si="217"/>
        <v/>
      </c>
      <c r="BK1040" s="140" t="str">
        <f t="shared" si="222"/>
        <v/>
      </c>
      <c r="BP1040" s="5"/>
      <c r="BQ1040" s="4" t="str">
        <f>IF(IFERROR(VLOOKUP(C1040,C1041:C$1993,1,0),"")="","",COUNTIF(C:C,C1040))</f>
        <v/>
      </c>
      <c r="BS1040" s="5"/>
      <c r="BT1040" s="5"/>
      <c r="BU1040" s="5" t="str">
        <f>IF(B1040="","",IF(BQ1040="",1+(MAX(BU$2:BU1039)),""))</f>
        <v/>
      </c>
      <c r="BV1040" s="5" t="str">
        <f t="shared" si="218"/>
        <v/>
      </c>
      <c r="BW1040" s="5" t="str">
        <f t="shared" si="219"/>
        <v/>
      </c>
      <c r="BX1040" s="14" t="str">
        <f t="shared" si="220"/>
        <v/>
      </c>
      <c r="BY1040" s="28"/>
      <c r="CA1040" s="5" t="str">
        <f t="shared" si="213"/>
        <v/>
      </c>
      <c r="CC1040" s="5"/>
      <c r="CD1040" s="5" t="str">
        <f t="shared" si="221"/>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x14ac:dyDescent="0.25">
      <c r="A1041" s="4"/>
      <c r="B1041" s="3"/>
      <c r="D1041" s="1" t="str">
        <f>IFERROR(INDEX('padron cfe'!B:B,MATCH(DATOS!C1041,'padron cfe'!A:A,0),1),"")</f>
        <v/>
      </c>
      <c r="H1041" s="5" t="str">
        <f>IF(F1041="","",IFERROR(CONCATENATE("PEUA",VLOOKUP(ESTADO,REPORTE!AV1041:AW1072,2,0),CLAVE_DISTRITO,CLAVE_CADER,IFERROR(VLOOKUP(DAY(F1041),$BN$3:$BO$11,2,0),DAY(F1041)),IFERROR(VLOOKUP(MONTH(F1041),$BN$3:$BO$11,2,0),MONTH(F1041)),YEAR(F1041),G1041),""))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4"/>
        <v/>
      </c>
      <c r="S1041"/>
      <c r="T1041" s="2" t="str">
        <f>IFERROR(INDEX('padron cfe'!D:D,MATCH(DATOS!C1041,'padron cfe'!A:A,0),1),"")</f>
        <v/>
      </c>
      <c r="X1041" s="3"/>
      <c r="Z1041" s="4" t="str">
        <f t="shared" si="215"/>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H1041" s="7" t="str">
        <f t="shared" ca="1" si="216"/>
        <v/>
      </c>
      <c r="BI1041" s="4" t="str">
        <f t="shared" si="212"/>
        <v/>
      </c>
      <c r="BJ1041" s="123" t="str">
        <f t="shared" si="217"/>
        <v/>
      </c>
      <c r="BK1041" s="140" t="str">
        <f t="shared" si="222"/>
        <v/>
      </c>
      <c r="BP1041" s="5"/>
      <c r="BQ1041" s="4" t="str">
        <f>IF(IFERROR(VLOOKUP(C1041,C1042:C$1993,1,0),"")="","",COUNTIF(C:C,C1041))</f>
        <v/>
      </c>
      <c r="BS1041" s="5"/>
      <c r="BT1041" s="5"/>
      <c r="BU1041" s="5" t="str">
        <f>IF(B1041="","",IF(BQ1041="",1+(MAX(BU$2:BU1040)),""))</f>
        <v/>
      </c>
      <c r="BV1041" s="5" t="str">
        <f t="shared" si="218"/>
        <v/>
      </c>
      <c r="BW1041" s="5" t="str">
        <f t="shared" si="219"/>
        <v/>
      </c>
      <c r="BX1041" s="14" t="str">
        <f t="shared" si="220"/>
        <v/>
      </c>
      <c r="BY1041" s="28"/>
      <c r="CA1041" s="5" t="str">
        <f t="shared" si="213"/>
        <v/>
      </c>
      <c r="CC1041" s="5"/>
      <c r="CD1041" s="5" t="str">
        <f t="shared" si="221"/>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x14ac:dyDescent="0.25">
      <c r="A1042" s="4"/>
      <c r="B1042" s="3"/>
      <c r="D1042" s="1" t="str">
        <f>IFERROR(INDEX('padron cfe'!B:B,MATCH(DATOS!C1042,'padron cfe'!A:A,0),1),"")</f>
        <v/>
      </c>
      <c r="H1042" s="5" t="str">
        <f>IF(F1042="","",IFERROR(CONCATENATE("PEUA",VLOOKUP(ESTADO,REPORTE!AV1042:AW1073,2,0),CLAVE_DISTRITO,CLAVE_CADER,IFERROR(VLOOKUP(DAY(F1042),$BN$3:$BO$11,2,0),DAY(F1042)),IFERROR(VLOOKUP(MONTH(F1042),$BN$3:$BO$11,2,0),MONTH(F1042)),YEAR(F1042),G1042),""))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4"/>
        <v/>
      </c>
      <c r="S1042"/>
      <c r="T1042" s="2" t="str">
        <f>IFERROR(INDEX('padron cfe'!D:D,MATCH(DATOS!C1042,'padron cfe'!A:A,0),1),"")</f>
        <v/>
      </c>
      <c r="X1042" s="3"/>
      <c r="Z1042" s="4" t="str">
        <f t="shared" si="215"/>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H1042" s="7" t="str">
        <f t="shared" ca="1" si="216"/>
        <v/>
      </c>
      <c r="BI1042" s="4" t="str">
        <f t="shared" si="212"/>
        <v/>
      </c>
      <c r="BJ1042" s="123" t="str">
        <f t="shared" si="217"/>
        <v/>
      </c>
      <c r="BK1042" s="140" t="str">
        <f t="shared" si="222"/>
        <v/>
      </c>
      <c r="BP1042" s="5"/>
      <c r="BQ1042" s="4" t="str">
        <f>IF(IFERROR(VLOOKUP(C1042,C1043:C$1993,1,0),"")="","",COUNTIF(C:C,C1042))</f>
        <v/>
      </c>
      <c r="BS1042" s="5"/>
      <c r="BT1042" s="5"/>
      <c r="BU1042" s="5" t="str">
        <f>IF(B1042="","",IF(BQ1042="",1+(MAX(BU$2:BU1041)),""))</f>
        <v/>
      </c>
      <c r="BV1042" s="5" t="str">
        <f t="shared" si="218"/>
        <v/>
      </c>
      <c r="BW1042" s="5" t="str">
        <f t="shared" si="219"/>
        <v/>
      </c>
      <c r="BX1042" s="14" t="str">
        <f t="shared" si="220"/>
        <v/>
      </c>
      <c r="BY1042" s="28"/>
      <c r="CA1042" s="5" t="str">
        <f t="shared" si="213"/>
        <v/>
      </c>
      <c r="CC1042" s="5"/>
      <c r="CD1042" s="5" t="str">
        <f t="shared" si="221"/>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x14ac:dyDescent="0.25">
      <c r="A1043" s="4"/>
      <c r="B1043" s="3"/>
      <c r="D1043" s="1" t="str">
        <f>IFERROR(INDEX('padron cfe'!B:B,MATCH(DATOS!C1043,'padron cfe'!A:A,0),1),"")</f>
        <v/>
      </c>
      <c r="H1043" s="5" t="str">
        <f>IF(F1043="","",IFERROR(CONCATENATE("PEUA",VLOOKUP(ESTADO,REPORTE!AV1043:AW1074,2,0),CLAVE_DISTRITO,CLAVE_CADER,IFERROR(VLOOKUP(DAY(F1043),$BN$3:$BO$11,2,0),DAY(F1043)),IFERROR(VLOOKUP(MONTH(F1043),$BN$3:$BO$11,2,0),MONTH(F1043)),YEAR(F1043),G1043),""))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4"/>
        <v/>
      </c>
      <c r="S1043"/>
      <c r="T1043" s="2" t="str">
        <f>IFERROR(INDEX('padron cfe'!D:D,MATCH(DATOS!C1043,'padron cfe'!A:A,0),1),"")</f>
        <v/>
      </c>
      <c r="X1043" s="3"/>
      <c r="Z1043" s="4" t="str">
        <f t="shared" si="215"/>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H1043" s="7" t="str">
        <f t="shared" ca="1" si="216"/>
        <v/>
      </c>
      <c r="BI1043" s="4" t="str">
        <f t="shared" ref="BI1043:BI1078" si="223">IFERROR(IF(AA1043=0,"",AA1043/BB1043),"")</f>
        <v/>
      </c>
      <c r="BJ1043" s="123" t="str">
        <f t="shared" si="217"/>
        <v/>
      </c>
      <c r="BK1043" s="140" t="str">
        <f t="shared" si="222"/>
        <v/>
      </c>
      <c r="BP1043" s="5"/>
      <c r="BQ1043" s="4" t="str">
        <f>IF(IFERROR(VLOOKUP(C1043,C1044:C$1993,1,0),"")="","",COUNTIF(C:C,C1043))</f>
        <v/>
      </c>
      <c r="BS1043" s="5"/>
      <c r="BT1043" s="5"/>
      <c r="BU1043" s="5" t="str">
        <f>IF(B1043="","",IF(BQ1043="",1+(MAX(BU$2:BU1042)),""))</f>
        <v/>
      </c>
      <c r="BV1043" s="5" t="str">
        <f t="shared" si="218"/>
        <v/>
      </c>
      <c r="BW1043" s="5" t="str">
        <f t="shared" si="219"/>
        <v/>
      </c>
      <c r="BX1043" s="14" t="str">
        <f t="shared" si="220"/>
        <v/>
      </c>
      <c r="BY1043" s="28"/>
      <c r="CA1043" s="5" t="str">
        <f t="shared" si="213"/>
        <v/>
      </c>
      <c r="CC1043" s="5"/>
      <c r="CD1043" s="5" t="str">
        <f t="shared" si="221"/>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x14ac:dyDescent="0.25">
      <c r="A1044" s="4"/>
      <c r="B1044" s="3"/>
      <c r="D1044" s="1" t="str">
        <f>IFERROR(INDEX('padron cfe'!B:B,MATCH(DATOS!C1044,'padron cfe'!A:A,0),1),"")</f>
        <v/>
      </c>
      <c r="H1044" s="5" t="str">
        <f>IF(F1044="","",IFERROR(CONCATENATE("PEUA",VLOOKUP(ESTADO,REPORTE!AV1044:AW1075,2,0),CLAVE_DISTRITO,CLAVE_CADER,IFERROR(VLOOKUP(DAY(F1044),$BN$3:$BO$11,2,0),DAY(F1044)),IFERROR(VLOOKUP(MONTH(F1044),$BN$3:$BO$11,2,0),MONTH(F1044)),YEAR(F1044),G1044),""))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4"/>
        <v/>
      </c>
      <c r="S1044"/>
      <c r="T1044" s="2" t="str">
        <f>IFERROR(INDEX('padron cfe'!D:D,MATCH(DATOS!C1044,'padron cfe'!A:A,0),1),"")</f>
        <v/>
      </c>
      <c r="X1044" s="3"/>
      <c r="Z1044" s="4" t="str">
        <f t="shared" si="215"/>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H1044" s="7" t="str">
        <f t="shared" ca="1" si="216"/>
        <v/>
      </c>
      <c r="BI1044" s="4" t="str">
        <f t="shared" si="223"/>
        <v/>
      </c>
      <c r="BJ1044" s="123" t="str">
        <f t="shared" si="217"/>
        <v/>
      </c>
      <c r="BK1044" s="140" t="str">
        <f t="shared" si="222"/>
        <v/>
      </c>
      <c r="BP1044" s="5"/>
      <c r="BQ1044" s="4" t="str">
        <f>IF(IFERROR(VLOOKUP(C1044,C1045:C$1993,1,0),"")="","",COUNTIF(C:C,C1044))</f>
        <v/>
      </c>
      <c r="BS1044" s="5"/>
      <c r="BT1044" s="5"/>
      <c r="BU1044" s="5" t="str">
        <f>IF(B1044="","",IF(BQ1044="",1+(MAX(BU$2:BU1043)),""))</f>
        <v/>
      </c>
      <c r="BV1044" s="5" t="str">
        <f t="shared" si="218"/>
        <v/>
      </c>
      <c r="BW1044" s="5" t="str">
        <f t="shared" si="219"/>
        <v/>
      </c>
      <c r="BX1044" s="14" t="str">
        <f t="shared" si="220"/>
        <v/>
      </c>
      <c r="BY1044" s="28"/>
      <c r="CA1044" s="5" t="str">
        <f t="shared" si="213"/>
        <v/>
      </c>
      <c r="CC1044" s="5"/>
      <c r="CD1044" s="5" t="str">
        <f t="shared" si="221"/>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x14ac:dyDescent="0.25">
      <c r="A1045" s="4"/>
      <c r="B1045" s="3"/>
      <c r="D1045" s="1" t="str">
        <f>IFERROR(INDEX('padron cfe'!B:B,MATCH(DATOS!C1045,'padron cfe'!A:A,0),1),"")</f>
        <v/>
      </c>
      <c r="H1045" s="5" t="str">
        <f>IF(F1045="","",IFERROR(CONCATENATE("PEUA",VLOOKUP(ESTADO,REPORTE!AV1045:AW1076,2,0),CLAVE_DISTRITO,CLAVE_CADER,IFERROR(VLOOKUP(DAY(F1045),$BN$3:$BO$11,2,0),DAY(F1045)),IFERROR(VLOOKUP(MONTH(F1045),$BN$3:$BO$11,2,0),MONTH(F1045)),YEAR(F1045),G1045),""))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4"/>
        <v/>
      </c>
      <c r="S1045"/>
      <c r="T1045" s="2" t="str">
        <f>IFERROR(INDEX('padron cfe'!D:D,MATCH(DATOS!C1045,'padron cfe'!A:A,0),1),"")</f>
        <v/>
      </c>
      <c r="X1045" s="3"/>
      <c r="Z1045" s="4" t="str">
        <f t="shared" si="215"/>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H1045" s="7" t="str">
        <f t="shared" ca="1" si="216"/>
        <v/>
      </c>
      <c r="BI1045" s="4" t="str">
        <f t="shared" si="223"/>
        <v/>
      </c>
      <c r="BJ1045" s="123" t="str">
        <f t="shared" si="217"/>
        <v/>
      </c>
      <c r="BK1045" s="140" t="str">
        <f t="shared" si="222"/>
        <v/>
      </c>
      <c r="BP1045" s="5"/>
      <c r="BQ1045" s="4" t="str">
        <f>IF(IFERROR(VLOOKUP(C1045,C1046:C$1993,1,0),"")="","",COUNTIF(C:C,C1045))</f>
        <v/>
      </c>
      <c r="BS1045" s="5"/>
      <c r="BT1045" s="5"/>
      <c r="BU1045" s="5" t="str">
        <f>IF(B1045="","",IF(BQ1045="",1+(MAX(BU$2:BU1044)),""))</f>
        <v/>
      </c>
      <c r="BV1045" s="5" t="str">
        <f t="shared" si="218"/>
        <v/>
      </c>
      <c r="BW1045" s="5" t="str">
        <f t="shared" si="219"/>
        <v/>
      </c>
      <c r="BX1045" s="14" t="str">
        <f t="shared" si="220"/>
        <v/>
      </c>
      <c r="BY1045" s="28"/>
      <c r="CA1045" s="5" t="str">
        <f t="shared" si="213"/>
        <v/>
      </c>
      <c r="CC1045" s="5"/>
      <c r="CD1045" s="5" t="str">
        <f t="shared" si="221"/>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x14ac:dyDescent="0.25">
      <c r="A1046" s="4"/>
      <c r="B1046" s="3"/>
      <c r="D1046" s="1" t="str">
        <f>IFERROR(INDEX('padron cfe'!B:B,MATCH(DATOS!C1046,'padron cfe'!A:A,0),1),"")</f>
        <v/>
      </c>
      <c r="H1046" s="5" t="str">
        <f>IF(F1046="","",IFERROR(CONCATENATE("PEUA",VLOOKUP(ESTADO,REPORTE!AV1046:AW1077,2,0),CLAVE_DISTRITO,CLAVE_CADER,IFERROR(VLOOKUP(DAY(F1046),$BN$3:$BO$11,2,0),DAY(F1046)),IFERROR(VLOOKUP(MONTH(F1046),$BN$3:$BO$11,2,0),MONTH(F1046)),YEAR(F1046),G1046),""))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4"/>
        <v/>
      </c>
      <c r="S1046"/>
      <c r="T1046" s="2" t="str">
        <f>IFERROR(INDEX('padron cfe'!D:D,MATCH(DATOS!C1046,'padron cfe'!A:A,0),1),"")</f>
        <v/>
      </c>
      <c r="X1046" s="3"/>
      <c r="Z1046" s="4" t="str">
        <f t="shared" si="215"/>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H1046" s="7" t="str">
        <f t="shared" ca="1" si="216"/>
        <v/>
      </c>
      <c r="BI1046" s="4" t="str">
        <f t="shared" si="223"/>
        <v/>
      </c>
      <c r="BJ1046" s="123" t="str">
        <f t="shared" si="217"/>
        <v/>
      </c>
      <c r="BK1046" s="140" t="str">
        <f t="shared" si="222"/>
        <v/>
      </c>
      <c r="BP1046" s="5"/>
      <c r="BQ1046" s="4" t="str">
        <f>IF(IFERROR(VLOOKUP(C1046,C1047:C$1993,1,0),"")="","",COUNTIF(C:C,C1046))</f>
        <v/>
      </c>
      <c r="BS1046" s="5"/>
      <c r="BT1046" s="5"/>
      <c r="BU1046" s="5" t="str">
        <f>IF(B1046="","",IF(BQ1046="",1+(MAX(BU$2:BU1045)),""))</f>
        <v/>
      </c>
      <c r="BV1046" s="5" t="str">
        <f t="shared" si="218"/>
        <v/>
      </c>
      <c r="BW1046" s="5" t="str">
        <f t="shared" si="219"/>
        <v/>
      </c>
      <c r="BX1046" s="14" t="str">
        <f t="shared" si="220"/>
        <v/>
      </c>
      <c r="BY1046" s="28"/>
      <c r="CA1046" s="5" t="str">
        <f t="shared" ref="CA1046:CA1077" si="224">CONCATENATE(AI1046,AJ1046,AK1046,AL1046,AM1046)</f>
        <v/>
      </c>
      <c r="CC1046" s="5"/>
      <c r="CD1046" s="5" t="str">
        <f t="shared" si="221"/>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x14ac:dyDescent="0.25">
      <c r="A1047" s="4"/>
      <c r="B1047" s="3"/>
      <c r="D1047" s="1" t="str">
        <f>IFERROR(INDEX('padron cfe'!B:B,MATCH(DATOS!C1047,'padron cfe'!A:A,0),1),"")</f>
        <v/>
      </c>
      <c r="H1047" s="5" t="str">
        <f>IF(F1047="","",IFERROR(CONCATENATE("PEUA",VLOOKUP(ESTADO,REPORTE!AV1047:AW1078,2,0),CLAVE_DISTRITO,CLAVE_CADER,IFERROR(VLOOKUP(DAY(F1047),$BN$3:$BO$11,2,0),DAY(F1047)),IFERROR(VLOOKUP(MONTH(F1047),$BN$3:$BO$11,2,0),MONTH(F1047)),YEAR(F1047),G1047),""))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4"/>
        <v/>
      </c>
      <c r="S1047"/>
      <c r="T1047" s="2" t="str">
        <f>IFERROR(INDEX('padron cfe'!D:D,MATCH(DATOS!C1047,'padron cfe'!A:A,0),1),"")</f>
        <v/>
      </c>
      <c r="X1047" s="3"/>
      <c r="Z1047" s="4" t="str">
        <f t="shared" si="215"/>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H1047" s="7" t="str">
        <f t="shared" ca="1" si="216"/>
        <v/>
      </c>
      <c r="BI1047" s="4" t="str">
        <f t="shared" si="223"/>
        <v/>
      </c>
      <c r="BJ1047" s="123" t="str">
        <f t="shared" si="217"/>
        <v/>
      </c>
      <c r="BK1047" s="140" t="str">
        <f t="shared" si="222"/>
        <v/>
      </c>
      <c r="BP1047" s="5"/>
      <c r="BQ1047" s="4" t="str">
        <f>IF(IFERROR(VLOOKUP(C1047,C1048:C$1993,1,0),"")="","",COUNTIF(C:C,C1047))</f>
        <v/>
      </c>
      <c r="BS1047" s="5"/>
      <c r="BT1047" s="5"/>
      <c r="BU1047" s="5" t="str">
        <f>IF(B1047="","",IF(BQ1047="",1+(MAX(BU$2:BU1046)),""))</f>
        <v/>
      </c>
      <c r="BV1047" s="5" t="str">
        <f t="shared" si="218"/>
        <v/>
      </c>
      <c r="BW1047" s="5" t="str">
        <f t="shared" si="219"/>
        <v/>
      </c>
      <c r="BX1047" s="14" t="str">
        <f t="shared" si="220"/>
        <v/>
      </c>
      <c r="BY1047" s="28"/>
      <c r="CA1047" s="5" t="str">
        <f t="shared" si="224"/>
        <v/>
      </c>
      <c r="CC1047" s="5"/>
      <c r="CD1047" s="5" t="str">
        <f t="shared" si="221"/>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x14ac:dyDescent="0.25">
      <c r="A1048" s="4"/>
      <c r="B1048" s="3"/>
      <c r="D1048" s="1" t="str">
        <f>IFERROR(INDEX('padron cfe'!B:B,MATCH(DATOS!C1048,'padron cfe'!A:A,0),1),"")</f>
        <v/>
      </c>
      <c r="H1048" s="5" t="str">
        <f>IF(F1048="","",IFERROR(CONCATENATE("PEUA",VLOOKUP(ESTADO,REPORTE!AV1048:AW1079,2,0),CLAVE_DISTRITO,CLAVE_CADER,IFERROR(VLOOKUP(DAY(F1048),$BN$3:$BO$11,2,0),DAY(F1048)),IFERROR(VLOOKUP(MONTH(F1048),$BN$3:$BO$11,2,0),MONTH(F1048)),YEAR(F1048),G1048),""))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4"/>
        <v/>
      </c>
      <c r="S1048"/>
      <c r="T1048" s="2" t="str">
        <f>IFERROR(INDEX('padron cfe'!D:D,MATCH(DATOS!C1048,'padron cfe'!A:A,0),1),"")</f>
        <v/>
      </c>
      <c r="X1048" s="3"/>
      <c r="Z1048" s="4" t="str">
        <f t="shared" si="215"/>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H1048" s="7" t="str">
        <f t="shared" ca="1" si="216"/>
        <v/>
      </c>
      <c r="BI1048" s="4" t="str">
        <f t="shared" si="223"/>
        <v/>
      </c>
      <c r="BJ1048" s="123" t="str">
        <f t="shared" si="217"/>
        <v/>
      </c>
      <c r="BK1048" s="140" t="str">
        <f t="shared" si="222"/>
        <v/>
      </c>
      <c r="BP1048" s="5"/>
      <c r="BQ1048" s="4" t="str">
        <f>IF(IFERROR(VLOOKUP(C1048,C1049:C$1993,1,0),"")="","",COUNTIF(C:C,C1048))</f>
        <v/>
      </c>
      <c r="BS1048" s="5"/>
      <c r="BT1048" s="5"/>
      <c r="BU1048" s="5" t="str">
        <f>IF(B1048="","",IF(BQ1048="",1+(MAX(BU$2:BU1047)),""))</f>
        <v/>
      </c>
      <c r="BV1048" s="5" t="str">
        <f t="shared" si="218"/>
        <v/>
      </c>
      <c r="BW1048" s="5" t="str">
        <f t="shared" si="219"/>
        <v/>
      </c>
      <c r="BX1048" s="14" t="str">
        <f t="shared" si="220"/>
        <v/>
      </c>
      <c r="BY1048" s="28"/>
      <c r="CA1048" s="5" t="str">
        <f t="shared" si="224"/>
        <v/>
      </c>
      <c r="CC1048" s="5"/>
      <c r="CD1048" s="5" t="str">
        <f t="shared" si="221"/>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x14ac:dyDescent="0.25">
      <c r="A1049" s="4"/>
      <c r="B1049" s="3"/>
      <c r="D1049" s="1" t="str">
        <f>IFERROR(INDEX('padron cfe'!B:B,MATCH(DATOS!C1049,'padron cfe'!A:A,0),1),"")</f>
        <v/>
      </c>
      <c r="H1049" s="5" t="str">
        <f>IF(F1049="","",IFERROR(CONCATENATE("PEUA",VLOOKUP(ESTADO,REPORTE!AV1049:AW1080,2,0),CLAVE_DISTRITO,CLAVE_CADER,IFERROR(VLOOKUP(DAY(F1049),$BN$3:$BO$11,2,0),DAY(F1049)),IFERROR(VLOOKUP(MONTH(F1049),$BN$3:$BO$11,2,0),MONTH(F1049)),YEAR(F1049),G1049),""))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4"/>
        <v/>
      </c>
      <c r="S1049"/>
      <c r="T1049" s="2" t="str">
        <f>IFERROR(INDEX('padron cfe'!D:D,MATCH(DATOS!C1049,'padron cfe'!A:A,0),1),"")</f>
        <v/>
      </c>
      <c r="X1049" s="3"/>
      <c r="Z1049" s="4" t="str">
        <f t="shared" si="215"/>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H1049" s="7" t="str">
        <f t="shared" ca="1" si="216"/>
        <v/>
      </c>
      <c r="BI1049" s="4" t="str">
        <f t="shared" si="223"/>
        <v/>
      </c>
      <c r="BJ1049" s="123" t="str">
        <f t="shared" si="217"/>
        <v/>
      </c>
      <c r="BK1049" s="140" t="str">
        <f t="shared" si="222"/>
        <v/>
      </c>
      <c r="BP1049" s="5"/>
      <c r="BQ1049" s="4" t="str">
        <f>IF(IFERROR(VLOOKUP(C1049,C1050:C$1993,1,0),"")="","",COUNTIF(C:C,C1049))</f>
        <v/>
      </c>
      <c r="BS1049" s="5"/>
      <c r="BT1049" s="5"/>
      <c r="BU1049" s="5" t="str">
        <f>IF(B1049="","",IF(BQ1049="",1+(MAX(BU$2:BU1048)),""))</f>
        <v/>
      </c>
      <c r="BV1049" s="5" t="str">
        <f t="shared" si="218"/>
        <v/>
      </c>
      <c r="BW1049" s="5" t="str">
        <f t="shared" si="219"/>
        <v/>
      </c>
      <c r="BX1049" s="14" t="str">
        <f t="shared" si="220"/>
        <v/>
      </c>
      <c r="BY1049" s="28"/>
      <c r="CA1049" s="5" t="str">
        <f t="shared" si="224"/>
        <v/>
      </c>
      <c r="CC1049" s="5"/>
      <c r="CD1049" s="5" t="str">
        <f t="shared" si="221"/>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x14ac:dyDescent="0.25">
      <c r="A1050" s="4"/>
      <c r="B1050" s="3"/>
      <c r="D1050" s="1" t="str">
        <f>IFERROR(INDEX('padron cfe'!B:B,MATCH(DATOS!C1050,'padron cfe'!A:A,0),1),"")</f>
        <v/>
      </c>
      <c r="H1050" s="5" t="str">
        <f>IF(F1050="","",IFERROR(CONCATENATE("PEUA",VLOOKUP(ESTADO,REPORTE!AV1050:AW1081,2,0),CLAVE_DISTRITO,CLAVE_CADER,IFERROR(VLOOKUP(DAY(F1050),$BN$3:$BO$11,2,0),DAY(F1050)),IFERROR(VLOOKUP(MONTH(F1050),$BN$3:$BO$11,2,0),MONTH(F1050)),YEAR(F1050),G1050),""))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4"/>
        <v/>
      </c>
      <c r="S1050"/>
      <c r="T1050" s="2" t="str">
        <f>IFERROR(INDEX('padron cfe'!D:D,MATCH(DATOS!C1050,'padron cfe'!A:A,0),1),"")</f>
        <v/>
      </c>
      <c r="X1050" s="3"/>
      <c r="Z1050" s="4" t="str">
        <f t="shared" si="215"/>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H1050" s="7" t="str">
        <f t="shared" ca="1" si="216"/>
        <v/>
      </c>
      <c r="BI1050" s="4" t="str">
        <f t="shared" si="223"/>
        <v/>
      </c>
      <c r="BJ1050" s="123" t="str">
        <f t="shared" si="217"/>
        <v/>
      </c>
      <c r="BK1050" s="140" t="str">
        <f t="shared" si="222"/>
        <v/>
      </c>
      <c r="BP1050" s="5"/>
      <c r="BQ1050" s="4" t="str">
        <f>IF(IFERROR(VLOOKUP(C1050,C1051:C$1993,1,0),"")="","",COUNTIF(C:C,C1050))</f>
        <v/>
      </c>
      <c r="BS1050" s="5"/>
      <c r="BT1050" s="5"/>
      <c r="BU1050" s="5" t="str">
        <f>IF(B1050="","",IF(BQ1050="",1+(MAX(BU$2:BU1049)),""))</f>
        <v/>
      </c>
      <c r="BV1050" s="5" t="str">
        <f t="shared" si="218"/>
        <v/>
      </c>
      <c r="BW1050" s="5" t="str">
        <f t="shared" si="219"/>
        <v/>
      </c>
      <c r="BX1050" s="14" t="str">
        <f t="shared" si="220"/>
        <v/>
      </c>
      <c r="BY1050" s="28"/>
      <c r="CA1050" s="5" t="str">
        <f t="shared" si="224"/>
        <v/>
      </c>
      <c r="CC1050" s="5"/>
      <c r="CD1050" s="5" t="str">
        <f t="shared" si="221"/>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x14ac:dyDescent="0.25">
      <c r="A1051" s="4"/>
      <c r="B1051" s="3"/>
      <c r="D1051" s="1" t="str">
        <f>IFERROR(INDEX('padron cfe'!B:B,MATCH(DATOS!C1051,'padron cfe'!A:A,0),1),"")</f>
        <v/>
      </c>
      <c r="H1051" s="5" t="str">
        <f>IF(F1051="","",IFERROR(CONCATENATE("PEUA",VLOOKUP(ESTADO,REPORTE!AV1051:AW1082,2,0),CLAVE_DISTRITO,CLAVE_CADER,IFERROR(VLOOKUP(DAY(F1051),$BN$3:$BO$11,2,0),DAY(F1051)),IFERROR(VLOOKUP(MONTH(F1051),$BN$3:$BO$11,2,0),MONTH(F1051)),YEAR(F1051),G1051),""))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4"/>
        <v/>
      </c>
      <c r="S1051"/>
      <c r="T1051" s="2" t="str">
        <f>IFERROR(INDEX('padron cfe'!D:D,MATCH(DATOS!C1051,'padron cfe'!A:A,0),1),"")</f>
        <v/>
      </c>
      <c r="X1051" s="3"/>
      <c r="Z1051" s="4" t="str">
        <f t="shared" si="215"/>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H1051" s="7" t="str">
        <f t="shared" ca="1" si="216"/>
        <v/>
      </c>
      <c r="BI1051" s="4" t="str">
        <f t="shared" si="223"/>
        <v/>
      </c>
      <c r="BJ1051" s="123" t="str">
        <f t="shared" si="217"/>
        <v/>
      </c>
      <c r="BK1051" s="140" t="str">
        <f t="shared" si="222"/>
        <v/>
      </c>
      <c r="BP1051" s="5"/>
      <c r="BQ1051" s="4" t="str">
        <f>IF(IFERROR(VLOOKUP(C1051,C1052:C$1993,1,0),"")="","",COUNTIF(C:C,C1051))</f>
        <v/>
      </c>
      <c r="BS1051" s="5"/>
      <c r="BT1051" s="5"/>
      <c r="BU1051" s="5" t="str">
        <f>IF(B1051="","",IF(BQ1051="",1+(MAX(BU$2:BU1050)),""))</f>
        <v/>
      </c>
      <c r="BV1051" s="5" t="str">
        <f t="shared" si="218"/>
        <v/>
      </c>
      <c r="BW1051" s="5" t="str">
        <f t="shared" si="219"/>
        <v/>
      </c>
      <c r="BX1051" s="14" t="str">
        <f t="shared" si="220"/>
        <v/>
      </c>
      <c r="BY1051" s="28"/>
      <c r="CA1051" s="5" t="str">
        <f t="shared" si="224"/>
        <v/>
      </c>
      <c r="CC1051" s="5"/>
      <c r="CD1051" s="5" t="str">
        <f t="shared" si="221"/>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x14ac:dyDescent="0.25">
      <c r="A1052" s="4"/>
      <c r="B1052" s="3"/>
      <c r="D1052" s="1" t="str">
        <f>IFERROR(INDEX('padron cfe'!B:B,MATCH(DATOS!C1052,'padron cfe'!A:A,0),1),"")</f>
        <v/>
      </c>
      <c r="H1052" s="5" t="str">
        <f>IF(F1052="","",IFERROR(CONCATENATE("PEUA",VLOOKUP(ESTADO,REPORTE!AV1052:AW1083,2,0),CLAVE_DISTRITO,CLAVE_CADER,IFERROR(VLOOKUP(DAY(F1052),$BN$3:$BO$11,2,0),DAY(F1052)),IFERROR(VLOOKUP(MONTH(F1052),$BN$3:$BO$11,2,0),MONTH(F1052)),YEAR(F1052),G1052),""))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4"/>
        <v/>
      </c>
      <c r="S1052"/>
      <c r="T1052" s="2" t="str">
        <f>IFERROR(INDEX('padron cfe'!D:D,MATCH(DATOS!C1052,'padron cfe'!A:A,0),1),"")</f>
        <v/>
      </c>
      <c r="X1052" s="3"/>
      <c r="Z1052" s="4" t="str">
        <f t="shared" si="215"/>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H1052" s="7" t="str">
        <f t="shared" ca="1" si="216"/>
        <v/>
      </c>
      <c r="BI1052" s="4" t="str">
        <f t="shared" si="223"/>
        <v/>
      </c>
      <c r="BJ1052" s="123" t="str">
        <f t="shared" si="217"/>
        <v/>
      </c>
      <c r="BK1052" s="140" t="str">
        <f t="shared" si="222"/>
        <v/>
      </c>
      <c r="BP1052" s="5"/>
      <c r="BQ1052" s="4" t="str">
        <f>IF(IFERROR(VLOOKUP(C1052,C1053:C$1993,1,0),"")="","",COUNTIF(C:C,C1052))</f>
        <v/>
      </c>
      <c r="BS1052" s="5"/>
      <c r="BT1052" s="5"/>
      <c r="BU1052" s="5" t="str">
        <f>IF(B1052="","",IF(BQ1052="",1+(MAX(BU$2:BU1051)),""))</f>
        <v/>
      </c>
      <c r="BV1052" s="5" t="str">
        <f t="shared" si="218"/>
        <v/>
      </c>
      <c r="BW1052" s="5" t="str">
        <f t="shared" si="219"/>
        <v/>
      </c>
      <c r="BX1052" s="14" t="str">
        <f t="shared" si="220"/>
        <v/>
      </c>
      <c r="BY1052" s="28"/>
      <c r="CA1052" s="5" t="str">
        <f t="shared" si="224"/>
        <v/>
      </c>
      <c r="CC1052" s="5"/>
      <c r="CD1052" s="5" t="str">
        <f t="shared" si="221"/>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x14ac:dyDescent="0.25">
      <c r="A1053" s="4"/>
      <c r="B1053" s="3"/>
      <c r="D1053" s="1" t="str">
        <f>IFERROR(INDEX('padron cfe'!B:B,MATCH(DATOS!C1053,'padron cfe'!A:A,0),1),"")</f>
        <v/>
      </c>
      <c r="H1053" s="5" t="str">
        <f>IF(F1053="","",IFERROR(CONCATENATE("PEUA",VLOOKUP(ESTADO,REPORTE!AV1053:AW1084,2,0),CLAVE_DISTRITO,CLAVE_CADER,IFERROR(VLOOKUP(DAY(F1053),$BN$3:$BO$11,2,0),DAY(F1053)),IFERROR(VLOOKUP(MONTH(F1053),$BN$3:$BO$11,2,0),MONTH(F1053)),YEAR(F1053),G1053),""))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4"/>
        <v/>
      </c>
      <c r="S1053"/>
      <c r="T1053" s="2" t="str">
        <f>IFERROR(INDEX('padron cfe'!D:D,MATCH(DATOS!C1053,'padron cfe'!A:A,0),1),"")</f>
        <v/>
      </c>
      <c r="X1053" s="3"/>
      <c r="Z1053" s="4" t="str">
        <f t="shared" si="215"/>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H1053" s="7" t="str">
        <f t="shared" ca="1" si="216"/>
        <v/>
      </c>
      <c r="BI1053" s="4" t="str">
        <f t="shared" si="223"/>
        <v/>
      </c>
      <c r="BJ1053" s="123" t="str">
        <f t="shared" si="217"/>
        <v/>
      </c>
      <c r="BK1053" s="140" t="str">
        <f t="shared" si="222"/>
        <v/>
      </c>
      <c r="BP1053" s="5"/>
      <c r="BQ1053" s="4" t="str">
        <f>IF(IFERROR(VLOOKUP(C1053,C1054:C$1993,1,0),"")="","",COUNTIF(C:C,C1053))</f>
        <v/>
      </c>
      <c r="BS1053" s="5"/>
      <c r="BT1053" s="5"/>
      <c r="BU1053" s="5" t="str">
        <f>IF(B1053="","",IF(BQ1053="",1+(MAX(BU$2:BU1052)),""))</f>
        <v/>
      </c>
      <c r="BV1053" s="5" t="str">
        <f t="shared" si="218"/>
        <v/>
      </c>
      <c r="BW1053" s="5" t="str">
        <f t="shared" si="219"/>
        <v/>
      </c>
      <c r="BX1053" s="14" t="str">
        <f t="shared" si="220"/>
        <v/>
      </c>
      <c r="BY1053" s="28"/>
      <c r="CA1053" s="5" t="str">
        <f t="shared" si="224"/>
        <v/>
      </c>
      <c r="CC1053" s="5"/>
      <c r="CD1053" s="5" t="str">
        <f t="shared" si="221"/>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x14ac:dyDescent="0.25">
      <c r="A1054" s="4"/>
      <c r="B1054" s="3"/>
      <c r="D1054" s="1" t="str">
        <f>IFERROR(INDEX('padron cfe'!B:B,MATCH(DATOS!C1054,'padron cfe'!A:A,0),1),"")</f>
        <v/>
      </c>
      <c r="H1054" s="5" t="str">
        <f>IF(F1054="","",IFERROR(CONCATENATE("PEUA",VLOOKUP(ESTADO,REPORTE!AV1054:AW1085,2,0),CLAVE_DISTRITO,CLAVE_CADER,IFERROR(VLOOKUP(DAY(F1054),$BN$3:$BO$11,2,0),DAY(F1054)),IFERROR(VLOOKUP(MONTH(F1054),$BN$3:$BO$11,2,0),MONTH(F1054)),YEAR(F1054),G1054),""))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4"/>
        <v/>
      </c>
      <c r="S1054"/>
      <c r="T1054" s="2" t="str">
        <f>IFERROR(INDEX('padron cfe'!D:D,MATCH(DATOS!C1054,'padron cfe'!A:A,0),1),"")</f>
        <v/>
      </c>
      <c r="X1054" s="3"/>
      <c r="Z1054" s="4" t="str">
        <f t="shared" si="215"/>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H1054" s="7" t="str">
        <f t="shared" ca="1" si="216"/>
        <v/>
      </c>
      <c r="BI1054" s="4" t="str">
        <f t="shared" si="223"/>
        <v/>
      </c>
      <c r="BJ1054" s="123" t="str">
        <f t="shared" si="217"/>
        <v/>
      </c>
      <c r="BK1054" s="140" t="str">
        <f t="shared" si="222"/>
        <v/>
      </c>
      <c r="BP1054" s="5"/>
      <c r="BQ1054" s="4" t="str">
        <f>IF(IFERROR(VLOOKUP(C1054,C1055:C$1993,1,0),"")="","",COUNTIF(C:C,C1054))</f>
        <v/>
      </c>
      <c r="BS1054" s="5"/>
      <c r="BT1054" s="5"/>
      <c r="BU1054" s="5" t="str">
        <f>IF(B1054="","",IF(BQ1054="",1+(MAX(BU$2:BU1053)),""))</f>
        <v/>
      </c>
      <c r="BV1054" s="5" t="str">
        <f t="shared" si="218"/>
        <v/>
      </c>
      <c r="BW1054" s="5" t="str">
        <f t="shared" si="219"/>
        <v/>
      </c>
      <c r="BX1054" s="14" t="str">
        <f t="shared" si="220"/>
        <v/>
      </c>
      <c r="BY1054" s="28"/>
      <c r="CA1054" s="5" t="str">
        <f t="shared" si="224"/>
        <v/>
      </c>
      <c r="CC1054" s="5"/>
      <c r="CD1054" s="5" t="str">
        <f t="shared" si="221"/>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x14ac:dyDescent="0.25">
      <c r="A1055" s="4"/>
      <c r="B1055" s="3"/>
      <c r="D1055" s="1" t="str">
        <f>IFERROR(INDEX('padron cfe'!B:B,MATCH(DATOS!C1055,'padron cfe'!A:A,0),1),"")</f>
        <v/>
      </c>
      <c r="H1055" s="5" t="str">
        <f>IF(F1055="","",IFERROR(CONCATENATE("PEUA",VLOOKUP(ESTADO,REPORTE!AV1055:AW1086,2,0),CLAVE_DISTRITO,CLAVE_CADER,IFERROR(VLOOKUP(DAY(F1055),$BN$3:$BO$11,2,0),DAY(F1055)),IFERROR(VLOOKUP(MONTH(F1055),$BN$3:$BO$11,2,0),MONTH(F1055)),YEAR(F1055),G1055),""))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4"/>
        <v/>
      </c>
      <c r="S1055"/>
      <c r="T1055" s="2" t="str">
        <f>IFERROR(INDEX('padron cfe'!D:D,MATCH(DATOS!C1055,'padron cfe'!A:A,0),1),"")</f>
        <v/>
      </c>
      <c r="X1055" s="3"/>
      <c r="Z1055" s="4" t="str">
        <f t="shared" si="215"/>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H1055" s="7" t="str">
        <f t="shared" ca="1" si="216"/>
        <v/>
      </c>
      <c r="BI1055" s="4" t="str">
        <f t="shared" si="223"/>
        <v/>
      </c>
      <c r="BJ1055" s="123" t="str">
        <f t="shared" si="217"/>
        <v/>
      </c>
      <c r="BK1055" s="140" t="str">
        <f t="shared" si="222"/>
        <v/>
      </c>
      <c r="BP1055" s="5"/>
      <c r="BQ1055" s="4" t="str">
        <f>IF(IFERROR(VLOOKUP(C1055,C1056:C$1993,1,0),"")="","",COUNTIF(C:C,C1055))</f>
        <v/>
      </c>
      <c r="BS1055" s="5"/>
      <c r="BT1055" s="5"/>
      <c r="BU1055" s="5" t="str">
        <f>IF(B1055="","",IF(BQ1055="",1+(MAX(BU$2:BU1054)),""))</f>
        <v/>
      </c>
      <c r="BV1055" s="5" t="str">
        <f t="shared" si="218"/>
        <v/>
      </c>
      <c r="BW1055" s="5" t="str">
        <f t="shared" si="219"/>
        <v/>
      </c>
      <c r="BX1055" s="14" t="str">
        <f t="shared" si="220"/>
        <v/>
      </c>
      <c r="BY1055" s="28"/>
      <c r="CA1055" s="5" t="str">
        <f t="shared" si="224"/>
        <v/>
      </c>
      <c r="CC1055" s="5"/>
      <c r="CD1055" s="5" t="str">
        <f t="shared" si="221"/>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x14ac:dyDescent="0.25">
      <c r="A1056" s="4"/>
      <c r="B1056" s="3"/>
      <c r="D1056" s="1" t="str">
        <f>IFERROR(INDEX('padron cfe'!B:B,MATCH(DATOS!C1056,'padron cfe'!A:A,0),1),"")</f>
        <v/>
      </c>
      <c r="H1056" s="5" t="str">
        <f>IF(F1056="","",IFERROR(CONCATENATE("PEUA",VLOOKUP(ESTADO,REPORTE!AV1056:AW1087,2,0),CLAVE_DISTRITO,CLAVE_CADER,IFERROR(VLOOKUP(DAY(F1056),$BN$3:$BO$11,2,0),DAY(F1056)),IFERROR(VLOOKUP(MONTH(F1056),$BN$3:$BO$11,2,0),MONTH(F1056)),YEAR(F1056),G1056),""))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4"/>
        <v/>
      </c>
      <c r="S1056"/>
      <c r="T1056" s="2" t="str">
        <f>IFERROR(INDEX('padron cfe'!D:D,MATCH(DATOS!C1056,'padron cfe'!A:A,0),1),"")</f>
        <v/>
      </c>
      <c r="X1056" s="3"/>
      <c r="Z1056" s="4" t="str">
        <f t="shared" si="215"/>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H1056" s="7" t="str">
        <f t="shared" ca="1" si="216"/>
        <v/>
      </c>
      <c r="BI1056" s="4" t="str">
        <f t="shared" si="223"/>
        <v/>
      </c>
      <c r="BJ1056" s="123" t="str">
        <f t="shared" si="217"/>
        <v/>
      </c>
      <c r="BK1056" s="140" t="str">
        <f t="shared" si="222"/>
        <v/>
      </c>
      <c r="BP1056" s="5"/>
      <c r="BQ1056" s="4" t="str">
        <f>IF(IFERROR(VLOOKUP(C1056,C1057:C$1993,1,0),"")="","",COUNTIF(C:C,C1056))</f>
        <v/>
      </c>
      <c r="BS1056" s="5"/>
      <c r="BT1056" s="5"/>
      <c r="BU1056" s="5" t="str">
        <f>IF(B1056="","",IF(BQ1056="",1+(MAX(BU$2:BU1055)),""))</f>
        <v/>
      </c>
      <c r="BV1056" s="5" t="str">
        <f t="shared" si="218"/>
        <v/>
      </c>
      <c r="BW1056" s="5" t="str">
        <f t="shared" si="219"/>
        <v/>
      </c>
      <c r="BX1056" s="14" t="str">
        <f t="shared" si="220"/>
        <v/>
      </c>
      <c r="BY1056" s="28"/>
      <c r="CA1056" s="5" t="str">
        <f t="shared" si="224"/>
        <v/>
      </c>
      <c r="CC1056" s="5"/>
      <c r="CD1056" s="5" t="str">
        <f t="shared" si="221"/>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x14ac:dyDescent="0.25">
      <c r="A1057" s="4"/>
      <c r="B1057" s="3"/>
      <c r="D1057" s="1" t="str">
        <f>IFERROR(INDEX('padron cfe'!B:B,MATCH(DATOS!C1057,'padron cfe'!A:A,0),1),"")</f>
        <v/>
      </c>
      <c r="H1057" s="5" t="str">
        <f>IF(F1057="","",IFERROR(CONCATENATE("PEUA",VLOOKUP(ESTADO,REPORTE!AV1057:AW1088,2,0),CLAVE_DISTRITO,CLAVE_CADER,IFERROR(VLOOKUP(DAY(F1057),$BN$3:$BO$11,2,0),DAY(F1057)),IFERROR(VLOOKUP(MONTH(F1057),$BN$3:$BO$11,2,0),MONTH(F1057)),YEAR(F1057),G1057),""))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4"/>
        <v/>
      </c>
      <c r="S1057"/>
      <c r="T1057" s="2" t="str">
        <f>IFERROR(INDEX('padron cfe'!D:D,MATCH(DATOS!C1057,'padron cfe'!A:A,0),1),"")</f>
        <v/>
      </c>
      <c r="X1057" s="3"/>
      <c r="Z1057" s="4" t="str">
        <f t="shared" si="215"/>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H1057" s="7" t="str">
        <f t="shared" ca="1" si="216"/>
        <v/>
      </c>
      <c r="BI1057" s="4" t="str">
        <f t="shared" si="223"/>
        <v/>
      </c>
      <c r="BJ1057" s="123" t="str">
        <f t="shared" si="217"/>
        <v/>
      </c>
      <c r="BK1057" s="140" t="str">
        <f t="shared" si="222"/>
        <v/>
      </c>
      <c r="BP1057" s="5"/>
      <c r="BQ1057" s="4" t="str">
        <f>IF(IFERROR(VLOOKUP(C1057,C1058:C$1993,1,0),"")="","",COUNTIF(C:C,C1057))</f>
        <v/>
      </c>
      <c r="BS1057" s="5"/>
      <c r="BT1057" s="5"/>
      <c r="BU1057" s="5" t="str">
        <f>IF(B1057="","",IF(BQ1057="",1+(MAX(BU$2:BU1056)),""))</f>
        <v/>
      </c>
      <c r="BV1057" s="5" t="str">
        <f t="shared" si="218"/>
        <v/>
      </c>
      <c r="BW1057" s="5" t="str">
        <f t="shared" si="219"/>
        <v/>
      </c>
      <c r="BX1057" s="14" t="str">
        <f t="shared" si="220"/>
        <v/>
      </c>
      <c r="BY1057" s="28"/>
      <c r="CA1057" s="5" t="str">
        <f t="shared" si="224"/>
        <v/>
      </c>
      <c r="CC1057" s="5"/>
      <c r="CD1057" s="5" t="str">
        <f t="shared" si="221"/>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x14ac:dyDescent="0.25">
      <c r="A1058" s="4"/>
      <c r="B1058" s="3"/>
      <c r="D1058" s="1" t="str">
        <f>IFERROR(INDEX('padron cfe'!B:B,MATCH(DATOS!C1058,'padron cfe'!A:A,0),1),"")</f>
        <v/>
      </c>
      <c r="H1058" s="5" t="str">
        <f>IF(F1058="","",IFERROR(CONCATENATE("PEUA",VLOOKUP(ESTADO,REPORTE!AV1058:AW1089,2,0),CLAVE_DISTRITO,CLAVE_CADER,IFERROR(VLOOKUP(DAY(F1058),$BN$3:$BO$11,2,0),DAY(F1058)),IFERROR(VLOOKUP(MONTH(F1058),$BN$3:$BO$11,2,0),MONTH(F1058)),YEAR(F1058),G1058),""))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4"/>
        <v/>
      </c>
      <c r="S1058"/>
      <c r="T1058" s="2" t="str">
        <f>IFERROR(INDEX('padron cfe'!D:D,MATCH(DATOS!C1058,'padron cfe'!A:A,0),1),"")</f>
        <v/>
      </c>
      <c r="X1058" s="3"/>
      <c r="Z1058" s="4" t="str">
        <f t="shared" si="215"/>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H1058" s="7" t="str">
        <f t="shared" ca="1" si="216"/>
        <v/>
      </c>
      <c r="BI1058" s="4" t="str">
        <f t="shared" si="223"/>
        <v/>
      </c>
      <c r="BJ1058" s="123" t="str">
        <f t="shared" si="217"/>
        <v/>
      </c>
      <c r="BK1058" s="140" t="str">
        <f t="shared" si="222"/>
        <v/>
      </c>
      <c r="BP1058" s="5"/>
      <c r="BQ1058" s="4" t="str">
        <f>IF(IFERROR(VLOOKUP(C1058,C1059:C$1993,1,0),"")="","",COUNTIF(C:C,C1058))</f>
        <v/>
      </c>
      <c r="BS1058" s="5"/>
      <c r="BT1058" s="5"/>
      <c r="BU1058" s="5" t="str">
        <f>IF(B1058="","",IF(BQ1058="",1+(MAX(BU$2:BU1057)),""))</f>
        <v/>
      </c>
      <c r="BV1058" s="5" t="str">
        <f t="shared" si="218"/>
        <v/>
      </c>
      <c r="BW1058" s="5" t="str">
        <f t="shared" si="219"/>
        <v/>
      </c>
      <c r="BX1058" s="14" t="str">
        <f t="shared" si="220"/>
        <v/>
      </c>
      <c r="BY1058" s="28"/>
      <c r="CA1058" s="5" t="str">
        <f t="shared" si="224"/>
        <v/>
      </c>
      <c r="CC1058" s="5"/>
      <c r="CD1058" s="5" t="str">
        <f t="shared" si="221"/>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x14ac:dyDescent="0.25">
      <c r="A1059" s="4"/>
      <c r="B1059" s="3"/>
      <c r="D1059" s="1" t="str">
        <f>IFERROR(INDEX('padron cfe'!B:B,MATCH(DATOS!C1059,'padron cfe'!A:A,0),1),"")</f>
        <v/>
      </c>
      <c r="H1059" s="5" t="str">
        <f>IF(F1059="","",IFERROR(CONCATENATE("PEUA",VLOOKUP(ESTADO,REPORTE!AV1059:AW1090,2,0),CLAVE_DISTRITO,CLAVE_CADER,IFERROR(VLOOKUP(DAY(F1059),$BN$3:$BO$11,2,0),DAY(F1059)),IFERROR(VLOOKUP(MONTH(F1059),$BN$3:$BO$11,2,0),MONTH(F1059)),YEAR(F1059),G1059),""))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4"/>
        <v/>
      </c>
      <c r="S1059"/>
      <c r="T1059" s="2" t="str">
        <f>IFERROR(INDEX('padron cfe'!D:D,MATCH(DATOS!C1059,'padron cfe'!A:A,0),1),"")</f>
        <v/>
      </c>
      <c r="X1059" s="3"/>
      <c r="Z1059" s="4" t="str">
        <f t="shared" si="215"/>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H1059" s="7" t="str">
        <f t="shared" ca="1" si="216"/>
        <v/>
      </c>
      <c r="BI1059" s="4" t="str">
        <f t="shared" si="223"/>
        <v/>
      </c>
      <c r="BJ1059" s="123" t="str">
        <f t="shared" si="217"/>
        <v/>
      </c>
      <c r="BK1059" s="140" t="str">
        <f t="shared" si="222"/>
        <v/>
      </c>
      <c r="BP1059" s="5"/>
      <c r="BQ1059" s="4" t="str">
        <f>IF(IFERROR(VLOOKUP(C1059,C1060:C$1993,1,0),"")="","",COUNTIF(C:C,C1059))</f>
        <v/>
      </c>
      <c r="BS1059" s="5"/>
      <c r="BT1059" s="5"/>
      <c r="BU1059" s="5" t="str">
        <f>IF(B1059="","",IF(BQ1059="",1+(MAX(BU$2:BU1058)),""))</f>
        <v/>
      </c>
      <c r="BV1059" s="5" t="str">
        <f t="shared" si="218"/>
        <v/>
      </c>
      <c r="BW1059" s="5" t="str">
        <f t="shared" si="219"/>
        <v/>
      </c>
      <c r="BX1059" s="14" t="str">
        <f t="shared" si="220"/>
        <v/>
      </c>
      <c r="BY1059" s="28"/>
      <c r="CA1059" s="5" t="str">
        <f t="shared" si="224"/>
        <v/>
      </c>
      <c r="CC1059" s="5"/>
      <c r="CD1059" s="5" t="str">
        <f t="shared" si="221"/>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x14ac:dyDescent="0.25">
      <c r="A1060" s="4"/>
      <c r="B1060" s="3"/>
      <c r="D1060" s="1" t="str">
        <f>IFERROR(INDEX('padron cfe'!B:B,MATCH(DATOS!C1060,'padron cfe'!A:A,0),1),"")</f>
        <v/>
      </c>
      <c r="H1060" s="5" t="str">
        <f>IF(F1060="","",IFERROR(CONCATENATE("PEUA",VLOOKUP(ESTADO,REPORTE!AV1060:AW1091,2,0),CLAVE_DISTRITO,CLAVE_CADER,IFERROR(VLOOKUP(DAY(F1060),$BN$3:$BO$11,2,0),DAY(F1060)),IFERROR(VLOOKUP(MONTH(F1060),$BN$3:$BO$11,2,0),MONTH(F1060)),YEAR(F1060),G1060),""))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4"/>
        <v/>
      </c>
      <c r="S1060"/>
      <c r="T1060" s="2" t="str">
        <f>IFERROR(INDEX('padron cfe'!D:D,MATCH(DATOS!C1060,'padron cfe'!A:A,0),1),"")</f>
        <v/>
      </c>
      <c r="X1060" s="3"/>
      <c r="Z1060" s="4" t="str">
        <f t="shared" si="215"/>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H1060" s="7" t="str">
        <f t="shared" ca="1" si="216"/>
        <v/>
      </c>
      <c r="BI1060" s="4" t="str">
        <f t="shared" si="223"/>
        <v/>
      </c>
      <c r="BJ1060" s="123" t="str">
        <f t="shared" si="217"/>
        <v/>
      </c>
      <c r="BK1060" s="140" t="str">
        <f t="shared" si="222"/>
        <v/>
      </c>
      <c r="BP1060" s="5"/>
      <c r="BQ1060" s="4" t="str">
        <f>IF(IFERROR(VLOOKUP(C1060,C1061:C$1993,1,0),"")="","",COUNTIF(C:C,C1060))</f>
        <v/>
      </c>
      <c r="BS1060" s="5"/>
      <c r="BT1060" s="5"/>
      <c r="BU1060" s="5" t="str">
        <f>IF(B1060="","",IF(BQ1060="",1+(MAX(BU$2:BU1059)),""))</f>
        <v/>
      </c>
      <c r="BV1060" s="5" t="str">
        <f t="shared" si="218"/>
        <v/>
      </c>
      <c r="BW1060" s="5" t="str">
        <f t="shared" si="219"/>
        <v/>
      </c>
      <c r="BX1060" s="14" t="str">
        <f t="shared" si="220"/>
        <v/>
      </c>
      <c r="BY1060" s="28"/>
      <c r="CA1060" s="5" t="str">
        <f t="shared" si="224"/>
        <v/>
      </c>
      <c r="CC1060" s="5"/>
      <c r="CD1060" s="5" t="str">
        <f t="shared" si="221"/>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x14ac:dyDescent="0.25">
      <c r="A1061" s="4"/>
      <c r="B1061" s="3"/>
      <c r="D1061" s="1" t="str">
        <f>IFERROR(INDEX('padron cfe'!B:B,MATCH(DATOS!C1061,'padron cfe'!A:A,0),1),"")</f>
        <v/>
      </c>
      <c r="H1061" s="5" t="str">
        <f>IF(F1061="","",IFERROR(CONCATENATE("PEUA",VLOOKUP(ESTADO,REPORTE!AV1061:AW1092,2,0),CLAVE_DISTRITO,CLAVE_CADER,IFERROR(VLOOKUP(DAY(F1061),$BN$3:$BO$11,2,0),DAY(F1061)),IFERROR(VLOOKUP(MONTH(F1061),$BN$3:$BO$11,2,0),MONTH(F1061)),YEAR(F1061),G1061),""))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4"/>
        <v/>
      </c>
      <c r="S1061"/>
      <c r="T1061" s="2" t="str">
        <f>IFERROR(INDEX('padron cfe'!D:D,MATCH(DATOS!C1061,'padron cfe'!A:A,0),1),"")</f>
        <v/>
      </c>
      <c r="X1061" s="3"/>
      <c r="Z1061" s="4" t="str">
        <f t="shared" si="215"/>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H1061" s="7" t="str">
        <f t="shared" ca="1" si="216"/>
        <v/>
      </c>
      <c r="BI1061" s="4" t="str">
        <f t="shared" si="223"/>
        <v/>
      </c>
      <c r="BJ1061" s="123" t="str">
        <f t="shared" si="217"/>
        <v/>
      </c>
      <c r="BK1061" s="140" t="str">
        <f t="shared" si="222"/>
        <v/>
      </c>
      <c r="BP1061" s="5"/>
      <c r="BQ1061" s="4" t="str">
        <f>IF(IFERROR(VLOOKUP(C1061,C1062:C$1993,1,0),"")="","",COUNTIF(C:C,C1061))</f>
        <v/>
      </c>
      <c r="BS1061" s="5"/>
      <c r="BT1061" s="5"/>
      <c r="BU1061" s="5" t="str">
        <f>IF(B1061="","",IF(BQ1061="",1+(MAX(BU$2:BU1060)),""))</f>
        <v/>
      </c>
      <c r="BV1061" s="5" t="str">
        <f t="shared" si="218"/>
        <v/>
      </c>
      <c r="BW1061" s="5" t="str">
        <f t="shared" si="219"/>
        <v/>
      </c>
      <c r="BX1061" s="14" t="str">
        <f t="shared" si="220"/>
        <v/>
      </c>
      <c r="BY1061" s="28"/>
      <c r="CA1061" s="5" t="str">
        <f t="shared" si="224"/>
        <v/>
      </c>
      <c r="CC1061" s="5"/>
      <c r="CD1061" s="5" t="str">
        <f t="shared" si="221"/>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x14ac:dyDescent="0.25">
      <c r="A1062" s="4"/>
      <c r="B1062" s="3"/>
      <c r="D1062" s="1" t="str">
        <f>IFERROR(INDEX('padron cfe'!B:B,MATCH(DATOS!C1062,'padron cfe'!A:A,0),1),"")</f>
        <v/>
      </c>
      <c r="H1062" s="5" t="str">
        <f>IF(F1062="","",IFERROR(CONCATENATE("PEUA",VLOOKUP(ESTADO,REPORTE!AV1062:AW1093,2,0),CLAVE_DISTRITO,CLAVE_CADER,IFERROR(VLOOKUP(DAY(F1062),$BN$3:$BO$11,2,0),DAY(F1062)),IFERROR(VLOOKUP(MONTH(F1062),$BN$3:$BO$11,2,0),MONTH(F1062)),YEAR(F1062),G1062),""))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4"/>
        <v/>
      </c>
      <c r="S1062"/>
      <c r="T1062" s="2" t="str">
        <f>IFERROR(INDEX('padron cfe'!D:D,MATCH(DATOS!C1062,'padron cfe'!A:A,0),1),"")</f>
        <v/>
      </c>
      <c r="X1062" s="3"/>
      <c r="Z1062" s="4" t="str">
        <f t="shared" si="215"/>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H1062" s="7" t="str">
        <f t="shared" ca="1" si="216"/>
        <v/>
      </c>
      <c r="BI1062" s="4" t="str">
        <f t="shared" si="223"/>
        <v/>
      </c>
      <c r="BJ1062" s="123" t="str">
        <f t="shared" si="217"/>
        <v/>
      </c>
      <c r="BK1062" s="140" t="str">
        <f t="shared" si="222"/>
        <v/>
      </c>
      <c r="BP1062" s="5"/>
      <c r="BQ1062" s="4" t="str">
        <f>IF(IFERROR(VLOOKUP(C1062,C1063:C$1993,1,0),"")="","",COUNTIF(C:C,C1062))</f>
        <v/>
      </c>
      <c r="BS1062" s="5"/>
      <c r="BT1062" s="5"/>
      <c r="BU1062" s="5" t="str">
        <f>IF(B1062="","",IF(BQ1062="",1+(MAX(BU$2:BU1061)),""))</f>
        <v/>
      </c>
      <c r="BV1062" s="5" t="str">
        <f t="shared" si="218"/>
        <v/>
      </c>
      <c r="BW1062" s="5" t="str">
        <f t="shared" si="219"/>
        <v/>
      </c>
      <c r="BX1062" s="14" t="str">
        <f t="shared" si="220"/>
        <v/>
      </c>
      <c r="BY1062" s="28"/>
      <c r="CA1062" s="5" t="str">
        <f t="shared" si="224"/>
        <v/>
      </c>
      <c r="CC1062" s="5"/>
      <c r="CD1062" s="5" t="str">
        <f t="shared" si="221"/>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x14ac:dyDescent="0.25">
      <c r="A1063" s="4"/>
      <c r="B1063" s="3"/>
      <c r="D1063" s="1" t="str">
        <f>IFERROR(INDEX('padron cfe'!B:B,MATCH(DATOS!C1063,'padron cfe'!A:A,0),1),"")</f>
        <v/>
      </c>
      <c r="H1063" s="5" t="str">
        <f>IF(F1063="","",IFERROR(CONCATENATE("PEUA",VLOOKUP(ESTADO,REPORTE!AV1063:AW1094,2,0),CLAVE_DISTRITO,CLAVE_CADER,IFERROR(VLOOKUP(DAY(F1063),$BN$3:$BO$11,2,0),DAY(F1063)),IFERROR(VLOOKUP(MONTH(F1063),$BN$3:$BO$11,2,0),MONTH(F1063)),YEAR(F1063),G1063),""))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4"/>
        <v/>
      </c>
      <c r="S1063"/>
      <c r="T1063" s="2" t="str">
        <f>IFERROR(INDEX('padron cfe'!D:D,MATCH(DATOS!C1063,'padron cfe'!A:A,0),1),"")</f>
        <v/>
      </c>
      <c r="X1063" s="3"/>
      <c r="Z1063" s="4" t="str">
        <f t="shared" si="215"/>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H1063" s="7" t="str">
        <f t="shared" ca="1" si="216"/>
        <v/>
      </c>
      <c r="BI1063" s="4" t="str">
        <f t="shared" si="223"/>
        <v/>
      </c>
      <c r="BJ1063" s="123" t="str">
        <f t="shared" si="217"/>
        <v/>
      </c>
      <c r="BK1063" s="140" t="str">
        <f t="shared" si="222"/>
        <v/>
      </c>
      <c r="BP1063" s="5"/>
      <c r="BQ1063" s="4" t="str">
        <f>IF(IFERROR(VLOOKUP(C1063,C1064:C$1993,1,0),"")="","",COUNTIF(C:C,C1063))</f>
        <v/>
      </c>
      <c r="BS1063" s="5"/>
      <c r="BT1063" s="5"/>
      <c r="BU1063" s="5" t="str">
        <f>IF(B1063="","",IF(BQ1063="",1+(MAX(BU$2:BU1062)),""))</f>
        <v/>
      </c>
      <c r="BV1063" s="5" t="str">
        <f t="shared" si="218"/>
        <v/>
      </c>
      <c r="BW1063" s="5" t="str">
        <f t="shared" si="219"/>
        <v/>
      </c>
      <c r="BX1063" s="14" t="str">
        <f t="shared" si="220"/>
        <v/>
      </c>
      <c r="BY1063" s="28"/>
      <c r="CA1063" s="5" t="str">
        <f t="shared" si="224"/>
        <v/>
      </c>
      <c r="CC1063" s="5"/>
      <c r="CD1063" s="5" t="str">
        <f t="shared" si="221"/>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x14ac:dyDescent="0.25">
      <c r="A1064" s="4"/>
      <c r="B1064" s="3"/>
      <c r="D1064" s="1" t="str">
        <f>IFERROR(INDEX('padron cfe'!B:B,MATCH(DATOS!C1064,'padron cfe'!A:A,0),1),"")</f>
        <v/>
      </c>
      <c r="H1064" s="5" t="str">
        <f>IF(F1064="","",IFERROR(CONCATENATE("PEUA",VLOOKUP(ESTADO,REPORTE!AV1064:AW1095,2,0),CLAVE_DISTRITO,CLAVE_CADER,IFERROR(VLOOKUP(DAY(F1064),$BN$3:$BO$11,2,0),DAY(F1064)),IFERROR(VLOOKUP(MONTH(F1064),$BN$3:$BO$11,2,0),MONTH(F1064)),YEAR(F1064),G1064),""))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4"/>
        <v/>
      </c>
      <c r="S1064"/>
      <c r="T1064" s="2" t="str">
        <f>IFERROR(INDEX('padron cfe'!D:D,MATCH(DATOS!C1064,'padron cfe'!A:A,0),1),"")</f>
        <v/>
      </c>
      <c r="X1064" s="3"/>
      <c r="Z1064" s="4" t="str">
        <f t="shared" si="215"/>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H1064" s="7" t="str">
        <f t="shared" ca="1" si="216"/>
        <v/>
      </c>
      <c r="BI1064" s="4" t="str">
        <f t="shared" si="223"/>
        <v/>
      </c>
      <c r="BJ1064" s="123" t="str">
        <f t="shared" si="217"/>
        <v/>
      </c>
      <c r="BK1064" s="140" t="str">
        <f t="shared" si="222"/>
        <v/>
      </c>
      <c r="BP1064" s="5"/>
      <c r="BQ1064" s="4" t="str">
        <f>IF(IFERROR(VLOOKUP(C1064,C1065:C$1993,1,0),"")="","",COUNTIF(C:C,C1064))</f>
        <v/>
      </c>
      <c r="BS1064" s="5"/>
      <c r="BT1064" s="5"/>
      <c r="BU1064" s="5" t="str">
        <f>IF(B1064="","",IF(BQ1064="",1+(MAX(BU$2:BU1063)),""))</f>
        <v/>
      </c>
      <c r="BV1064" s="5" t="str">
        <f t="shared" si="218"/>
        <v/>
      </c>
      <c r="BW1064" s="5" t="str">
        <f t="shared" si="219"/>
        <v/>
      </c>
      <c r="BX1064" s="14" t="str">
        <f t="shared" si="220"/>
        <v/>
      </c>
      <c r="BY1064" s="28"/>
      <c r="CA1064" s="5" t="str">
        <f t="shared" si="224"/>
        <v/>
      </c>
      <c r="CC1064" s="5"/>
      <c r="CD1064" s="5" t="str">
        <f t="shared" si="221"/>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x14ac:dyDescent="0.25">
      <c r="A1065" s="4"/>
      <c r="B1065" s="3"/>
      <c r="D1065" s="1" t="str">
        <f>IFERROR(INDEX('padron cfe'!B:B,MATCH(DATOS!C1065,'padron cfe'!A:A,0),1),"")</f>
        <v/>
      </c>
      <c r="H1065" s="5" t="str">
        <f>IF(F1065="","",IFERROR(CONCATENATE("PEUA",VLOOKUP(ESTADO,REPORTE!AV1065:AW1096,2,0),CLAVE_DISTRITO,CLAVE_CADER,IFERROR(VLOOKUP(DAY(F1065),$BN$3:$BO$11,2,0),DAY(F1065)),IFERROR(VLOOKUP(MONTH(F1065),$BN$3:$BO$11,2,0),MONTH(F1065)),YEAR(F1065),G1065),""))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4"/>
        <v/>
      </c>
      <c r="S1065"/>
      <c r="T1065" s="2" t="str">
        <f>IFERROR(INDEX('padron cfe'!D:D,MATCH(DATOS!C1065,'padron cfe'!A:A,0),1),"")</f>
        <v/>
      </c>
      <c r="X1065" s="3"/>
      <c r="Z1065" s="4" t="str">
        <f t="shared" si="215"/>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H1065" s="7" t="str">
        <f t="shared" ca="1" si="216"/>
        <v/>
      </c>
      <c r="BI1065" s="4" t="str">
        <f t="shared" si="223"/>
        <v/>
      </c>
      <c r="BJ1065" s="123" t="str">
        <f t="shared" si="217"/>
        <v/>
      </c>
      <c r="BK1065" s="140" t="str">
        <f t="shared" si="222"/>
        <v/>
      </c>
      <c r="BP1065" s="5"/>
      <c r="BQ1065" s="4" t="str">
        <f>IF(IFERROR(VLOOKUP(C1065,C1066:C$1993,1,0),"")="","",COUNTIF(C:C,C1065))</f>
        <v/>
      </c>
      <c r="BS1065" s="5"/>
      <c r="BT1065" s="5"/>
      <c r="BU1065" s="5" t="str">
        <f>IF(B1065="","",IF(BQ1065="",1+(MAX(BU$2:BU1064)),""))</f>
        <v/>
      </c>
      <c r="BV1065" s="5" t="str">
        <f t="shared" si="218"/>
        <v/>
      </c>
      <c r="BW1065" s="5" t="str">
        <f t="shared" si="219"/>
        <v/>
      </c>
      <c r="BX1065" s="14" t="str">
        <f t="shared" si="220"/>
        <v/>
      </c>
      <c r="BY1065" s="28"/>
      <c r="CA1065" s="5" t="str">
        <f t="shared" si="224"/>
        <v/>
      </c>
      <c r="CC1065" s="5"/>
      <c r="CD1065" s="5" t="str">
        <f t="shared" si="221"/>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x14ac:dyDescent="0.25">
      <c r="A1066" s="4"/>
      <c r="B1066" s="3"/>
      <c r="D1066" s="1" t="str">
        <f>IFERROR(INDEX('padron cfe'!B:B,MATCH(DATOS!C1066,'padron cfe'!A:A,0),1),"")</f>
        <v/>
      </c>
      <c r="H1066" s="5" t="str">
        <f>IF(F1066="","",IFERROR(CONCATENATE("PEUA",VLOOKUP(ESTADO,REPORTE!AV1066:AW1097,2,0),CLAVE_DISTRITO,CLAVE_CADER,IFERROR(VLOOKUP(DAY(F1066),$BN$3:$BO$11,2,0),DAY(F1066)),IFERROR(VLOOKUP(MONTH(F1066),$BN$3:$BO$11,2,0),MONTH(F1066)),YEAR(F1066),G1066),""))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4"/>
        <v/>
      </c>
      <c r="S1066"/>
      <c r="T1066" s="2" t="str">
        <f>IFERROR(INDEX('padron cfe'!D:D,MATCH(DATOS!C1066,'padron cfe'!A:A,0),1),"")</f>
        <v/>
      </c>
      <c r="X1066" s="3"/>
      <c r="Z1066" s="4" t="str">
        <f t="shared" si="215"/>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H1066" s="7" t="str">
        <f t="shared" ca="1" si="216"/>
        <v/>
      </c>
      <c r="BI1066" s="4" t="str">
        <f t="shared" si="223"/>
        <v/>
      </c>
      <c r="BJ1066" s="123" t="str">
        <f t="shared" si="217"/>
        <v/>
      </c>
      <c r="BK1066" s="140" t="str">
        <f t="shared" si="222"/>
        <v/>
      </c>
      <c r="BP1066" s="5"/>
      <c r="BQ1066" s="4" t="str">
        <f>IF(IFERROR(VLOOKUP(C1066,C1067:C$1993,1,0),"")="","",COUNTIF(C:C,C1066))</f>
        <v/>
      </c>
      <c r="BS1066" s="5"/>
      <c r="BT1066" s="5"/>
      <c r="BU1066" s="5" t="str">
        <f>IF(B1066="","",IF(BQ1066="",1+(MAX(BU$2:BU1065)),""))</f>
        <v/>
      </c>
      <c r="BV1066" s="5" t="str">
        <f t="shared" si="218"/>
        <v/>
      </c>
      <c r="BW1066" s="5" t="str">
        <f t="shared" si="219"/>
        <v/>
      </c>
      <c r="BX1066" s="14" t="str">
        <f t="shared" si="220"/>
        <v/>
      </c>
      <c r="BY1066" s="28"/>
      <c r="CA1066" s="5" t="str">
        <f t="shared" si="224"/>
        <v/>
      </c>
      <c r="CC1066" s="5"/>
      <c r="CD1066" s="5" t="str">
        <f t="shared" si="221"/>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x14ac:dyDescent="0.25">
      <c r="A1067" s="4"/>
      <c r="B1067" s="3"/>
      <c r="D1067" s="1" t="str">
        <f>IFERROR(INDEX('padron cfe'!B:B,MATCH(DATOS!C1067,'padron cfe'!A:A,0),1),"")</f>
        <v/>
      </c>
      <c r="H1067" s="5" t="str">
        <f>IF(F1067="","",IFERROR(CONCATENATE("PEUA",VLOOKUP(ESTADO,REPORTE!AV1067:AW1098,2,0),CLAVE_DISTRITO,CLAVE_CADER,IFERROR(VLOOKUP(DAY(F1067),$BN$3:$BO$11,2,0),DAY(F1067)),IFERROR(VLOOKUP(MONTH(F1067),$BN$3:$BO$11,2,0),MONTH(F1067)),YEAR(F1067),G1067),""))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4"/>
        <v/>
      </c>
      <c r="S1067"/>
      <c r="T1067" s="2" t="str">
        <f>IFERROR(INDEX('padron cfe'!D:D,MATCH(DATOS!C1067,'padron cfe'!A:A,0),1),"")</f>
        <v/>
      </c>
      <c r="X1067" s="3"/>
      <c r="Z1067" s="4" t="str">
        <f t="shared" si="215"/>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H1067" s="7" t="str">
        <f t="shared" ca="1" si="216"/>
        <v/>
      </c>
      <c r="BI1067" s="4" t="str">
        <f t="shared" si="223"/>
        <v/>
      </c>
      <c r="BJ1067" s="123" t="str">
        <f t="shared" si="217"/>
        <v/>
      </c>
      <c r="BK1067" s="140" t="str">
        <f t="shared" si="222"/>
        <v/>
      </c>
      <c r="BP1067" s="5"/>
      <c r="BQ1067" s="4" t="str">
        <f>IF(IFERROR(VLOOKUP(C1067,C1068:C$1993,1,0),"")="","",COUNTIF(C:C,C1067))</f>
        <v/>
      </c>
      <c r="BS1067" s="5"/>
      <c r="BT1067" s="5"/>
      <c r="BU1067" s="5" t="str">
        <f>IF(B1067="","",IF(BQ1067="",1+(MAX(BU$2:BU1066)),""))</f>
        <v/>
      </c>
      <c r="BV1067" s="5" t="str">
        <f t="shared" si="218"/>
        <v/>
      </c>
      <c r="BW1067" s="5" t="str">
        <f t="shared" si="219"/>
        <v/>
      </c>
      <c r="BX1067" s="14" t="str">
        <f t="shared" si="220"/>
        <v/>
      </c>
      <c r="BY1067" s="28"/>
      <c r="CA1067" s="5" t="str">
        <f t="shared" si="224"/>
        <v/>
      </c>
      <c r="CC1067" s="5"/>
      <c r="CD1067" s="5" t="str">
        <f t="shared" si="221"/>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x14ac:dyDescent="0.25">
      <c r="A1068" s="4"/>
      <c r="B1068" s="3"/>
      <c r="D1068" s="1" t="str">
        <f>IFERROR(INDEX('padron cfe'!B:B,MATCH(DATOS!C1068,'padron cfe'!A:A,0),1),"")</f>
        <v/>
      </c>
      <c r="H1068" s="5" t="str">
        <f>IF(F1068="","",IFERROR(CONCATENATE("PEUA",VLOOKUP(ESTADO,REPORTE!AV1068:AW1099,2,0),CLAVE_DISTRITO,CLAVE_CADER,IFERROR(VLOOKUP(DAY(F1068),$BN$3:$BO$11,2,0),DAY(F1068)),IFERROR(VLOOKUP(MONTH(F1068),$BN$3:$BO$11,2,0),MONTH(F1068)),YEAR(F1068),G1068),""))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4"/>
        <v/>
      </c>
      <c r="S1068"/>
      <c r="T1068" s="2" t="str">
        <f>IFERROR(INDEX('padron cfe'!D:D,MATCH(DATOS!C1068,'padron cfe'!A:A,0),1),"")</f>
        <v/>
      </c>
      <c r="X1068" s="3"/>
      <c r="Z1068" s="4" t="str">
        <f t="shared" si="215"/>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H1068" s="7" t="str">
        <f t="shared" ca="1" si="216"/>
        <v/>
      </c>
      <c r="BI1068" s="4" t="str">
        <f t="shared" si="223"/>
        <v/>
      </c>
      <c r="BJ1068" s="123" t="str">
        <f t="shared" si="217"/>
        <v/>
      </c>
      <c r="BK1068" s="140" t="str">
        <f t="shared" si="222"/>
        <v/>
      </c>
      <c r="BP1068" s="5"/>
      <c r="BQ1068" s="4" t="str">
        <f>IF(IFERROR(VLOOKUP(C1068,C1069:C$1993,1,0),"")="","",COUNTIF(C:C,C1068))</f>
        <v/>
      </c>
      <c r="BS1068" s="5"/>
      <c r="BT1068" s="5"/>
      <c r="BU1068" s="5" t="str">
        <f>IF(B1068="","",IF(BQ1068="",1+(MAX(BU$2:BU1067)),""))</f>
        <v/>
      </c>
      <c r="BV1068" s="5" t="str">
        <f t="shared" si="218"/>
        <v/>
      </c>
      <c r="BW1068" s="5" t="str">
        <f t="shared" si="219"/>
        <v/>
      </c>
      <c r="BX1068" s="14" t="str">
        <f t="shared" si="220"/>
        <v/>
      </c>
      <c r="BY1068" s="28"/>
      <c r="CA1068" s="5" t="str">
        <f t="shared" si="224"/>
        <v/>
      </c>
      <c r="CC1068" s="5"/>
      <c r="CD1068" s="5" t="str">
        <f t="shared" si="221"/>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x14ac:dyDescent="0.25">
      <c r="A1069" s="4"/>
      <c r="B1069" s="3"/>
      <c r="D1069" s="1" t="str">
        <f>IFERROR(INDEX('padron cfe'!B:B,MATCH(DATOS!C1069,'padron cfe'!A:A,0),1),"")</f>
        <v/>
      </c>
      <c r="H1069" s="5" t="str">
        <f>IF(F1069="","",IFERROR(CONCATENATE("PEUA",VLOOKUP(ESTADO,REPORTE!AV1069:AW1100,2,0),CLAVE_DISTRITO,CLAVE_CADER,IFERROR(VLOOKUP(DAY(F1069),$BN$3:$BO$11,2,0),DAY(F1069)),IFERROR(VLOOKUP(MONTH(F1069),$BN$3:$BO$11,2,0),MONTH(F1069)),YEAR(F1069),G1069),""))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4"/>
        <v/>
      </c>
      <c r="S1069"/>
      <c r="T1069" s="2" t="str">
        <f>IFERROR(INDEX('padron cfe'!D:D,MATCH(DATOS!C1069,'padron cfe'!A:A,0),1),"")</f>
        <v/>
      </c>
      <c r="X1069" s="3"/>
      <c r="Z1069" s="4" t="str">
        <f t="shared" si="215"/>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H1069" s="7" t="str">
        <f t="shared" ca="1" si="216"/>
        <v/>
      </c>
      <c r="BI1069" s="4" t="str">
        <f t="shared" si="223"/>
        <v/>
      </c>
      <c r="BJ1069" s="123" t="str">
        <f t="shared" si="217"/>
        <v/>
      </c>
      <c r="BK1069" s="140" t="str">
        <f t="shared" si="222"/>
        <v/>
      </c>
      <c r="BP1069" s="5"/>
      <c r="BQ1069" s="4" t="str">
        <f>IF(IFERROR(VLOOKUP(C1069,C1070:C$1993,1,0),"")="","",COUNTIF(C:C,C1069))</f>
        <v/>
      </c>
      <c r="BS1069" s="5"/>
      <c r="BT1069" s="5"/>
      <c r="BU1069" s="5" t="str">
        <f>IF(B1069="","",IF(BQ1069="",1+(MAX(BU$2:BU1068)),""))</f>
        <v/>
      </c>
      <c r="BV1069" s="5" t="str">
        <f t="shared" si="218"/>
        <v/>
      </c>
      <c r="BW1069" s="5" t="str">
        <f t="shared" si="219"/>
        <v/>
      </c>
      <c r="BX1069" s="14" t="str">
        <f t="shared" si="220"/>
        <v/>
      </c>
      <c r="BY1069" s="28"/>
      <c r="CA1069" s="5" t="str">
        <f t="shared" si="224"/>
        <v/>
      </c>
      <c r="CC1069" s="5"/>
      <c r="CD1069" s="5" t="str">
        <f t="shared" si="221"/>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x14ac:dyDescent="0.25">
      <c r="A1070" s="4"/>
      <c r="B1070" s="3"/>
      <c r="D1070" s="1" t="str">
        <f>IFERROR(INDEX('padron cfe'!B:B,MATCH(DATOS!C1070,'padron cfe'!A:A,0),1),"")</f>
        <v/>
      </c>
      <c r="H1070" s="5" t="str">
        <f>IF(F1070="","",IFERROR(CONCATENATE("PEUA",VLOOKUP(ESTADO,REPORTE!AV1070:AW1101,2,0),CLAVE_DISTRITO,CLAVE_CADER,IFERROR(VLOOKUP(DAY(F1070),$BN$3:$BO$11,2,0),DAY(F1070)),IFERROR(VLOOKUP(MONTH(F1070),$BN$3:$BO$11,2,0),MONTH(F1070)),YEAR(F1070),G1070),""))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4"/>
        <v/>
      </c>
      <c r="S1070"/>
      <c r="T1070" s="2" t="str">
        <f>IFERROR(INDEX('padron cfe'!D:D,MATCH(DATOS!C1070,'padron cfe'!A:A,0),1),"")</f>
        <v/>
      </c>
      <c r="X1070" s="3"/>
      <c r="Z1070" s="4" t="str">
        <f t="shared" si="215"/>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H1070" s="7" t="str">
        <f t="shared" ca="1" si="216"/>
        <v/>
      </c>
      <c r="BI1070" s="4" t="str">
        <f t="shared" si="223"/>
        <v/>
      </c>
      <c r="BJ1070" s="123" t="str">
        <f t="shared" si="217"/>
        <v/>
      </c>
      <c r="BK1070" s="140" t="str">
        <f t="shared" si="222"/>
        <v/>
      </c>
      <c r="BP1070" s="5"/>
      <c r="BQ1070" s="4" t="str">
        <f>IF(IFERROR(VLOOKUP(C1070,C1071:C$1993,1,0),"")="","",COUNTIF(C:C,C1070))</f>
        <v/>
      </c>
      <c r="BS1070" s="5"/>
      <c r="BT1070" s="5"/>
      <c r="BU1070" s="5" t="str">
        <f>IF(B1070="","",IF(BQ1070="",1+(MAX(BU$2:BU1069)),""))</f>
        <v/>
      </c>
      <c r="BV1070" s="5" t="str">
        <f t="shared" si="218"/>
        <v/>
      </c>
      <c r="BW1070" s="5" t="str">
        <f t="shared" si="219"/>
        <v/>
      </c>
      <c r="BX1070" s="14" t="str">
        <f t="shared" si="220"/>
        <v/>
      </c>
      <c r="BY1070" s="28"/>
      <c r="CA1070" s="5" t="str">
        <f t="shared" si="224"/>
        <v/>
      </c>
      <c r="CC1070" s="5"/>
      <c r="CD1070" s="5" t="str">
        <f t="shared" si="221"/>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x14ac:dyDescent="0.25">
      <c r="A1071" s="4"/>
      <c r="B1071" s="3"/>
      <c r="D1071" s="1" t="str">
        <f>IFERROR(INDEX('padron cfe'!B:B,MATCH(DATOS!C1071,'padron cfe'!A:A,0),1),"")</f>
        <v/>
      </c>
      <c r="H1071" s="5" t="str">
        <f>IF(F1071="","",IFERROR(CONCATENATE("PEUA",VLOOKUP(ESTADO,REPORTE!AV1071:AW1102,2,0),CLAVE_DISTRITO,CLAVE_CADER,IFERROR(VLOOKUP(DAY(F1071),$BN$3:$BO$11,2,0),DAY(F1071)),IFERROR(VLOOKUP(MONTH(F1071),$BN$3:$BO$11,2,0),MONTH(F1071)),YEAR(F1071),G1071),""))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4"/>
        <v/>
      </c>
      <c r="S1071"/>
      <c r="T1071" s="2" t="str">
        <f>IFERROR(INDEX('padron cfe'!D:D,MATCH(DATOS!C1071,'padron cfe'!A:A,0),1),"")</f>
        <v/>
      </c>
      <c r="X1071" s="3"/>
      <c r="Z1071" s="4" t="str">
        <f t="shared" si="215"/>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H1071" s="7" t="str">
        <f t="shared" ca="1" si="216"/>
        <v/>
      </c>
      <c r="BI1071" s="4" t="str">
        <f t="shared" si="223"/>
        <v/>
      </c>
      <c r="BJ1071" s="123" t="str">
        <f t="shared" si="217"/>
        <v/>
      </c>
      <c r="BK1071" s="140" t="str">
        <f t="shared" si="222"/>
        <v/>
      </c>
      <c r="BP1071" s="5"/>
      <c r="BQ1071" s="4" t="str">
        <f>IF(IFERROR(VLOOKUP(C1071,C1072:C$1993,1,0),"")="","",COUNTIF(C:C,C1071))</f>
        <v/>
      </c>
      <c r="BS1071" s="5"/>
      <c r="BT1071" s="5"/>
      <c r="BU1071" s="5" t="str">
        <f>IF(B1071="","",IF(BQ1071="",1+(MAX(BU$2:BU1070)),""))</f>
        <v/>
      </c>
      <c r="BV1071" s="5" t="str">
        <f t="shared" si="218"/>
        <v/>
      </c>
      <c r="BW1071" s="5" t="str">
        <f t="shared" si="219"/>
        <v/>
      </c>
      <c r="BX1071" s="14" t="str">
        <f t="shared" si="220"/>
        <v/>
      </c>
      <c r="BY1071" s="28"/>
      <c r="CA1071" s="5" t="str">
        <f t="shared" si="224"/>
        <v/>
      </c>
      <c r="CC1071" s="5"/>
      <c r="CD1071" s="5" t="str">
        <f t="shared" si="221"/>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x14ac:dyDescent="0.25">
      <c r="A1072" s="4"/>
      <c r="B1072" s="3"/>
      <c r="D1072" s="1" t="str">
        <f>IFERROR(INDEX('padron cfe'!B:B,MATCH(DATOS!C1072,'padron cfe'!A:A,0),1),"")</f>
        <v/>
      </c>
      <c r="H1072" s="5" t="str">
        <f>IF(F1072="","",IFERROR(CONCATENATE("PEUA",VLOOKUP(ESTADO,REPORTE!AV1072:AW1103,2,0),CLAVE_DISTRITO,CLAVE_CADER,IFERROR(VLOOKUP(DAY(F1072),$BN$3:$BO$11,2,0),DAY(F1072)),IFERROR(VLOOKUP(MONTH(F1072),$BN$3:$BO$11,2,0),MONTH(F1072)),YEAR(F1072),G1072),""))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4"/>
        <v/>
      </c>
      <c r="S1072"/>
      <c r="T1072" s="2" t="str">
        <f>IFERROR(INDEX('padron cfe'!D:D,MATCH(DATOS!C1072,'padron cfe'!A:A,0),1),"")</f>
        <v/>
      </c>
      <c r="X1072" s="3"/>
      <c r="Z1072" s="4" t="str">
        <f t="shared" si="215"/>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H1072" s="7" t="str">
        <f t="shared" ca="1" si="216"/>
        <v/>
      </c>
      <c r="BI1072" s="4" t="str">
        <f t="shared" si="223"/>
        <v/>
      </c>
      <c r="BJ1072" s="123" t="str">
        <f t="shared" si="217"/>
        <v/>
      </c>
      <c r="BK1072" s="140" t="str">
        <f t="shared" si="222"/>
        <v/>
      </c>
      <c r="BP1072" s="5"/>
      <c r="BQ1072" s="4" t="str">
        <f>IF(IFERROR(VLOOKUP(C1072,C1073:C$1993,1,0),"")="","",COUNTIF(C:C,C1072))</f>
        <v/>
      </c>
      <c r="BS1072" s="5"/>
      <c r="BT1072" s="5"/>
      <c r="BU1072" s="5" t="str">
        <f>IF(B1072="","",IF(BQ1072="",1+(MAX(BU$2:BU1071)),""))</f>
        <v/>
      </c>
      <c r="BV1072" s="5" t="str">
        <f t="shared" si="218"/>
        <v/>
      </c>
      <c r="BW1072" s="5" t="str">
        <f t="shared" si="219"/>
        <v/>
      </c>
      <c r="BX1072" s="14" t="str">
        <f t="shared" si="220"/>
        <v/>
      </c>
      <c r="BY1072" s="28"/>
      <c r="CA1072" s="5" t="str">
        <f t="shared" si="224"/>
        <v/>
      </c>
      <c r="CC1072" s="5"/>
      <c r="CD1072" s="5" t="str">
        <f t="shared" si="221"/>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x14ac:dyDescent="0.25">
      <c r="A1073" s="4"/>
      <c r="B1073" s="3"/>
      <c r="D1073" s="1" t="str">
        <f>IFERROR(INDEX('padron cfe'!B:B,MATCH(DATOS!C1073,'padron cfe'!A:A,0),1),"")</f>
        <v/>
      </c>
      <c r="H1073" s="5" t="str">
        <f>IF(F1073="","",IFERROR(CONCATENATE("PEUA",VLOOKUP(ESTADO,REPORTE!AV1073:AW1104,2,0),CLAVE_DISTRITO,CLAVE_CADER,IFERROR(VLOOKUP(DAY(F1073),$BN$3:$BO$11,2,0),DAY(F1073)),IFERROR(VLOOKUP(MONTH(F1073),$BN$3:$BO$11,2,0),MONTH(F1073)),YEAR(F1073),G1073),""))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4"/>
        <v/>
      </c>
      <c r="S1073"/>
      <c r="T1073" s="2" t="str">
        <f>IFERROR(INDEX('padron cfe'!D:D,MATCH(DATOS!C1073,'padron cfe'!A:A,0),1),"")</f>
        <v/>
      </c>
      <c r="X1073" s="3"/>
      <c r="Z1073" s="4" t="str">
        <f t="shared" si="215"/>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H1073" s="7" t="str">
        <f t="shared" ca="1" si="216"/>
        <v/>
      </c>
      <c r="BI1073" s="4" t="str">
        <f t="shared" si="223"/>
        <v/>
      </c>
      <c r="BJ1073" s="123" t="str">
        <f t="shared" si="217"/>
        <v/>
      </c>
      <c r="BK1073" s="140" t="str">
        <f t="shared" si="222"/>
        <v/>
      </c>
      <c r="BP1073" s="5"/>
      <c r="BQ1073" s="4" t="str">
        <f>IF(IFERROR(VLOOKUP(C1073,C1074:C$1993,1,0),"")="","",COUNTIF(C:C,C1073))</f>
        <v/>
      </c>
      <c r="BS1073" s="5"/>
      <c r="BT1073" s="5"/>
      <c r="BU1073" s="5" t="str">
        <f>IF(B1073="","",IF(BQ1073="",1+(MAX(BU$2:BU1072)),""))</f>
        <v/>
      </c>
      <c r="BV1073" s="5" t="str">
        <f t="shared" si="218"/>
        <v/>
      </c>
      <c r="BW1073" s="5" t="str">
        <f t="shared" si="219"/>
        <v/>
      </c>
      <c r="BX1073" s="14" t="str">
        <f t="shared" si="220"/>
        <v/>
      </c>
      <c r="BY1073" s="28"/>
      <c r="CA1073" s="5" t="str">
        <f t="shared" si="224"/>
        <v/>
      </c>
      <c r="CC1073" s="5"/>
      <c r="CD1073" s="5" t="str">
        <f t="shared" si="221"/>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x14ac:dyDescent="0.25">
      <c r="A1074" s="4"/>
      <c r="B1074" s="3"/>
      <c r="D1074" s="1" t="str">
        <f>IFERROR(INDEX('padron cfe'!B:B,MATCH(DATOS!C1074,'padron cfe'!A:A,0),1),"")</f>
        <v/>
      </c>
      <c r="H1074" s="5" t="str">
        <f>IF(F1074="","",IFERROR(CONCATENATE("PEUA",VLOOKUP(ESTADO,REPORTE!AV1074:AW1105,2,0),CLAVE_DISTRITO,CLAVE_CADER,IFERROR(VLOOKUP(DAY(F1074),$BN$3:$BO$11,2,0),DAY(F1074)),IFERROR(VLOOKUP(MONTH(F1074),$BN$3:$BO$11,2,0),MONTH(F1074)),YEAR(F1074),G1074),""))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4"/>
        <v/>
      </c>
      <c r="S1074"/>
      <c r="T1074" s="2" t="str">
        <f>IFERROR(INDEX('padron cfe'!D:D,MATCH(DATOS!C1074,'padron cfe'!A:A,0),1),"")</f>
        <v/>
      </c>
      <c r="X1074" s="3"/>
      <c r="Z1074" s="4" t="str">
        <f t="shared" si="215"/>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H1074" s="7" t="str">
        <f t="shared" ca="1" si="216"/>
        <v/>
      </c>
      <c r="BI1074" s="4" t="str">
        <f t="shared" si="223"/>
        <v/>
      </c>
      <c r="BJ1074" s="123" t="str">
        <f t="shared" si="217"/>
        <v/>
      </c>
      <c r="BK1074" s="140" t="str">
        <f t="shared" si="222"/>
        <v/>
      </c>
      <c r="BP1074" s="5"/>
      <c r="BQ1074" s="4" t="str">
        <f>IF(IFERROR(VLOOKUP(C1074,C1075:C$1993,1,0),"")="","",COUNTIF(C:C,C1074))</f>
        <v/>
      </c>
      <c r="BS1074" s="5"/>
      <c r="BT1074" s="5"/>
      <c r="BU1074" s="5" t="str">
        <f>IF(B1074="","",IF(BQ1074="",1+(MAX(BU$2:BU1073)),""))</f>
        <v/>
      </c>
      <c r="BV1074" s="5" t="str">
        <f t="shared" si="218"/>
        <v/>
      </c>
      <c r="BW1074" s="5" t="str">
        <f t="shared" si="219"/>
        <v/>
      </c>
      <c r="BX1074" s="14" t="str">
        <f t="shared" si="220"/>
        <v/>
      </c>
      <c r="BY1074" s="28"/>
      <c r="CA1074" s="5" t="str">
        <f t="shared" si="224"/>
        <v/>
      </c>
      <c r="CC1074" s="5"/>
      <c r="CD1074" s="5" t="str">
        <f t="shared" si="221"/>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x14ac:dyDescent="0.25">
      <c r="A1075" s="4"/>
      <c r="B1075" s="3"/>
      <c r="D1075" s="1" t="str">
        <f>IFERROR(INDEX('padron cfe'!B:B,MATCH(DATOS!C1075,'padron cfe'!A:A,0),1),"")</f>
        <v/>
      </c>
      <c r="H1075" s="5" t="str">
        <f>IF(F1075="","",IFERROR(CONCATENATE("PEUA",VLOOKUP(ESTADO,REPORTE!AV1075:AW1106,2,0),CLAVE_DISTRITO,CLAVE_CADER,IFERROR(VLOOKUP(DAY(F1075),$BN$3:$BO$11,2,0),DAY(F1075)),IFERROR(VLOOKUP(MONTH(F1075),$BN$3:$BO$11,2,0),MONTH(F1075)),YEAR(F1075),G1075),""))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4"/>
        <v/>
      </c>
      <c r="S1075"/>
      <c r="T1075" s="2" t="str">
        <f>IFERROR(INDEX('padron cfe'!D:D,MATCH(DATOS!C1075,'padron cfe'!A:A,0),1),"")</f>
        <v/>
      </c>
      <c r="X1075" s="3"/>
      <c r="Z1075" s="4" t="str">
        <f t="shared" si="215"/>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H1075" s="7" t="str">
        <f t="shared" ca="1" si="216"/>
        <v/>
      </c>
      <c r="BI1075" s="4" t="str">
        <f t="shared" si="223"/>
        <v/>
      </c>
      <c r="BJ1075" s="123" t="str">
        <f t="shared" si="217"/>
        <v/>
      </c>
      <c r="BK1075" s="140" t="str">
        <f t="shared" si="222"/>
        <v/>
      </c>
      <c r="BP1075" s="5"/>
      <c r="BQ1075" s="4" t="str">
        <f>IF(IFERROR(VLOOKUP(C1075,C1076:C$1993,1,0),"")="","",COUNTIF(C:C,C1075))</f>
        <v/>
      </c>
      <c r="BS1075" s="5"/>
      <c r="BT1075" s="5"/>
      <c r="BU1075" s="5" t="str">
        <f>IF(B1075="","",IF(BQ1075="",1+(MAX(BU$2:BU1074)),""))</f>
        <v/>
      </c>
      <c r="BV1075" s="5" t="str">
        <f t="shared" si="218"/>
        <v/>
      </c>
      <c r="BW1075" s="5" t="str">
        <f t="shared" si="219"/>
        <v/>
      </c>
      <c r="BX1075" s="14" t="str">
        <f t="shared" si="220"/>
        <v/>
      </c>
      <c r="BY1075" s="28"/>
      <c r="CA1075" s="5" t="str">
        <f t="shared" si="224"/>
        <v/>
      </c>
      <c r="CC1075" s="5"/>
      <c r="CD1075" s="5" t="str">
        <f t="shared" si="221"/>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x14ac:dyDescent="0.25">
      <c r="A1076" s="4"/>
      <c r="B1076" s="3"/>
      <c r="D1076" s="1" t="str">
        <f>IFERROR(INDEX('padron cfe'!B:B,MATCH(DATOS!C1076,'padron cfe'!A:A,0),1),"")</f>
        <v/>
      </c>
      <c r="H1076" s="5" t="str">
        <f>IF(F1076="","",IFERROR(CONCATENATE("PEUA",VLOOKUP(ESTADO,REPORTE!AV1076:AW1107,2,0),CLAVE_DISTRITO,CLAVE_CADER,IFERROR(VLOOKUP(DAY(F1076),$BN$3:$BO$11,2,0),DAY(F1076)),IFERROR(VLOOKUP(MONTH(F1076),$BN$3:$BO$11,2,0),MONTH(F1076)),YEAR(F1076),G1076),""))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4"/>
        <v/>
      </c>
      <c r="S1076"/>
      <c r="T1076" s="2" t="str">
        <f>IFERROR(INDEX('padron cfe'!D:D,MATCH(DATOS!C1076,'padron cfe'!A:A,0),1),"")</f>
        <v/>
      </c>
      <c r="X1076" s="3"/>
      <c r="Z1076" s="4" t="str">
        <f t="shared" si="215"/>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H1076" s="7" t="str">
        <f t="shared" ca="1" si="216"/>
        <v/>
      </c>
      <c r="BI1076" s="4" t="str">
        <f t="shared" si="223"/>
        <v/>
      </c>
      <c r="BJ1076" s="123" t="str">
        <f t="shared" si="217"/>
        <v/>
      </c>
      <c r="BK1076" s="140" t="str">
        <f t="shared" si="222"/>
        <v/>
      </c>
      <c r="BP1076" s="5"/>
      <c r="BQ1076" s="4" t="str">
        <f>IF(IFERROR(VLOOKUP(C1076,C1077:C$1993,1,0),"")="","",COUNTIF(C:C,C1076))</f>
        <v/>
      </c>
      <c r="BS1076" s="5"/>
      <c r="BT1076" s="5"/>
      <c r="BU1076" s="5" t="str">
        <f>IF(B1076="","",IF(BQ1076="",1+(MAX(BU$2:BU1075)),""))</f>
        <v/>
      </c>
      <c r="BV1076" s="5" t="str">
        <f t="shared" si="218"/>
        <v/>
      </c>
      <c r="BW1076" s="5" t="str">
        <f t="shared" si="219"/>
        <v/>
      </c>
      <c r="BX1076" s="14" t="str">
        <f t="shared" si="220"/>
        <v/>
      </c>
      <c r="BY1076" s="28"/>
      <c r="CA1076" s="5" t="str">
        <f t="shared" si="224"/>
        <v/>
      </c>
      <c r="CC1076" s="5"/>
      <c r="CD1076" s="5" t="str">
        <f t="shared" si="221"/>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x14ac:dyDescent="0.25">
      <c r="A1077" s="4"/>
      <c r="B1077" s="3"/>
      <c r="D1077" s="1" t="str">
        <f>IFERROR(INDEX('padron cfe'!B:B,MATCH(DATOS!C1077,'padron cfe'!A:A,0),1),"")</f>
        <v/>
      </c>
      <c r="H1077" s="5" t="str">
        <f>IF(F1077="","",IFERROR(CONCATENATE("PEUA",VLOOKUP(ESTADO,REPORTE!AV1077:AW1108,2,0),CLAVE_DISTRITO,CLAVE_CADER,IFERROR(VLOOKUP(DAY(F1077),$BN$3:$BO$11,2,0),DAY(F1077)),IFERROR(VLOOKUP(MONTH(F1077),$BN$3:$BO$11,2,0),MONTH(F1077)),YEAR(F1077),G1077),""))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4"/>
        <v/>
      </c>
      <c r="S1077"/>
      <c r="T1077" s="2" t="str">
        <f>IFERROR(INDEX('padron cfe'!D:D,MATCH(DATOS!C1077,'padron cfe'!A:A,0),1),"")</f>
        <v/>
      </c>
      <c r="X1077" s="3"/>
      <c r="Z1077" s="4" t="str">
        <f t="shared" si="215"/>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H1077" s="7" t="str">
        <f t="shared" ca="1" si="216"/>
        <v/>
      </c>
      <c r="BI1077" s="4" t="str">
        <f t="shared" si="223"/>
        <v/>
      </c>
      <c r="BJ1077" s="123" t="str">
        <f t="shared" si="217"/>
        <v/>
      </c>
      <c r="BK1077" s="140" t="str">
        <f t="shared" si="222"/>
        <v/>
      </c>
      <c r="BP1077" s="5"/>
      <c r="BQ1077" s="4" t="str">
        <f>IF(IFERROR(VLOOKUP(C1077,C1078:C$1993,1,0),"")="","",COUNTIF(C:C,C1077))</f>
        <v/>
      </c>
      <c r="BS1077" s="5"/>
      <c r="BT1077" s="5"/>
      <c r="BU1077" s="5" t="str">
        <f>IF(B1077="","",IF(BQ1077="",1+(MAX(BU$2:BU1076)),""))</f>
        <v/>
      </c>
      <c r="BV1077" s="5" t="str">
        <f t="shared" si="218"/>
        <v/>
      </c>
      <c r="BW1077" s="5" t="str">
        <f t="shared" si="219"/>
        <v/>
      </c>
      <c r="BX1077" s="14" t="str">
        <f t="shared" si="220"/>
        <v/>
      </c>
      <c r="BY1077" s="28"/>
      <c r="CA1077" s="5" t="str">
        <f t="shared" si="224"/>
        <v/>
      </c>
      <c r="CC1077" s="5"/>
      <c r="CD1077" s="5" t="str">
        <f t="shared" si="221"/>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x14ac:dyDescent="0.25">
      <c r="A1078" s="4"/>
      <c r="B1078" s="3"/>
      <c r="D1078" s="1" t="str">
        <f>IFERROR(INDEX('padron cfe'!B:B,MATCH(DATOS!C1078,'padron cfe'!A:A,0),1),"")</f>
        <v/>
      </c>
      <c r="H1078" s="5" t="str">
        <f>IF(F1078="","",IFERROR(CONCATENATE("PEUA",VLOOKUP(ESTADO,REPORTE!AV1078:AW1109,2,0),CLAVE_DISTRITO,CLAVE_CADER,IFERROR(VLOOKUP(DAY(F1078),$BN$3:$BO$11,2,0),DAY(F1078)),IFERROR(VLOOKUP(MONTH(F1078),$BN$3:$BO$11,2,0),MONTH(F1078)),YEAR(F1078),G1078),""))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5">IF(J1078="","",Q1077)</f>
        <v/>
      </c>
      <c r="S1078"/>
      <c r="T1078" s="2" t="str">
        <f>IFERROR(INDEX('padron cfe'!D:D,MATCH(DATOS!C1078,'padron cfe'!A:A,0),1),"")</f>
        <v/>
      </c>
      <c r="X1078" s="3"/>
      <c r="Z1078" s="4" t="str">
        <f t="shared" si="215"/>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H1078" s="7" t="str">
        <f t="shared" ca="1" si="216"/>
        <v/>
      </c>
      <c r="BI1078" s="4" t="str">
        <f t="shared" si="223"/>
        <v/>
      </c>
      <c r="BJ1078" s="123" t="str">
        <f t="shared" si="217"/>
        <v/>
      </c>
      <c r="BK1078" s="140" t="str">
        <f t="shared" si="222"/>
        <v/>
      </c>
      <c r="BP1078" s="5"/>
      <c r="BQ1078" s="4"/>
      <c r="BS1078" s="5"/>
      <c r="BT1078" s="5"/>
      <c r="BU1078" s="5" t="str">
        <f>IF(B1078="","",IF(BQ1078="",1+(MAX(BU$2:BU1077)),""))</f>
        <v/>
      </c>
      <c r="BV1078" s="5" t="str">
        <f t="shared" si="218"/>
        <v/>
      </c>
      <c r="BW1078" s="5" t="str">
        <f t="shared" si="219"/>
        <v/>
      </c>
      <c r="BX1078" s="14" t="str">
        <f t="shared" si="220"/>
        <v/>
      </c>
      <c r="BY1078" s="28"/>
      <c r="CC1078" s="5"/>
      <c r="CD1078" s="5" t="str">
        <f t="shared" si="221"/>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x14ac:dyDescent="0.25">
      <c r="A1079" s="4"/>
      <c r="B1079" s="3"/>
      <c r="D1079" s="1"/>
      <c r="H1079" s="5"/>
      <c r="L1079" s="4"/>
      <c r="M1079" s="4"/>
      <c r="Q1079" s="5"/>
      <c r="S1079"/>
      <c r="X1079" s="3"/>
      <c r="Z1079" s="4"/>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x14ac:dyDescent="0.25">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x14ac:dyDescent="0.25">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x14ac:dyDescent="0.25">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x14ac:dyDescent="0.25">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x14ac:dyDescent="0.25">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x14ac:dyDescent="0.25">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x14ac:dyDescent="0.25">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x14ac:dyDescent="0.25">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x14ac:dyDescent="0.25">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x14ac:dyDescent="0.25">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x14ac:dyDescent="0.25">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x14ac:dyDescent="0.25">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x14ac:dyDescent="0.25">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x14ac:dyDescent="0.25">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x14ac:dyDescent="0.25">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x14ac:dyDescent="0.25">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x14ac:dyDescent="0.25">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x14ac:dyDescent="0.25">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x14ac:dyDescent="0.25">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x14ac:dyDescent="0.25">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x14ac:dyDescent="0.25">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x14ac:dyDescent="0.25">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x14ac:dyDescent="0.25">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x14ac:dyDescent="0.25">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x14ac:dyDescent="0.25">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x14ac:dyDescent="0.25">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x14ac:dyDescent="0.25">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x14ac:dyDescent="0.25">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x14ac:dyDescent="0.25">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x14ac:dyDescent="0.25">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x14ac:dyDescent="0.25">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x14ac:dyDescent="0.25">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x14ac:dyDescent="0.25">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x14ac:dyDescent="0.25">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x14ac:dyDescent="0.25">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x14ac:dyDescent="0.25">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x14ac:dyDescent="0.25">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x14ac:dyDescent="0.25">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x14ac:dyDescent="0.25">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x14ac:dyDescent="0.25">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x14ac:dyDescent="0.25">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x14ac:dyDescent="0.25">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x14ac:dyDescent="0.25">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x14ac:dyDescent="0.25">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x14ac:dyDescent="0.25">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x14ac:dyDescent="0.25">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x14ac:dyDescent="0.25">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x14ac:dyDescent="0.25">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x14ac:dyDescent="0.25">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x14ac:dyDescent="0.25">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x14ac:dyDescent="0.25">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x14ac:dyDescent="0.25">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x14ac:dyDescent="0.25">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x14ac:dyDescent="0.25">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x14ac:dyDescent="0.25">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x14ac:dyDescent="0.25">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x14ac:dyDescent="0.25">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x14ac:dyDescent="0.25">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x14ac:dyDescent="0.25">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x14ac:dyDescent="0.25">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x14ac:dyDescent="0.25">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x14ac:dyDescent="0.25">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x14ac:dyDescent="0.25">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x14ac:dyDescent="0.25">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x14ac:dyDescent="0.25">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x14ac:dyDescent="0.25">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x14ac:dyDescent="0.25">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x14ac:dyDescent="0.25">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x14ac:dyDescent="0.25">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x14ac:dyDescent="0.25">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x14ac:dyDescent="0.25">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x14ac:dyDescent="0.25">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x14ac:dyDescent="0.25">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x14ac:dyDescent="0.25">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x14ac:dyDescent="0.25">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x14ac:dyDescent="0.25">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x14ac:dyDescent="0.25">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x14ac:dyDescent="0.25">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x14ac:dyDescent="0.25">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x14ac:dyDescent="0.25">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x14ac:dyDescent="0.25">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x14ac:dyDescent="0.25">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x14ac:dyDescent="0.25">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x14ac:dyDescent="0.25">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x14ac:dyDescent="0.25">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x14ac:dyDescent="0.25">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x14ac:dyDescent="0.25">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x14ac:dyDescent="0.25">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x14ac:dyDescent="0.25">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x14ac:dyDescent="0.25">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x14ac:dyDescent="0.25">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x14ac:dyDescent="0.25">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x14ac:dyDescent="0.25">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x14ac:dyDescent="0.25">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x14ac:dyDescent="0.25">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x14ac:dyDescent="0.25">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x14ac:dyDescent="0.25">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x14ac:dyDescent="0.25">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x14ac:dyDescent="0.25">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x14ac:dyDescent="0.25">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x14ac:dyDescent="0.25">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x14ac:dyDescent="0.25">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x14ac:dyDescent="0.25">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x14ac:dyDescent="0.25">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x14ac:dyDescent="0.25">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x14ac:dyDescent="0.25">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x14ac:dyDescent="0.25">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x14ac:dyDescent="0.25">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x14ac:dyDescent="0.25">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x14ac:dyDescent="0.25">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x14ac:dyDescent="0.25">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x14ac:dyDescent="0.25">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x14ac:dyDescent="0.25">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x14ac:dyDescent="0.25">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x14ac:dyDescent="0.25">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x14ac:dyDescent="0.25">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x14ac:dyDescent="0.25">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x14ac:dyDescent="0.25">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x14ac:dyDescent="0.25">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x14ac:dyDescent="0.25">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x14ac:dyDescent="0.25">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x14ac:dyDescent="0.25">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x14ac:dyDescent="0.25">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x14ac:dyDescent="0.25">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x14ac:dyDescent="0.25">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x14ac:dyDescent="0.25">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x14ac:dyDescent="0.25">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x14ac:dyDescent="0.25">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x14ac:dyDescent="0.25">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x14ac:dyDescent="0.25">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x14ac:dyDescent="0.25">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x14ac:dyDescent="0.25">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x14ac:dyDescent="0.25">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x14ac:dyDescent="0.25">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x14ac:dyDescent="0.25">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x14ac:dyDescent="0.25">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x14ac:dyDescent="0.25">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x14ac:dyDescent="0.25">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x14ac:dyDescent="0.25">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x14ac:dyDescent="0.25">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x14ac:dyDescent="0.25">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x14ac:dyDescent="0.25">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x14ac:dyDescent="0.25">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x14ac:dyDescent="0.25">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x14ac:dyDescent="0.25">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x14ac:dyDescent="0.25">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x14ac:dyDescent="0.25">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x14ac:dyDescent="0.25">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x14ac:dyDescent="0.25">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x14ac:dyDescent="0.25">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x14ac:dyDescent="0.25">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x14ac:dyDescent="0.25">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x14ac:dyDescent="0.25">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x14ac:dyDescent="0.25">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x14ac:dyDescent="0.25">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x14ac:dyDescent="0.25">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x14ac:dyDescent="0.25">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x14ac:dyDescent="0.25">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x14ac:dyDescent="0.25">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x14ac:dyDescent="0.25">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x14ac:dyDescent="0.25">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x14ac:dyDescent="0.25">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x14ac:dyDescent="0.25">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x14ac:dyDescent="0.25">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x14ac:dyDescent="0.25">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x14ac:dyDescent="0.25">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x14ac:dyDescent="0.25">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x14ac:dyDescent="0.25">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x14ac:dyDescent="0.25">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x14ac:dyDescent="0.25">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x14ac:dyDescent="0.25">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x14ac:dyDescent="0.25">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x14ac:dyDescent="0.25">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x14ac:dyDescent="0.25">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x14ac:dyDescent="0.25">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x14ac:dyDescent="0.25">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x14ac:dyDescent="0.25">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x14ac:dyDescent="0.25">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x14ac:dyDescent="0.25">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x14ac:dyDescent="0.25">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x14ac:dyDescent="0.25">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x14ac:dyDescent="0.25">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x14ac:dyDescent="0.25">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x14ac:dyDescent="0.25">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x14ac:dyDescent="0.25">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x14ac:dyDescent="0.25">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x14ac:dyDescent="0.25">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x14ac:dyDescent="0.25">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x14ac:dyDescent="0.25">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x14ac:dyDescent="0.25">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x14ac:dyDescent="0.25">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x14ac:dyDescent="0.25">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x14ac:dyDescent="0.25">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x14ac:dyDescent="0.25">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x14ac:dyDescent="0.25">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x14ac:dyDescent="0.25">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x14ac:dyDescent="0.25">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x14ac:dyDescent="0.25">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x14ac:dyDescent="0.25">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x14ac:dyDescent="0.25">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x14ac:dyDescent="0.25">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x14ac:dyDescent="0.25">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x14ac:dyDescent="0.25">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x14ac:dyDescent="0.25">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x14ac:dyDescent="0.25">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x14ac:dyDescent="0.25">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x14ac:dyDescent="0.25">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x14ac:dyDescent="0.25">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x14ac:dyDescent="0.25">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x14ac:dyDescent="0.25">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x14ac:dyDescent="0.25">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x14ac:dyDescent="0.25">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x14ac:dyDescent="0.25">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x14ac:dyDescent="0.25">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x14ac:dyDescent="0.25">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x14ac:dyDescent="0.25">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x14ac:dyDescent="0.25">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x14ac:dyDescent="0.25">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x14ac:dyDescent="0.25">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x14ac:dyDescent="0.25">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x14ac:dyDescent="0.25">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x14ac:dyDescent="0.25">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x14ac:dyDescent="0.25">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x14ac:dyDescent="0.25">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x14ac:dyDescent="0.25">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x14ac:dyDescent="0.25">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x14ac:dyDescent="0.25">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x14ac:dyDescent="0.25">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x14ac:dyDescent="0.25">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x14ac:dyDescent="0.25">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x14ac:dyDescent="0.25">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x14ac:dyDescent="0.25">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x14ac:dyDescent="0.25">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x14ac:dyDescent="0.25">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x14ac:dyDescent="0.25">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x14ac:dyDescent="0.25">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x14ac:dyDescent="0.25">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x14ac:dyDescent="0.25">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x14ac:dyDescent="0.25">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x14ac:dyDescent="0.25">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x14ac:dyDescent="0.25">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x14ac:dyDescent="0.25">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x14ac:dyDescent="0.25">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x14ac:dyDescent="0.25">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x14ac:dyDescent="0.25">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x14ac:dyDescent="0.25">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x14ac:dyDescent="0.25">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x14ac:dyDescent="0.25">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x14ac:dyDescent="0.25">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x14ac:dyDescent="0.25">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x14ac:dyDescent="0.25">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x14ac:dyDescent="0.25">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x14ac:dyDescent="0.25">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x14ac:dyDescent="0.25">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x14ac:dyDescent="0.25">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x14ac:dyDescent="0.25">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x14ac:dyDescent="0.25">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x14ac:dyDescent="0.25">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x14ac:dyDescent="0.25">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x14ac:dyDescent="0.25">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x14ac:dyDescent="0.25">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x14ac:dyDescent="0.25">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x14ac:dyDescent="0.25">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x14ac:dyDescent="0.25">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x14ac:dyDescent="0.25">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x14ac:dyDescent="0.25">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x14ac:dyDescent="0.25">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x14ac:dyDescent="0.25">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x14ac:dyDescent="0.25">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x14ac:dyDescent="0.25">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x14ac:dyDescent="0.25">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x14ac:dyDescent="0.25">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x14ac:dyDescent="0.25">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x14ac:dyDescent="0.25">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x14ac:dyDescent="0.25">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x14ac:dyDescent="0.25">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x14ac:dyDescent="0.25">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x14ac:dyDescent="0.25">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x14ac:dyDescent="0.25">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x14ac:dyDescent="0.25">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x14ac:dyDescent="0.25">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x14ac:dyDescent="0.25">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x14ac:dyDescent="0.25">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x14ac:dyDescent="0.25">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x14ac:dyDescent="0.25">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x14ac:dyDescent="0.25">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x14ac:dyDescent="0.25">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x14ac:dyDescent="0.25">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x14ac:dyDescent="0.25">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x14ac:dyDescent="0.25">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x14ac:dyDescent="0.25">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x14ac:dyDescent="0.25">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x14ac:dyDescent="0.25">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x14ac:dyDescent="0.25">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x14ac:dyDescent="0.25">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x14ac:dyDescent="0.25">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x14ac:dyDescent="0.25">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x14ac:dyDescent="0.25">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x14ac:dyDescent="0.25">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x14ac:dyDescent="0.25">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x14ac:dyDescent="0.25">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x14ac:dyDescent="0.25">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x14ac:dyDescent="0.25">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x14ac:dyDescent="0.25">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x14ac:dyDescent="0.25">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x14ac:dyDescent="0.25">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x14ac:dyDescent="0.25">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x14ac:dyDescent="0.25">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x14ac:dyDescent="0.25">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x14ac:dyDescent="0.25">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x14ac:dyDescent="0.25">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x14ac:dyDescent="0.25">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x14ac:dyDescent="0.25">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x14ac:dyDescent="0.25">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x14ac:dyDescent="0.25">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x14ac:dyDescent="0.25">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x14ac:dyDescent="0.25">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x14ac:dyDescent="0.25">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x14ac:dyDescent="0.25">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x14ac:dyDescent="0.25">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x14ac:dyDescent="0.25">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x14ac:dyDescent="0.25">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x14ac:dyDescent="0.25">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x14ac:dyDescent="0.25">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x14ac:dyDescent="0.25">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x14ac:dyDescent="0.25">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x14ac:dyDescent="0.25">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x14ac:dyDescent="0.25">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x14ac:dyDescent="0.25">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x14ac:dyDescent="0.25">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x14ac:dyDescent="0.25">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x14ac:dyDescent="0.25">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x14ac:dyDescent="0.25">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x14ac:dyDescent="0.25">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x14ac:dyDescent="0.25">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x14ac:dyDescent="0.25">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x14ac:dyDescent="0.25">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x14ac:dyDescent="0.25">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x14ac:dyDescent="0.25">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x14ac:dyDescent="0.25">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x14ac:dyDescent="0.25">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x14ac:dyDescent="0.25">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x14ac:dyDescent="0.25">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x14ac:dyDescent="0.25">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x14ac:dyDescent="0.25">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x14ac:dyDescent="0.25">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x14ac:dyDescent="0.25">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x14ac:dyDescent="0.25">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x14ac:dyDescent="0.25">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x14ac:dyDescent="0.25">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x14ac:dyDescent="0.25">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x14ac:dyDescent="0.25">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x14ac:dyDescent="0.25">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x14ac:dyDescent="0.25">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x14ac:dyDescent="0.25">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x14ac:dyDescent="0.25">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x14ac:dyDescent="0.25">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x14ac:dyDescent="0.25">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x14ac:dyDescent="0.25">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x14ac:dyDescent="0.25">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x14ac:dyDescent="0.25">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x14ac:dyDescent="0.25">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x14ac:dyDescent="0.25">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x14ac:dyDescent="0.25">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x14ac:dyDescent="0.25">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x14ac:dyDescent="0.25">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x14ac:dyDescent="0.25">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x14ac:dyDescent="0.25">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x14ac:dyDescent="0.25">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x14ac:dyDescent="0.25">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x14ac:dyDescent="0.25">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x14ac:dyDescent="0.25">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x14ac:dyDescent="0.25">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x14ac:dyDescent="0.25">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x14ac:dyDescent="0.25">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x14ac:dyDescent="0.25">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x14ac:dyDescent="0.25">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x14ac:dyDescent="0.25">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x14ac:dyDescent="0.25">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x14ac:dyDescent="0.25">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x14ac:dyDescent="0.25">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x14ac:dyDescent="0.25">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x14ac:dyDescent="0.25">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x14ac:dyDescent="0.25">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x14ac:dyDescent="0.25">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x14ac:dyDescent="0.25">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x14ac:dyDescent="0.25">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x14ac:dyDescent="0.25">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x14ac:dyDescent="0.25">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x14ac:dyDescent="0.25">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x14ac:dyDescent="0.25">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x14ac:dyDescent="0.25">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x14ac:dyDescent="0.25">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x14ac:dyDescent="0.25">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x14ac:dyDescent="0.25">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x14ac:dyDescent="0.25">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x14ac:dyDescent="0.25">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x14ac:dyDescent="0.25">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x14ac:dyDescent="0.25">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x14ac:dyDescent="0.25">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x14ac:dyDescent="0.25">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x14ac:dyDescent="0.25">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x14ac:dyDescent="0.25">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x14ac:dyDescent="0.25">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x14ac:dyDescent="0.25">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x14ac:dyDescent="0.25">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x14ac:dyDescent="0.25">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x14ac:dyDescent="0.25">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x14ac:dyDescent="0.25">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x14ac:dyDescent="0.25">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x14ac:dyDescent="0.25">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x14ac:dyDescent="0.25">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x14ac:dyDescent="0.25">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x14ac:dyDescent="0.25">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x14ac:dyDescent="0.25">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x14ac:dyDescent="0.25">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x14ac:dyDescent="0.25">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x14ac:dyDescent="0.25">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x14ac:dyDescent="0.25">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x14ac:dyDescent="0.25">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x14ac:dyDescent="0.25">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x14ac:dyDescent="0.25">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x14ac:dyDescent="0.25">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x14ac:dyDescent="0.25">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x14ac:dyDescent="0.25">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x14ac:dyDescent="0.25">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x14ac:dyDescent="0.25">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x14ac:dyDescent="0.25">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x14ac:dyDescent="0.25">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x14ac:dyDescent="0.25">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x14ac:dyDescent="0.25">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x14ac:dyDescent="0.25">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x14ac:dyDescent="0.25">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x14ac:dyDescent="0.25">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x14ac:dyDescent="0.25">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x14ac:dyDescent="0.25">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x14ac:dyDescent="0.25">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x14ac:dyDescent="0.25">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x14ac:dyDescent="0.25">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x14ac:dyDescent="0.25">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x14ac:dyDescent="0.25">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x14ac:dyDescent="0.25">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x14ac:dyDescent="0.25">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x14ac:dyDescent="0.25">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x14ac:dyDescent="0.25">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x14ac:dyDescent="0.25">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x14ac:dyDescent="0.25">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x14ac:dyDescent="0.25">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x14ac:dyDescent="0.25">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x14ac:dyDescent="0.25">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x14ac:dyDescent="0.25">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x14ac:dyDescent="0.25">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x14ac:dyDescent="0.25">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x14ac:dyDescent="0.25">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x14ac:dyDescent="0.25">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x14ac:dyDescent="0.25">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x14ac:dyDescent="0.25">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x14ac:dyDescent="0.25">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x14ac:dyDescent="0.25">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x14ac:dyDescent="0.25">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x14ac:dyDescent="0.25">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x14ac:dyDescent="0.25">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x14ac:dyDescent="0.25">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x14ac:dyDescent="0.25">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x14ac:dyDescent="0.25">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x14ac:dyDescent="0.25">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x14ac:dyDescent="0.25">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x14ac:dyDescent="0.25">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x14ac:dyDescent="0.25">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x14ac:dyDescent="0.25">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x14ac:dyDescent="0.25">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x14ac:dyDescent="0.25">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x14ac:dyDescent="0.25">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x14ac:dyDescent="0.25">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x14ac:dyDescent="0.25">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x14ac:dyDescent="0.25">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x14ac:dyDescent="0.25">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x14ac:dyDescent="0.25">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x14ac:dyDescent="0.25">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x14ac:dyDescent="0.25">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x14ac:dyDescent="0.25">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x14ac:dyDescent="0.25">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x14ac:dyDescent="0.25">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x14ac:dyDescent="0.25">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x14ac:dyDescent="0.25">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x14ac:dyDescent="0.25">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x14ac:dyDescent="0.25">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x14ac:dyDescent="0.25">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x14ac:dyDescent="0.25">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x14ac:dyDescent="0.25">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x14ac:dyDescent="0.25">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x14ac:dyDescent="0.25">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x14ac:dyDescent="0.25">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x14ac:dyDescent="0.25">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x14ac:dyDescent="0.25">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x14ac:dyDescent="0.25">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x14ac:dyDescent="0.25">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x14ac:dyDescent="0.25">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x14ac:dyDescent="0.25">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x14ac:dyDescent="0.25">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x14ac:dyDescent="0.25">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x14ac:dyDescent="0.25">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x14ac:dyDescent="0.25">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x14ac:dyDescent="0.25">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x14ac:dyDescent="0.25">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x14ac:dyDescent="0.25">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x14ac:dyDescent="0.25">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x14ac:dyDescent="0.25">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x14ac:dyDescent="0.25">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x14ac:dyDescent="0.25">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x14ac:dyDescent="0.25">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x14ac:dyDescent="0.25">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x14ac:dyDescent="0.25">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x14ac:dyDescent="0.25">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x14ac:dyDescent="0.25">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x14ac:dyDescent="0.25">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x14ac:dyDescent="0.25">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x14ac:dyDescent="0.25">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x14ac:dyDescent="0.25">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x14ac:dyDescent="0.25">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x14ac:dyDescent="0.25">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x14ac:dyDescent="0.25">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x14ac:dyDescent="0.25">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x14ac:dyDescent="0.25">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x14ac:dyDescent="0.25">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x14ac:dyDescent="0.25">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x14ac:dyDescent="0.25">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x14ac:dyDescent="0.25">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x14ac:dyDescent="0.25">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x14ac:dyDescent="0.25">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x14ac:dyDescent="0.25">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x14ac:dyDescent="0.25">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x14ac:dyDescent="0.25">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x14ac:dyDescent="0.25">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x14ac:dyDescent="0.25">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x14ac:dyDescent="0.25">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x14ac:dyDescent="0.25">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x14ac:dyDescent="0.25">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x14ac:dyDescent="0.25">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x14ac:dyDescent="0.25">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x14ac:dyDescent="0.25">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x14ac:dyDescent="0.25">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x14ac:dyDescent="0.25">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x14ac:dyDescent="0.25">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x14ac:dyDescent="0.25">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x14ac:dyDescent="0.25">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x14ac:dyDescent="0.25">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x14ac:dyDescent="0.25">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x14ac:dyDescent="0.25">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x14ac:dyDescent="0.25">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x14ac:dyDescent="0.25">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x14ac:dyDescent="0.25">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x14ac:dyDescent="0.25">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x14ac:dyDescent="0.25">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x14ac:dyDescent="0.25">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x14ac:dyDescent="0.25">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x14ac:dyDescent="0.25">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x14ac:dyDescent="0.25">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x14ac:dyDescent="0.25">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x14ac:dyDescent="0.25">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x14ac:dyDescent="0.25">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x14ac:dyDescent="0.25">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x14ac:dyDescent="0.25">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x14ac:dyDescent="0.25">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x14ac:dyDescent="0.25">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x14ac:dyDescent="0.25">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x14ac:dyDescent="0.25">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x14ac:dyDescent="0.25">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x14ac:dyDescent="0.25">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x14ac:dyDescent="0.25">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x14ac:dyDescent="0.25">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x14ac:dyDescent="0.25">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x14ac:dyDescent="0.25">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x14ac:dyDescent="0.25">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x14ac:dyDescent="0.25">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x14ac:dyDescent="0.25">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x14ac:dyDescent="0.25">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x14ac:dyDescent="0.25">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x14ac:dyDescent="0.25">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x14ac:dyDescent="0.25">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x14ac:dyDescent="0.25">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x14ac:dyDescent="0.25">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x14ac:dyDescent="0.25">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x14ac:dyDescent="0.25">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x14ac:dyDescent="0.25">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x14ac:dyDescent="0.25">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x14ac:dyDescent="0.25">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x14ac:dyDescent="0.25">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x14ac:dyDescent="0.25">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x14ac:dyDescent="0.25">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x14ac:dyDescent="0.25">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x14ac:dyDescent="0.25">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x14ac:dyDescent="0.25">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x14ac:dyDescent="0.25">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x14ac:dyDescent="0.25">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x14ac:dyDescent="0.25">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x14ac:dyDescent="0.25">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x14ac:dyDescent="0.25">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x14ac:dyDescent="0.25">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x14ac:dyDescent="0.25">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x14ac:dyDescent="0.25">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x14ac:dyDescent="0.25">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x14ac:dyDescent="0.25">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x14ac:dyDescent="0.25">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x14ac:dyDescent="0.25">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x14ac:dyDescent="0.25">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x14ac:dyDescent="0.25">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x14ac:dyDescent="0.25">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x14ac:dyDescent="0.25">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x14ac:dyDescent="0.25">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x14ac:dyDescent="0.25">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x14ac:dyDescent="0.25">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x14ac:dyDescent="0.25">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x14ac:dyDescent="0.25">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x14ac:dyDescent="0.25">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x14ac:dyDescent="0.25">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x14ac:dyDescent="0.25">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x14ac:dyDescent="0.25">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x14ac:dyDescent="0.25">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x14ac:dyDescent="0.25">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x14ac:dyDescent="0.25">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x14ac:dyDescent="0.25">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x14ac:dyDescent="0.25">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x14ac:dyDescent="0.25">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x14ac:dyDescent="0.25">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x14ac:dyDescent="0.25">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x14ac:dyDescent="0.25">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x14ac:dyDescent="0.25">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x14ac:dyDescent="0.25">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x14ac:dyDescent="0.25">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x14ac:dyDescent="0.25">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x14ac:dyDescent="0.25">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x14ac:dyDescent="0.25">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x14ac:dyDescent="0.25">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x14ac:dyDescent="0.25">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x14ac:dyDescent="0.25">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x14ac:dyDescent="0.25">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x14ac:dyDescent="0.25">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x14ac:dyDescent="0.25">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x14ac:dyDescent="0.25">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x14ac:dyDescent="0.25">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x14ac:dyDescent="0.25">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x14ac:dyDescent="0.25">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x14ac:dyDescent="0.25">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x14ac:dyDescent="0.25">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x14ac:dyDescent="0.25">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x14ac:dyDescent="0.25">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x14ac:dyDescent="0.25">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x14ac:dyDescent="0.25">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x14ac:dyDescent="0.25">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x14ac:dyDescent="0.25">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x14ac:dyDescent="0.25">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x14ac:dyDescent="0.25">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x14ac:dyDescent="0.25">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x14ac:dyDescent="0.25">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x14ac:dyDescent="0.25">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x14ac:dyDescent="0.25">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x14ac:dyDescent="0.25">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x14ac:dyDescent="0.25">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x14ac:dyDescent="0.25">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x14ac:dyDescent="0.25">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x14ac:dyDescent="0.25">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x14ac:dyDescent="0.25">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x14ac:dyDescent="0.25">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x14ac:dyDescent="0.25">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x14ac:dyDescent="0.25">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x14ac:dyDescent="0.25">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x14ac:dyDescent="0.25">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x14ac:dyDescent="0.25">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x14ac:dyDescent="0.25">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x14ac:dyDescent="0.25">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x14ac:dyDescent="0.25">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x14ac:dyDescent="0.25">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x14ac:dyDescent="0.25">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x14ac:dyDescent="0.25">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x14ac:dyDescent="0.25">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x14ac:dyDescent="0.25">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x14ac:dyDescent="0.25">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x14ac:dyDescent="0.25">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x14ac:dyDescent="0.25">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x14ac:dyDescent="0.25">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x14ac:dyDescent="0.25">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x14ac:dyDescent="0.25">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x14ac:dyDescent="0.25">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x14ac:dyDescent="0.25">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x14ac:dyDescent="0.25">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x14ac:dyDescent="0.25">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x14ac:dyDescent="0.25">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x14ac:dyDescent="0.25">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x14ac:dyDescent="0.25">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x14ac:dyDescent="0.25">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x14ac:dyDescent="0.25">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x14ac:dyDescent="0.25">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x14ac:dyDescent="0.25">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x14ac:dyDescent="0.25">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x14ac:dyDescent="0.25">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x14ac:dyDescent="0.25">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x14ac:dyDescent="0.25">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x14ac:dyDescent="0.25">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x14ac:dyDescent="0.25">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x14ac:dyDescent="0.25">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x14ac:dyDescent="0.25">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x14ac:dyDescent="0.25">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x14ac:dyDescent="0.25">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x14ac:dyDescent="0.25">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x14ac:dyDescent="0.25">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x14ac:dyDescent="0.25">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x14ac:dyDescent="0.25">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x14ac:dyDescent="0.25">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x14ac:dyDescent="0.25">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x14ac:dyDescent="0.25">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x14ac:dyDescent="0.25">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x14ac:dyDescent="0.25">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x14ac:dyDescent="0.25">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x14ac:dyDescent="0.25">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x14ac:dyDescent="0.25">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x14ac:dyDescent="0.25">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x14ac:dyDescent="0.25">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x14ac:dyDescent="0.25">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x14ac:dyDescent="0.25">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x14ac:dyDescent="0.25">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x14ac:dyDescent="0.25">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x14ac:dyDescent="0.25">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x14ac:dyDescent="0.25">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x14ac:dyDescent="0.25">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x14ac:dyDescent="0.25">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x14ac:dyDescent="0.25">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x14ac:dyDescent="0.25">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x14ac:dyDescent="0.25">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x14ac:dyDescent="0.25">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x14ac:dyDescent="0.25">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x14ac:dyDescent="0.25">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x14ac:dyDescent="0.25">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x14ac:dyDescent="0.25">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x14ac:dyDescent="0.25">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x14ac:dyDescent="0.25">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x14ac:dyDescent="0.25">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x14ac:dyDescent="0.25">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x14ac:dyDescent="0.25">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x14ac:dyDescent="0.25">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x14ac:dyDescent="0.25">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x14ac:dyDescent="0.25">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x14ac:dyDescent="0.25">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x14ac:dyDescent="0.25">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x14ac:dyDescent="0.25">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x14ac:dyDescent="0.25">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x14ac:dyDescent="0.25">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x14ac:dyDescent="0.25">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x14ac:dyDescent="0.25">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x14ac:dyDescent="0.25">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x14ac:dyDescent="0.25">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x14ac:dyDescent="0.25">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x14ac:dyDescent="0.25">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x14ac:dyDescent="0.25">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x14ac:dyDescent="0.25">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x14ac:dyDescent="0.25">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x14ac:dyDescent="0.25">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x14ac:dyDescent="0.25">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x14ac:dyDescent="0.25">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x14ac:dyDescent="0.25">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x14ac:dyDescent="0.25">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x14ac:dyDescent="0.25">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x14ac:dyDescent="0.25">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x14ac:dyDescent="0.25">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x14ac:dyDescent="0.25">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x14ac:dyDescent="0.25">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x14ac:dyDescent="0.25">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x14ac:dyDescent="0.25">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x14ac:dyDescent="0.25">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x14ac:dyDescent="0.25">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x14ac:dyDescent="0.25">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x14ac:dyDescent="0.25">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x14ac:dyDescent="0.25">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x14ac:dyDescent="0.25">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x14ac:dyDescent="0.25">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x14ac:dyDescent="0.25">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x14ac:dyDescent="0.25">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x14ac:dyDescent="0.25">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x14ac:dyDescent="0.25">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x14ac:dyDescent="0.25">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x14ac:dyDescent="0.25">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x14ac:dyDescent="0.25">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x14ac:dyDescent="0.25">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x14ac:dyDescent="0.25">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x14ac:dyDescent="0.25">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x14ac:dyDescent="0.25">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x14ac:dyDescent="0.25">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x14ac:dyDescent="0.25">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x14ac:dyDescent="0.25">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x14ac:dyDescent="0.25">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x14ac:dyDescent="0.25">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x14ac:dyDescent="0.25">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x14ac:dyDescent="0.25">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x14ac:dyDescent="0.25">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x14ac:dyDescent="0.25">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x14ac:dyDescent="0.25">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x14ac:dyDescent="0.25">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x14ac:dyDescent="0.25">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x14ac:dyDescent="0.25">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x14ac:dyDescent="0.25">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x14ac:dyDescent="0.25">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x14ac:dyDescent="0.25">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x14ac:dyDescent="0.25">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x14ac:dyDescent="0.25">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x14ac:dyDescent="0.25">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x14ac:dyDescent="0.25">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x14ac:dyDescent="0.25">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x14ac:dyDescent="0.25">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x14ac:dyDescent="0.25">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x14ac:dyDescent="0.25">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x14ac:dyDescent="0.25">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x14ac:dyDescent="0.25">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x14ac:dyDescent="0.25">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x14ac:dyDescent="0.25">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x14ac:dyDescent="0.25">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x14ac:dyDescent="0.25">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x14ac:dyDescent="0.25">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x14ac:dyDescent="0.25">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x14ac:dyDescent="0.25">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x14ac:dyDescent="0.25">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x14ac:dyDescent="0.25">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x14ac:dyDescent="0.25">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x14ac:dyDescent="0.25">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x14ac:dyDescent="0.25">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x14ac:dyDescent="0.25">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x14ac:dyDescent="0.25">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x14ac:dyDescent="0.25">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x14ac:dyDescent="0.25">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x14ac:dyDescent="0.25">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x14ac:dyDescent="0.25">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x14ac:dyDescent="0.25">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x14ac:dyDescent="0.25">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x14ac:dyDescent="0.25">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x14ac:dyDescent="0.25">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x14ac:dyDescent="0.25">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x14ac:dyDescent="0.25">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x14ac:dyDescent="0.25">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x14ac:dyDescent="0.25">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x14ac:dyDescent="0.25">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x14ac:dyDescent="0.25">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x14ac:dyDescent="0.25">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x14ac:dyDescent="0.25">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x14ac:dyDescent="0.25">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x14ac:dyDescent="0.25">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x14ac:dyDescent="0.25">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x14ac:dyDescent="0.25">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x14ac:dyDescent="0.25">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x14ac:dyDescent="0.25">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x14ac:dyDescent="0.25">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x14ac:dyDescent="0.25">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x14ac:dyDescent="0.25">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x14ac:dyDescent="0.25">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x14ac:dyDescent="0.25">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x14ac:dyDescent="0.25">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x14ac:dyDescent="0.25">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x14ac:dyDescent="0.25">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x14ac:dyDescent="0.25">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x14ac:dyDescent="0.25">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x14ac:dyDescent="0.25">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x14ac:dyDescent="0.25">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x14ac:dyDescent="0.25">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x14ac:dyDescent="0.25">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x14ac:dyDescent="0.25">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x14ac:dyDescent="0.25">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x14ac:dyDescent="0.25">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x14ac:dyDescent="0.25">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x14ac:dyDescent="0.25">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x14ac:dyDescent="0.25">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x14ac:dyDescent="0.25">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x14ac:dyDescent="0.25">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x14ac:dyDescent="0.25">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x14ac:dyDescent="0.25">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x14ac:dyDescent="0.25">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x14ac:dyDescent="0.25">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x14ac:dyDescent="0.25">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x14ac:dyDescent="0.25">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x14ac:dyDescent="0.25">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x14ac:dyDescent="0.25">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x14ac:dyDescent="0.25">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x14ac:dyDescent="0.25">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x14ac:dyDescent="0.25">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x14ac:dyDescent="0.25">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x14ac:dyDescent="0.25">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x14ac:dyDescent="0.25">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x14ac:dyDescent="0.25">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x14ac:dyDescent="0.25">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x14ac:dyDescent="0.25">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x14ac:dyDescent="0.25">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x14ac:dyDescent="0.25">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x14ac:dyDescent="0.25">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x14ac:dyDescent="0.25">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x14ac:dyDescent="0.25">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x14ac:dyDescent="0.25">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x14ac:dyDescent="0.25">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x14ac:dyDescent="0.25">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x14ac:dyDescent="0.25">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x14ac:dyDescent="0.25">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x14ac:dyDescent="0.25">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x14ac:dyDescent="0.25">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x14ac:dyDescent="0.25">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x14ac:dyDescent="0.25">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x14ac:dyDescent="0.25">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x14ac:dyDescent="0.25">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x14ac:dyDescent="0.25">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x14ac:dyDescent="0.25">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x14ac:dyDescent="0.25">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x14ac:dyDescent="0.25">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x14ac:dyDescent="0.25">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x14ac:dyDescent="0.25">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x14ac:dyDescent="0.25">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x14ac:dyDescent="0.25">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x14ac:dyDescent="0.25">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x14ac:dyDescent="0.25">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x14ac:dyDescent="0.25">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x14ac:dyDescent="0.25">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x14ac:dyDescent="0.25">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x14ac:dyDescent="0.25">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x14ac:dyDescent="0.25">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x14ac:dyDescent="0.25">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x14ac:dyDescent="0.25">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x14ac:dyDescent="0.25">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x14ac:dyDescent="0.25">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x14ac:dyDescent="0.25">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x14ac:dyDescent="0.25">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x14ac:dyDescent="0.25">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x14ac:dyDescent="0.25">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x14ac:dyDescent="0.25">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x14ac:dyDescent="0.25">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x14ac:dyDescent="0.25">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x14ac:dyDescent="0.25">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x14ac:dyDescent="0.25">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x14ac:dyDescent="0.25">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x14ac:dyDescent="0.25">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x14ac:dyDescent="0.25">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x14ac:dyDescent="0.25">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x14ac:dyDescent="0.25">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x14ac:dyDescent="0.25">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x14ac:dyDescent="0.25">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x14ac:dyDescent="0.25">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x14ac:dyDescent="0.25">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x14ac:dyDescent="0.25">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x14ac:dyDescent="0.25">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x14ac:dyDescent="0.25">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x14ac:dyDescent="0.25">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x14ac:dyDescent="0.25">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x14ac:dyDescent="0.25">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x14ac:dyDescent="0.25">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x14ac:dyDescent="0.25">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x14ac:dyDescent="0.25">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x14ac:dyDescent="0.25">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x14ac:dyDescent="0.25">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x14ac:dyDescent="0.25">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x14ac:dyDescent="0.25">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x14ac:dyDescent="0.25">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x14ac:dyDescent="0.25">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x14ac:dyDescent="0.25">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x14ac:dyDescent="0.25">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x14ac:dyDescent="0.25">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x14ac:dyDescent="0.25">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x14ac:dyDescent="0.25">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x14ac:dyDescent="0.25">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x14ac:dyDescent="0.25">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x14ac:dyDescent="0.25">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x14ac:dyDescent="0.25">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x14ac:dyDescent="0.25">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x14ac:dyDescent="0.25">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x14ac:dyDescent="0.25">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x14ac:dyDescent="0.25">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x14ac:dyDescent="0.25">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x14ac:dyDescent="0.25">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x14ac:dyDescent="0.25">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x14ac:dyDescent="0.25">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x14ac:dyDescent="0.25">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x14ac:dyDescent="0.25">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x14ac:dyDescent="0.25">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x14ac:dyDescent="0.25">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x14ac:dyDescent="0.25">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x14ac:dyDescent="0.25">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x14ac:dyDescent="0.25">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x14ac:dyDescent="0.25">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x14ac:dyDescent="0.25">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x14ac:dyDescent="0.25">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x14ac:dyDescent="0.25">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x14ac:dyDescent="0.25">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x14ac:dyDescent="0.25">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x14ac:dyDescent="0.25">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x14ac:dyDescent="0.25">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x14ac:dyDescent="0.25">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x14ac:dyDescent="0.25">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x14ac:dyDescent="0.25">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x14ac:dyDescent="0.25">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x14ac:dyDescent="0.25">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x14ac:dyDescent="0.25">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x14ac:dyDescent="0.25">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x14ac:dyDescent="0.25">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x14ac:dyDescent="0.25">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x14ac:dyDescent="0.25">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x14ac:dyDescent="0.25">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x14ac:dyDescent="0.25">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x14ac:dyDescent="0.25">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x14ac:dyDescent="0.25">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x14ac:dyDescent="0.25">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x14ac:dyDescent="0.25">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x14ac:dyDescent="0.25">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x14ac:dyDescent="0.25">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x14ac:dyDescent="0.25">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x14ac:dyDescent="0.25">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x14ac:dyDescent="0.25">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x14ac:dyDescent="0.25">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x14ac:dyDescent="0.25">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x14ac:dyDescent="0.25">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x14ac:dyDescent="0.25">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x14ac:dyDescent="0.25">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x14ac:dyDescent="0.25">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x14ac:dyDescent="0.25">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x14ac:dyDescent="0.25">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x14ac:dyDescent="0.25">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x14ac:dyDescent="0.25">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x14ac:dyDescent="0.25">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x14ac:dyDescent="0.25">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x14ac:dyDescent="0.25">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x14ac:dyDescent="0.25">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x14ac:dyDescent="0.25">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x14ac:dyDescent="0.25">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x14ac:dyDescent="0.25">
      <c r="A2104" s="24"/>
      <c r="B2104" s="3"/>
      <c r="BJ2104" s="123"/>
      <c r="BK2104" s="140"/>
      <c r="BP2104" s="5"/>
      <c r="BS2104" s="5"/>
      <c r="BT2104" s="5"/>
      <c r="BU2104" s="5"/>
      <c r="BX2104" s="14" t="str">
        <f t="shared" ref="BX2104:BX2117" si="226">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x14ac:dyDescent="0.25">
      <c r="A2105" s="24"/>
      <c r="B2105" s="3"/>
      <c r="BJ2105" s="123"/>
      <c r="BK2105" s="140"/>
      <c r="BP2105" s="5"/>
      <c r="BS2105" s="5"/>
      <c r="BT2105" s="5"/>
      <c r="BU2105" s="5"/>
      <c r="BX2105" s="14" t="str">
        <f t="shared" si="226"/>
        <v/>
      </c>
      <c r="BY2105" s="28"/>
      <c r="DC2105" s="5" t="e">
        <f>IF(REPORTE!AH$2="si",IF(C2105=VALUE(REPORTE!C$11),IF(SUM(DC$1993:DC2106),CONCATENATE(INT(B2105),", "),INT(B2105)),""),IF(C2105=VALUE(REPORTE!C$10),IF(SUM(DC$1993:DC2106),CONCATENATE(INT(B2105),", "),INT(B2105)),""))</f>
        <v>#VALUE!</v>
      </c>
      <c r="DG2105" s="5"/>
      <c r="DH2105" s="5"/>
      <c r="DI2105" s="5"/>
      <c r="DJ2105" s="5"/>
    </row>
    <row r="2106" spans="1:114" x14ac:dyDescent="0.25">
      <c r="A2106" s="24"/>
      <c r="B2106" s="3"/>
      <c r="BJ2106" s="123"/>
      <c r="BK2106" s="140"/>
      <c r="BP2106" s="5"/>
      <c r="BS2106" s="5"/>
      <c r="BT2106" s="5"/>
      <c r="BU2106" s="5"/>
      <c r="BX2106" s="14" t="str">
        <f t="shared" si="226"/>
        <v/>
      </c>
      <c r="BY2106" s="28"/>
      <c r="DC2106" s="5" t="e">
        <f>IF(REPORTE!AH$2="si",IF(C2106=VALUE(REPORTE!C$11),IF(SUM(DC$1993:DC2107),CONCATENATE(INT(B2106),", "),INT(B2106)),""),IF(C2106=VALUE(REPORTE!C$10),IF(SUM(DC$1993:DC2107),CONCATENATE(INT(B2106),", "),INT(B2106)),""))</f>
        <v>#VALUE!</v>
      </c>
      <c r="DG2106" s="5"/>
      <c r="DH2106" s="5"/>
      <c r="DI2106" s="5"/>
      <c r="DJ2106" s="5"/>
    </row>
    <row r="2107" spans="1:114" x14ac:dyDescent="0.25">
      <c r="A2107" s="24"/>
      <c r="B2107" s="3"/>
      <c r="BJ2107" s="123"/>
      <c r="BK2107" s="140"/>
      <c r="BP2107" s="5"/>
      <c r="BS2107" s="5"/>
      <c r="BT2107" s="5"/>
      <c r="BU2107" s="5"/>
      <c r="BX2107" s="14" t="str">
        <f t="shared" si="226"/>
        <v/>
      </c>
      <c r="BY2107" s="28"/>
      <c r="DC2107" s="5" t="e">
        <f>IF(REPORTE!AH$2="si",IF(C2107=VALUE(REPORTE!C$11),IF(SUM(DC$1993:DC2108),CONCATENATE(INT(B2107),", "),INT(B2107)),""),IF(C2107=VALUE(REPORTE!C$10),IF(SUM(DC$1993:DC2108),CONCATENATE(INT(B2107),", "),INT(B2107)),""))</f>
        <v>#VALUE!</v>
      </c>
      <c r="DG2107" s="5"/>
      <c r="DH2107" s="5"/>
      <c r="DI2107" s="5"/>
      <c r="DJ2107" s="5"/>
    </row>
    <row r="2108" spans="1:114" x14ac:dyDescent="0.25">
      <c r="A2108" s="24"/>
      <c r="B2108" s="3"/>
      <c r="BJ2108" s="123"/>
      <c r="BK2108" s="140"/>
      <c r="BP2108" s="5"/>
      <c r="BS2108" s="5"/>
      <c r="BT2108" s="5"/>
      <c r="BU2108" s="5"/>
      <c r="BX2108" s="14" t="str">
        <f t="shared" si="226"/>
        <v/>
      </c>
      <c r="BY2108" s="28"/>
      <c r="DC2108" s="5" t="e">
        <f>IF(REPORTE!AH$2="si",IF(C2108=VALUE(REPORTE!C$11),IF(SUM(DC$1993:DC2109),CONCATENATE(INT(B2108),", "),INT(B2108)),""),IF(C2108=VALUE(REPORTE!C$10),IF(SUM(DC$1993:DC2109),CONCATENATE(INT(B2108),", "),INT(B2108)),""))</f>
        <v>#VALUE!</v>
      </c>
      <c r="DG2108" s="5"/>
      <c r="DH2108" s="5"/>
      <c r="DI2108" s="5"/>
      <c r="DJ2108" s="5"/>
    </row>
    <row r="2109" spans="1:114" x14ac:dyDescent="0.25">
      <c r="A2109" s="24"/>
      <c r="B2109" s="3"/>
      <c r="BJ2109" s="123"/>
      <c r="BK2109" s="140"/>
      <c r="BP2109" s="5"/>
      <c r="BS2109" s="5"/>
      <c r="BT2109" s="5"/>
      <c r="BU2109" s="5"/>
      <c r="BX2109" s="14" t="str">
        <f t="shared" si="226"/>
        <v/>
      </c>
      <c r="BY2109" s="28"/>
      <c r="DC2109" s="5" t="e">
        <f>IF(REPORTE!AH$2="si",IF(C2109=VALUE(REPORTE!C$11),IF(SUM(DC$1993:DC2110),CONCATENATE(INT(B2109),", "),INT(B2109)),""),IF(C2109=VALUE(REPORTE!C$10),IF(SUM(DC$1993:DC2110),CONCATENATE(INT(B2109),", "),INT(B2109)),""))</f>
        <v>#VALUE!</v>
      </c>
      <c r="DG2109" s="5"/>
      <c r="DH2109" s="5"/>
      <c r="DI2109" s="5"/>
      <c r="DJ2109" s="5"/>
    </row>
    <row r="2110" spans="1:114" x14ac:dyDescent="0.25">
      <c r="A2110" s="24"/>
      <c r="B2110" s="3"/>
      <c r="BJ2110" s="123"/>
      <c r="BK2110" s="140"/>
      <c r="BP2110" s="5"/>
      <c r="BS2110" s="5"/>
      <c r="BT2110" s="5"/>
      <c r="BU2110" s="5"/>
      <c r="BX2110" s="14" t="str">
        <f t="shared" si="226"/>
        <v/>
      </c>
      <c r="BY2110" s="28"/>
      <c r="DC2110" s="5" t="e">
        <f>IF(REPORTE!AH$2="si",IF(C2110=VALUE(REPORTE!C$11),IF(SUM(DC$1993:DC2111),CONCATENATE(INT(B2110),", "),INT(B2110)),""),IF(C2110=VALUE(REPORTE!C$10),IF(SUM(DC$1993:DC2111),CONCATENATE(INT(B2110),", "),INT(B2110)),""))</f>
        <v>#VALUE!</v>
      </c>
      <c r="DG2110" s="5"/>
      <c r="DH2110" s="5"/>
      <c r="DI2110" s="5"/>
      <c r="DJ2110" s="5"/>
    </row>
    <row r="2111" spans="1:114" x14ac:dyDescent="0.25">
      <c r="A2111" s="24"/>
      <c r="B2111" s="3"/>
      <c r="BJ2111" s="123"/>
      <c r="BK2111" s="140"/>
      <c r="BP2111" s="5"/>
      <c r="BS2111" s="5"/>
      <c r="BT2111" s="5"/>
      <c r="BU2111" s="5"/>
      <c r="BX2111" s="14" t="str">
        <f t="shared" si="226"/>
        <v/>
      </c>
      <c r="BY2111" s="28"/>
      <c r="DC2111" s="5" t="e">
        <f>IF(REPORTE!AH$2="si",IF(C2111=VALUE(REPORTE!C$11),IF(SUM(DC$1993:DC2112),CONCATENATE(INT(B2111),", "),INT(B2111)),""),IF(C2111=VALUE(REPORTE!C$10),IF(SUM(DC$1993:DC2112),CONCATENATE(INT(B2111),", "),INT(B2111)),""))</f>
        <v>#VALUE!</v>
      </c>
      <c r="DG2111" s="5"/>
      <c r="DH2111" s="5"/>
      <c r="DI2111" s="5"/>
      <c r="DJ2111" s="5"/>
    </row>
    <row r="2112" spans="1:114" x14ac:dyDescent="0.25">
      <c r="A2112" s="24"/>
      <c r="B2112" s="3"/>
      <c r="BJ2112" s="123"/>
      <c r="BK2112" s="140"/>
      <c r="BP2112" s="5"/>
      <c r="BS2112" s="5"/>
      <c r="BT2112" s="5"/>
      <c r="BU2112" s="5"/>
      <c r="BX2112" s="14" t="str">
        <f t="shared" si="226"/>
        <v/>
      </c>
      <c r="BY2112" s="28"/>
      <c r="DC2112" s="5" t="e">
        <f>IF(REPORTE!AH$2="si",IF(C2112=VALUE(REPORTE!C$11),IF(SUM(DC$1993:DC2113),CONCATENATE(INT(B2112),", "),INT(B2112)),""),IF(C2112=VALUE(REPORTE!C$10),IF(SUM(DC$1993:DC2113),CONCATENATE(INT(B2112),", "),INT(B2112)),""))</f>
        <v>#VALUE!</v>
      </c>
      <c r="DG2112" s="5"/>
      <c r="DH2112" s="5"/>
      <c r="DI2112" s="5"/>
      <c r="DJ2112" s="5"/>
    </row>
    <row r="2113" spans="1:114" x14ac:dyDescent="0.25">
      <c r="A2113" s="24"/>
      <c r="B2113" s="3"/>
      <c r="BJ2113" s="123"/>
      <c r="BK2113" s="140"/>
      <c r="BP2113" s="5"/>
      <c r="BS2113" s="5"/>
      <c r="BT2113" s="5"/>
      <c r="BU2113" s="5"/>
      <c r="BX2113" s="14" t="str">
        <f t="shared" si="226"/>
        <v/>
      </c>
      <c r="BY2113" s="28"/>
      <c r="DC2113" s="5" t="e">
        <f>IF(REPORTE!AH$2="si",IF(C2113=VALUE(REPORTE!C$11),IF(SUM(DC$1993:DC2114),CONCATENATE(INT(B2113),", "),INT(B2113)),""),IF(C2113=VALUE(REPORTE!C$10),IF(SUM(DC$1993:DC2114),CONCATENATE(INT(B2113),", "),INT(B2113)),""))</f>
        <v>#VALUE!</v>
      </c>
      <c r="DG2113" s="5"/>
      <c r="DH2113" s="5"/>
      <c r="DI2113" s="5"/>
      <c r="DJ2113" s="5"/>
    </row>
    <row r="2114" spans="1:114" x14ac:dyDescent="0.25">
      <c r="A2114" s="24"/>
      <c r="B2114" s="3"/>
      <c r="BJ2114" s="123"/>
      <c r="BK2114" s="140"/>
      <c r="BP2114" s="5"/>
      <c r="BS2114" s="5"/>
      <c r="BT2114" s="5"/>
      <c r="BU2114" s="5"/>
      <c r="BX2114" s="14" t="str">
        <f t="shared" si="226"/>
        <v/>
      </c>
      <c r="BY2114" s="28"/>
      <c r="DC2114" s="5" t="e">
        <f>IF(REPORTE!AH$2="si",IF(C2114=VALUE(REPORTE!C$11),IF(SUM(DC$1993:DC2115),CONCATENATE(INT(B2114),", "),INT(B2114)),""),IF(C2114=VALUE(REPORTE!C$10),IF(SUM(DC$1993:DC2115),CONCATENATE(INT(B2114),", "),INT(B2114)),""))</f>
        <v>#VALUE!</v>
      </c>
      <c r="DG2114" s="5"/>
      <c r="DH2114" s="5"/>
      <c r="DI2114" s="5"/>
      <c r="DJ2114" s="5"/>
    </row>
    <row r="2115" spans="1:114" x14ac:dyDescent="0.25">
      <c r="A2115" s="24"/>
      <c r="B2115" s="3"/>
      <c r="BJ2115" s="123"/>
      <c r="BK2115" s="140"/>
      <c r="BP2115" s="5"/>
      <c r="BS2115" s="5"/>
      <c r="BT2115" s="5"/>
      <c r="BU2115" s="5"/>
      <c r="BX2115" s="14" t="str">
        <f t="shared" si="226"/>
        <v/>
      </c>
      <c r="BY2115" s="28"/>
      <c r="DG2115" s="5"/>
      <c r="DH2115" s="5"/>
      <c r="DI2115" s="5"/>
      <c r="DJ2115" s="5"/>
    </row>
    <row r="2116" spans="1:114" x14ac:dyDescent="0.25">
      <c r="A2116" s="24"/>
      <c r="BJ2116" s="123"/>
      <c r="BK2116" s="140"/>
      <c r="BP2116" s="5"/>
      <c r="BS2116" s="5"/>
      <c r="BT2116" s="5"/>
      <c r="BU2116" s="5"/>
      <c r="BX2116" s="14" t="str">
        <f t="shared" si="226"/>
        <v/>
      </c>
      <c r="BY2116" s="28"/>
      <c r="DG2116" s="5"/>
      <c r="DH2116" s="5"/>
      <c r="DI2116" s="5"/>
      <c r="DJ2116" s="5"/>
    </row>
    <row r="2117" spans="1:114" x14ac:dyDescent="0.25">
      <c r="A2117" s="24"/>
      <c r="BJ2117" s="123"/>
      <c r="BK2117" s="140"/>
      <c r="BP2117" s="5"/>
      <c r="BS2117" s="5"/>
      <c r="BT2117" s="5"/>
      <c r="BU2117" s="5"/>
      <c r="BX2117" s="14" t="str">
        <f t="shared" si="226"/>
        <v/>
      </c>
      <c r="BY2117" s="28"/>
      <c r="DG2117" s="5"/>
      <c r="DH2117" s="5"/>
      <c r="DI2117" s="5"/>
      <c r="DJ2117" s="5"/>
    </row>
    <row r="2118" spans="1:114" x14ac:dyDescent="0.25">
      <c r="A2118" s="24"/>
      <c r="BS2118" s="5"/>
      <c r="BT2118" s="5"/>
      <c r="BU2118" s="5"/>
      <c r="DG2118" s="5"/>
      <c r="DH2118" s="5"/>
      <c r="DI2118" s="5"/>
      <c r="DJ2118" s="5"/>
    </row>
    <row r="2119" spans="1:114" x14ac:dyDescent="0.25">
      <c r="A2119" s="24"/>
      <c r="BS2119" s="5"/>
      <c r="BT2119" s="5"/>
      <c r="BU2119" s="5"/>
      <c r="DG2119" s="5"/>
      <c r="DH2119" s="5"/>
      <c r="DI2119" s="5"/>
      <c r="DJ2119" s="5"/>
    </row>
    <row r="2120" spans="1:114" x14ac:dyDescent="0.25">
      <c r="A2120" s="24"/>
      <c r="BS2120" s="5"/>
      <c r="BT2120" s="5"/>
      <c r="BU2120" s="5"/>
    </row>
    <row r="2121" spans="1:114" x14ac:dyDescent="0.25">
      <c r="BS2121" s="5"/>
      <c r="BT2121" s="5"/>
      <c r="BU2121" s="5"/>
    </row>
    <row r="2122" spans="1:114" x14ac:dyDescent="0.25">
      <c r="BS2122" s="5"/>
      <c r="BT2122" s="5"/>
    </row>
  </sheetData>
  <autoFilter ref="B1:CI1412" xr:uid="{00000000-0009-0000-0000-000000000000}"/>
  <sortState xmlns:xlrd2="http://schemas.microsoft.com/office/spreadsheetml/2017/richdata2"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BH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2"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C:\Users\USER\Documents\Programas\python\energia-main\Validacion\Archivo\h.pdf</v>
      </c>
      <c r="AW1" t="s">
        <v>10488</v>
      </c>
      <c r="AX1" t="s">
        <v>1</v>
      </c>
    </row>
    <row r="2" spans="1:52" ht="14.25" customHeight="1" x14ac:dyDescent="0.3">
      <c r="A2" s="29"/>
      <c r="B2" s="29"/>
      <c r="C2" s="29"/>
      <c r="H2" s="143" t="str">
        <f>"REPRESENTACIÓN ESTATAL EN "&amp;UPPER(ESTADO)&amp;", CADER "&amp;UPPER(CADER)</f>
        <v>REPRESENTACIÓN ESTATAL EN NUEVO LEÓN, CADER LINARES</v>
      </c>
      <c r="I2" s="143"/>
      <c r="J2" s="143"/>
      <c r="K2" s="143"/>
      <c r="L2" s="143"/>
      <c r="M2" s="36"/>
      <c r="N2" s="36" t="s">
        <v>157</v>
      </c>
      <c r="O2" s="36"/>
      <c r="AH2" t="str">
        <f>IFERROR(IF(VLOOKUP(VALUE(C11),T:T,1,0)=0,"si","si"),"no")</f>
        <v>no</v>
      </c>
      <c r="AM2" s="62"/>
      <c r="AN2" s="62"/>
      <c r="AV2" t="s">
        <v>10489</v>
      </c>
      <c r="AW2">
        <v>1</v>
      </c>
      <c r="AX2" t="s">
        <v>10489</v>
      </c>
      <c r="AY2" t="s">
        <v>1</v>
      </c>
      <c r="AZ2" t="s">
        <v>10507</v>
      </c>
    </row>
    <row r="3" spans="1:52" ht="18" customHeight="1" x14ac:dyDescent="0.3">
      <c r="A3" s="21"/>
      <c r="B3" s="21"/>
      <c r="C3" s="21"/>
      <c r="D3" s="21"/>
      <c r="E3" s="21"/>
      <c r="F3" s="149" t="s">
        <v>172</v>
      </c>
      <c r="G3" s="149"/>
      <c r="H3" s="149"/>
      <c r="I3" s="149"/>
      <c r="J3" s="149"/>
      <c r="K3" s="149"/>
      <c r="L3" s="149"/>
      <c r="M3" s="29"/>
      <c r="AM3" s="62" t="s">
        <v>10433</v>
      </c>
      <c r="AN3" s="62" t="str">
        <f>DIRECC&amp;"error.pdf"</f>
        <v>C:\Users\USER\Documents\Programas\python\energia-main\Validacion\Archivo\error.pdf</v>
      </c>
      <c r="AV3" t="s">
        <v>10490</v>
      </c>
      <c r="AW3">
        <v>2</v>
      </c>
      <c r="AX3" t="s">
        <v>10490</v>
      </c>
      <c r="AY3" t="s">
        <v>10521</v>
      </c>
      <c r="AZ3" t="s">
        <v>10535</v>
      </c>
    </row>
    <row r="4" spans="1:52" ht="16.5" x14ac:dyDescent="0.3">
      <c r="D4" s="149" t="s">
        <v>10552</v>
      </c>
      <c r="E4" s="149"/>
      <c r="F4" s="149"/>
      <c r="G4" s="149"/>
      <c r="H4" s="149"/>
      <c r="I4" s="149"/>
      <c r="J4" s="149"/>
      <c r="K4" s="149"/>
      <c r="L4" s="149"/>
      <c r="M4" s="30"/>
      <c r="O4" t="str">
        <f>IFERROR(IF(VLOOKUP(C10,CHECKLIST!E14:U2000,17,0)=C9,"si","no"),"")</f>
        <v>si</v>
      </c>
      <c r="AM4" s="63" t="s">
        <v>10427</v>
      </c>
      <c r="AN4" s="64" t="str">
        <f>LEFT(PATH,LEN(PATH)-21)&amp;"Validacion\Archivo\"</f>
        <v>C:\Users\USER\Documents\Programas\python\energia-main\Validacion\Archivo\</v>
      </c>
      <c r="AV4" t="s">
        <v>10491</v>
      </c>
      <c r="AW4">
        <v>3</v>
      </c>
      <c r="AX4" t="s">
        <v>10491</v>
      </c>
      <c r="AY4" t="s">
        <v>10522</v>
      </c>
      <c r="AZ4" t="s">
        <v>19</v>
      </c>
    </row>
    <row r="5" spans="1:52" ht="16.5" x14ac:dyDescent="0.3">
      <c r="M5" s="30"/>
      <c r="Q5" t="e">
        <f>IF(N8=1,INDEX(DATOS!N:N,MATCH(REPORTE!C10,DATOS!C:C,0),1),INDEX(DATOS!N:N,MATCH(VALUE(REPORTE!C11),DATOS!C:C,0),1))</f>
        <v>#N/A</v>
      </c>
      <c r="AM5" s="63" t="s">
        <v>10428</v>
      </c>
      <c r="AN5" s="66" t="s">
        <v>10561</v>
      </c>
      <c r="AV5" t="s">
        <v>10492</v>
      </c>
      <c r="AW5">
        <v>4</v>
      </c>
      <c r="AX5" s="26" t="s">
        <v>10492</v>
      </c>
      <c r="AY5" t="s">
        <v>10523</v>
      </c>
      <c r="AZ5">
        <v>102</v>
      </c>
    </row>
    <row r="6" spans="1:52" ht="16.5" x14ac:dyDescent="0.3">
      <c r="B6" s="87" t="str">
        <f>IFERROR(IF(INDEX(DATOS!AQ:AQ,(MATCH(VALUE(CARPETA),DATOS!B:B,0)))=0,"","*SERVICIO VERIFICADO"),"")</f>
        <v/>
      </c>
      <c r="AM6" s="62" t="s">
        <v>10476</v>
      </c>
      <c r="AN6" s="62" t="str">
        <f>LEFT(PATH,LEN(PATH)-21)&amp;"Scripts\validar.pyw"</f>
        <v>C:\Users\USER\Documents\Programas\python\energia-main\Scripts\validar.pyw</v>
      </c>
      <c r="AO6" t="str">
        <f>LEFT(PATH,LEN(PATH)-21)&amp;"Scripts\actualizar.pyw"</f>
        <v>C:\Users\USER\Documents\Programas\python\energia-main\Scripts\actualizar.pyw</v>
      </c>
      <c r="AV6" t="s">
        <v>10493</v>
      </c>
      <c r="AW6">
        <v>5</v>
      </c>
      <c r="AX6" t="s">
        <v>10493</v>
      </c>
      <c r="AY6" t="s">
        <v>10524</v>
      </c>
      <c r="AZ6">
        <v>12</v>
      </c>
    </row>
    <row r="7" spans="1:52" ht="16.5" x14ac:dyDescent="0.3">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2" ht="16.5" x14ac:dyDescent="0.3">
      <c r="D8"/>
      <c r="N8">
        <f>IFERROR(IF(C10="",0,1),"")</f>
        <v>0</v>
      </c>
      <c r="O8" t="str">
        <f>IFERROR(IF(VLOOKUP(VALUE(C11),CHECKLIST!E14:U1811,17,0)=REPORTE!C9,"si","no"),"no")</f>
        <v>no</v>
      </c>
      <c r="AM8" s="63" t="s">
        <v>10477</v>
      </c>
      <c r="AN8" t="str">
        <f>LEFT(PATH,LEN(PATH)-21)&amp;"Scripts\integrar.pyw"</f>
        <v>C:\Users\USER\Documents\Programas\python\energia-main\Scripts\integrar.pyw</v>
      </c>
      <c r="AV8" t="s">
        <v>10495</v>
      </c>
      <c r="AW8">
        <v>7</v>
      </c>
      <c r="AX8" t="s">
        <v>10495</v>
      </c>
      <c r="AY8" t="s">
        <v>10526</v>
      </c>
      <c r="AZ8" t="s">
        <v>10537</v>
      </c>
    </row>
    <row r="9" spans="1:52" ht="16.5" x14ac:dyDescent="0.3">
      <c r="B9" s="42" t="s">
        <v>173</v>
      </c>
      <c r="C9" s="144" t="s">
        <v>157</v>
      </c>
      <c r="D9" s="144"/>
      <c r="E9" s="144"/>
      <c r="F9" s="144"/>
      <c r="I9" s="23" t="str">
        <f>IF(B12="","","LOCALIDAD:")</f>
        <v/>
      </c>
      <c r="J9" s="145" t="str">
        <f>IFERROR(HYPERLINK("#"&amp;"DATOS!aQ"&amp;MATCH(VALUE(CARPETA),DATOS!B:B,0),IF(I9="","",IFERROR(INDEX(DATOS!S:S,MATCH(IF(O4="SI",VALUE(C10),VALUE(REPORTE!C11)),DATOS!BX:BX,0),1),""))),"")</f>
        <v/>
      </c>
      <c r="K9" s="146"/>
      <c r="L9" s="146"/>
      <c r="M9" s="16"/>
      <c r="AM9" s="63" t="s">
        <v>10474</v>
      </c>
      <c r="AN9" t="s">
        <v>10563</v>
      </c>
      <c r="AV9" t="s">
        <v>10496</v>
      </c>
      <c r="AW9">
        <v>8</v>
      </c>
      <c r="AX9" t="s">
        <v>10496</v>
      </c>
      <c r="AY9" t="s">
        <v>10527</v>
      </c>
      <c r="AZ9" t="s">
        <v>10538</v>
      </c>
    </row>
    <row r="10" spans="1:52" ht="16.5" x14ac:dyDescent="0.3">
      <c r="B10" s="39" t="str">
        <f>IFERROR(IF(N8=0,"","RPU:"),"")</f>
        <v/>
      </c>
      <c r="C10" s="148" t="str">
        <f>IFERROR(IF(IF(P41="","",IF(P42="",1,""))=1,INDEX(DATOS!C:C,MATCH(REPORTE!C9,DATOS!J:J,0),1),""),"")</f>
        <v/>
      </c>
      <c r="D10" s="148"/>
      <c r="E10" s="148"/>
      <c r="F10" s="148"/>
      <c r="I10" s="23" t="str">
        <f>IF(B12="","","MUNICIPIO:")</f>
        <v/>
      </c>
      <c r="J10" s="147" t="str">
        <f>IF(I10="","",IFERROR(INDEX(DATOS!R:R,MATCH(IF(O4="SI",VALUE(C10),VALUE(REPORTE!C11)),DATOS!BX:BX,0),1),""))</f>
        <v/>
      </c>
      <c r="K10" s="147"/>
      <c r="L10" s="147"/>
      <c r="M10" s="16"/>
      <c r="AM10" s="63" t="s">
        <v>10478</v>
      </c>
      <c r="AN10" s="118" t="str">
        <f>LEFT(PATH,LEN(PATH)-21)&amp;"Scripts\editar.pyw"</f>
        <v>C:\Users\USER\Documents\Programas\python\energia-main\Scripts\editar.pyw</v>
      </c>
      <c r="AV10" t="s">
        <v>10497</v>
      </c>
      <c r="AW10">
        <v>9</v>
      </c>
      <c r="AX10" t="s">
        <v>10497</v>
      </c>
      <c r="AY10" t="s">
        <v>10528</v>
      </c>
      <c r="AZ10" t="s">
        <v>10539</v>
      </c>
    </row>
    <row r="11" spans="1:52" ht="16.5" x14ac:dyDescent="0.3">
      <c r="B11" s="43" t="str">
        <f>IF(C9="","",IF(N8=0,"RPU:",""))</f>
        <v/>
      </c>
      <c r="C11" s="152">
        <v>396051000332</v>
      </c>
      <c r="D11" s="152"/>
      <c r="E11" s="152"/>
      <c r="F11" s="152"/>
      <c r="G11" s="37"/>
      <c r="I11" s="23" t="str">
        <f>IF(B12="","","EQUIPO:")</f>
        <v/>
      </c>
      <c r="J11" s="147" t="str">
        <f>IF(I11="","",IFERROR(CONCATENATE(INDEX(DATOS!Y:Y,MATCH(IF(O4="SI",VALUE(C10),VALUE(REPORTE!C11)),DATOS!BX:BX,0),1),"  HP"),""))</f>
        <v/>
      </c>
      <c r="K11" s="147"/>
      <c r="L11" s="147"/>
      <c r="M11" s="16"/>
      <c r="AM11" s="63" t="s">
        <v>10479</v>
      </c>
      <c r="AN11" s="62" t="str">
        <f>LEFT(PATH,LEN(PATH)-21)&amp;"Scripts\sincronizar.pyw"</f>
        <v>C:\Users\USER\Documents\Programas\python\energia-main\Scripts\sincronizar.pyw</v>
      </c>
      <c r="AV11" t="s">
        <v>10498</v>
      </c>
      <c r="AW11">
        <v>10</v>
      </c>
      <c r="AX11" t="s">
        <v>10498</v>
      </c>
    </row>
    <row r="12" spans="1:52" ht="16.5" x14ac:dyDescent="0.3">
      <c r="B12" s="40" t="str">
        <f>IF(C12="","","CARPETA:")</f>
        <v/>
      </c>
      <c r="C12" s="151" t="str">
        <f>IFERROR(IF(N8=0,IF(AH2="si",DATOS!DE2,""),DATOS!DE2),"")</f>
        <v/>
      </c>
      <c r="D12" s="151"/>
      <c r="E12" s="151"/>
      <c r="F12" s="151"/>
      <c r="G12" s="100"/>
      <c r="I12" s="23" t="str">
        <f>IF(B12="","","CUOTA ENERGETICA:")</f>
        <v/>
      </c>
      <c r="J12" s="147" t="str">
        <f>IF(I12="","",IFERROR(CONCATENATE(INDEX(DATOS!BV:BV,MATCH(IF(O4="SI",VALUE(C10),VALUE(REPORTE!C11)),DATOS!BX:BX,0),1),"  KW/H"),""))</f>
        <v/>
      </c>
      <c r="K12" s="147"/>
      <c r="L12" s="147"/>
      <c r="M12" s="16"/>
      <c r="AM12" s="63" t="s">
        <v>10487</v>
      </c>
      <c r="AN12" t="str">
        <f>LEFT(PATH,LEN(PATH)-21)&amp;"Scripts\mapa.pyw"</f>
        <v>C:\Users\USER\Documents\Programas\python\energia-main\Scripts\mapa.pyw</v>
      </c>
      <c r="AV12" t="s">
        <v>10499</v>
      </c>
      <c r="AW12">
        <v>11</v>
      </c>
      <c r="AX12" t="s">
        <v>10499</v>
      </c>
    </row>
    <row r="13" spans="1:52" ht="15" customHeight="1" x14ac:dyDescent="0.25">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h.pdf</v>
      </c>
      <c r="AV13" t="s">
        <v>10500</v>
      </c>
      <c r="AW13">
        <v>12</v>
      </c>
      <c r="AX13" t="s">
        <v>10500</v>
      </c>
    </row>
    <row r="14" spans="1:52" x14ac:dyDescent="0.25">
      <c r="B14" s="155"/>
      <c r="C14" s="155"/>
      <c r="L14" s="16"/>
      <c r="M14" s="16"/>
      <c r="AV14" t="s">
        <v>10501</v>
      </c>
      <c r="AW14">
        <v>13</v>
      </c>
      <c r="AX14" t="s">
        <v>10501</v>
      </c>
    </row>
    <row r="15" spans="1:52" ht="15" customHeight="1" x14ac:dyDescent="0.25">
      <c r="B15" s="155"/>
      <c r="C15" s="155"/>
      <c r="H15" s="101"/>
      <c r="L15" s="16"/>
      <c r="M15" s="16"/>
      <c r="AV15" t="s">
        <v>10502</v>
      </c>
      <c r="AW15">
        <v>14</v>
      </c>
      <c r="AX15" t="s">
        <v>10502</v>
      </c>
    </row>
    <row r="16" spans="1:52" x14ac:dyDescent="0.25">
      <c r="H16" s="23"/>
      <c r="I16" s="100"/>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100"/>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101"/>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x14ac:dyDescent="0.25">
      <c r="B27" s="44"/>
      <c r="G27" s="44"/>
      <c r="H27" s="44"/>
      <c r="J27" s="86"/>
      <c r="K27" s="86"/>
      <c r="L27" s="86"/>
      <c r="M27" s="38"/>
      <c r="N27" s="38"/>
      <c r="O27" s="38"/>
      <c r="AV27" t="s">
        <v>10514</v>
      </c>
      <c r="AW27">
        <v>26</v>
      </c>
      <c r="AX27" t="s">
        <v>10514</v>
      </c>
    </row>
    <row r="28" spans="2:50" ht="15.75" x14ac:dyDescent="0.25">
      <c r="B28" s="155"/>
      <c r="C28" s="155"/>
      <c r="G28" s="44"/>
      <c r="I28" s="101"/>
      <c r="J28" s="150" t="str">
        <f>IFERROR(IF(CONCATENATE(N8,O8,AH2)="0nosi"," ",IF(CONCATENATE(N8,O4)="1no"," ","")),"")</f>
        <v/>
      </c>
      <c r="K28" s="150"/>
      <c r="L28" s="150"/>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8">
        <f>IFERROR(IF(IFERROR(FIND("x",ERROR,1),FIND("X",ERROR,1))=1,1,1),"")</f>
        <v>1</v>
      </c>
      <c r="AV30" t="s">
        <v>10517</v>
      </c>
      <c r="AW30">
        <v>29</v>
      </c>
      <c r="AX30" t="s">
        <v>10517</v>
      </c>
    </row>
    <row r="31" spans="2:50" hidden="1" x14ac:dyDescent="0.25">
      <c r="M31" s="16"/>
      <c r="AV31" t="s">
        <v>10518</v>
      </c>
      <c r="AW31">
        <v>30</v>
      </c>
      <c r="AX31" t="s">
        <v>10518</v>
      </c>
    </row>
    <row r="32" spans="2:50" x14ac:dyDescent="0.25">
      <c r="B32" s="156" t="str">
        <f>IF(IF(I10="","",IFERROR(INDEX(DATOS!AR:AR,MATCH(IF(O4="SI",VALUE(C10),VALUE(REPORTE!C11)),DATOS!BX:BX,0),1),""))=0,"",IF(I10="","",IFERROR(INDEX(DATOS!AR:AR,MATCH(IF(O4="SI",VALUE(C10),VALUE(REPORTE!C11)),DATOS!BX:BX,0),1),"")))</f>
        <v/>
      </c>
      <c r="C32" s="156"/>
      <c r="D32" s="156"/>
      <c r="E32" s="156"/>
      <c r="F32" s="156"/>
      <c r="G32" s="156"/>
      <c r="H32" s="156"/>
      <c r="I32" s="156"/>
      <c r="J32" s="156"/>
      <c r="K32" s="156"/>
      <c r="L32" s="156"/>
      <c r="M32" s="16"/>
      <c r="AV32" t="s">
        <v>10519</v>
      </c>
      <c r="AW32">
        <v>31</v>
      </c>
      <c r="AX32" s="26" t="s">
        <v>10519</v>
      </c>
    </row>
    <row r="33" spans="2:50" ht="15" customHeight="1" x14ac:dyDescent="0.25">
      <c r="B33" s="154" t="s">
        <v>10551</v>
      </c>
      <c r="C33" s="154"/>
      <c r="D33" s="154"/>
      <c r="E33" s="154"/>
      <c r="F33" s="154"/>
      <c r="G33" s="154"/>
      <c r="H33" s="154"/>
      <c r="I33" s="154"/>
      <c r="J33" s="154"/>
      <c r="K33" s="154"/>
      <c r="L33" s="154"/>
      <c r="M33" s="16"/>
      <c r="AV33" t="s">
        <v>10520</v>
      </c>
      <c r="AW33">
        <v>32</v>
      </c>
      <c r="AX33" t="s">
        <v>10520</v>
      </c>
    </row>
    <row r="34" spans="2:50" ht="15" customHeight="1" x14ac:dyDescent="0.25">
      <c r="B34" s="154"/>
      <c r="C34" s="154"/>
      <c r="D34" s="154"/>
      <c r="E34" s="154"/>
      <c r="F34" s="154"/>
      <c r="G34" s="154"/>
      <c r="H34" s="154"/>
      <c r="I34" s="154"/>
      <c r="J34" s="154"/>
      <c r="K34" s="154"/>
      <c r="L34" s="154"/>
      <c r="M34" s="16"/>
    </row>
    <row r="35" spans="2:50" ht="15" customHeight="1" x14ac:dyDescent="0.25">
      <c r="B35" s="154"/>
      <c r="C35" s="154"/>
      <c r="D35" s="154"/>
      <c r="E35" s="154"/>
      <c r="F35" s="154"/>
      <c r="G35" s="154"/>
      <c r="H35" s="154"/>
      <c r="I35" s="154"/>
      <c r="J35" s="154"/>
      <c r="K35" s="154"/>
      <c r="L35" s="154"/>
      <c r="M35" s="16"/>
      <c r="R35">
        <v>0</v>
      </c>
      <c r="T35" t="s">
        <v>106</v>
      </c>
    </row>
    <row r="36" spans="2:50" x14ac:dyDescent="0.25">
      <c r="B36" s="154"/>
      <c r="C36" s="154"/>
      <c r="D36" s="154"/>
      <c r="E36" s="154"/>
      <c r="F36" s="154"/>
      <c r="G36" s="154"/>
      <c r="H36" s="154"/>
      <c r="I36" s="154"/>
      <c r="J36" s="154"/>
      <c r="K36" s="154"/>
      <c r="L36" s="154"/>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53"/>
      <c r="G42" s="153"/>
      <c r="H42" s="153"/>
      <c r="L42" s="16"/>
      <c r="M42" s="16"/>
      <c r="O42">
        <v>2</v>
      </c>
      <c r="P42" s="16" t="str">
        <f t="shared" si="1"/>
        <v/>
      </c>
      <c r="R42">
        <f t="shared" si="0"/>
        <v>1</v>
      </c>
      <c r="S42">
        <f>IF(T42="",0,IFERROR(IF(VLOOKUP(T42,T$38:T41,1,0)&gt;0,0,0),1))</f>
        <v>0</v>
      </c>
      <c r="T42" s="16">
        <f>IF(DATOS!J5=P$39,DATOS!C5,"")</f>
        <v>0</v>
      </c>
    </row>
    <row r="43" spans="2:50" x14ac:dyDescent="0.25">
      <c r="B43" s="151" t="s">
        <v>10436</v>
      </c>
      <c r="C43" s="151"/>
      <c r="D43" s="151"/>
      <c r="E43" s="151"/>
      <c r="F43" s="151"/>
      <c r="G43" s="151"/>
      <c r="H43" s="151"/>
      <c r="I43" s="151"/>
      <c r="J43" s="151"/>
      <c r="K43" s="151"/>
      <c r="L43" s="151"/>
      <c r="M43" s="16"/>
      <c r="O43">
        <v>3</v>
      </c>
      <c r="P43" s="16" t="str">
        <f t="shared" si="1"/>
        <v/>
      </c>
      <c r="R43">
        <f t="shared" si="0"/>
        <v>1</v>
      </c>
      <c r="S43">
        <f>IF(T43="",0,IFERROR(IF(VLOOKUP(T43,T$38:T42,1,0)&gt;0,0,0),1))</f>
        <v>0</v>
      </c>
      <c r="T43" s="16">
        <f>IF(DATOS!J6=P$39,DATOS!C6,"")</f>
        <v>0</v>
      </c>
    </row>
    <row r="44" spans="2:50" x14ac:dyDescent="0.25">
      <c r="B44" s="151" t="str">
        <f>IF(G26="",C9,"REPRESENTANTE LEGAL DE "&amp;C9)</f>
        <v/>
      </c>
      <c r="C44" s="151"/>
      <c r="D44" s="151"/>
      <c r="E44" s="151"/>
      <c r="F44" s="151"/>
      <c r="G44" s="151"/>
      <c r="H44" s="151"/>
      <c r="I44" s="151"/>
      <c r="J44" s="151"/>
      <c r="K44" s="151"/>
      <c r="L44" s="151"/>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48"/>
      <c r="M50" s="148"/>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hyperlinks>
    <hyperlink ref="AN10" r:id="rId1" display="Ejecutar Macro" xr:uid="{00000000-0004-0000-0100-000000000000}"/>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4"/>
  <sheetViews>
    <sheetView showGridLines="0" showRowColHeaders="0" topLeftCell="D2" zoomScaleNormal="100" workbookViewId="0">
      <selection activeCell="BR14" sqref="BR14"/>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x14ac:dyDescent="0.25">
      <c r="A1">
        <v>2</v>
      </c>
      <c r="B1" s="16" t="s">
        <v>10457</v>
      </c>
      <c r="C1" t="s">
        <v>10458</v>
      </c>
    </row>
    <row r="2" spans="1:42" ht="26.25" customHeight="1" x14ac:dyDescent="0.25">
      <c r="B2" s="16"/>
      <c r="D2"/>
      <c r="E2"/>
      <c r="G2"/>
      <c r="O2" s="130"/>
      <c r="P2" s="130"/>
      <c r="Q2" s="130"/>
      <c r="R2" s="130"/>
      <c r="S2" s="130"/>
      <c r="T2" s="35"/>
      <c r="U2" s="35"/>
      <c r="V2" s="35"/>
      <c r="W2" s="35"/>
    </row>
    <row r="3" spans="1:42" ht="16.5" customHeight="1" x14ac:dyDescent="0.25">
      <c r="D3"/>
      <c r="E3"/>
      <c r="G3"/>
      <c r="T3" s="35"/>
      <c r="U3" s="35"/>
      <c r="V3" s="35"/>
      <c r="W3" s="35"/>
    </row>
    <row r="4" spans="1:42" ht="45" customHeight="1" x14ac:dyDescent="0.3">
      <c r="C4" s="29"/>
      <c r="D4"/>
      <c r="E4"/>
      <c r="G4"/>
      <c r="O4" s="157" t="str">
        <f>"Representación Estatal en "&amp; PROPER(ESTADO)</f>
        <v>Representación Estatal en Nuevo León</v>
      </c>
      <c r="P4" s="157"/>
      <c r="Q4" s="157"/>
      <c r="R4" s="157"/>
      <c r="S4" s="157"/>
      <c r="T4" s="35"/>
      <c r="U4" s="35"/>
      <c r="V4" s="35"/>
      <c r="W4" s="35"/>
    </row>
    <row r="5" spans="1:42" ht="15" customHeight="1" x14ac:dyDescent="0.3">
      <c r="C5" s="29"/>
      <c r="H5" s="158" t="s">
        <v>10553</v>
      </c>
      <c r="I5" s="158"/>
      <c r="J5" s="158"/>
      <c r="K5" s="158"/>
      <c r="L5" s="158"/>
      <c r="M5" s="158"/>
      <c r="N5" s="158"/>
      <c r="O5" s="158"/>
      <c r="P5" s="158"/>
      <c r="Q5" s="158"/>
      <c r="R5" s="158"/>
      <c r="S5" s="158"/>
      <c r="T5" s="35"/>
      <c r="U5" s="35"/>
      <c r="V5" s="35"/>
      <c r="W5" s="35"/>
    </row>
    <row r="6" spans="1:42" ht="15" customHeight="1" x14ac:dyDescent="0.3">
      <c r="C6" s="29"/>
      <c r="D6" s="160" t="s">
        <v>10439</v>
      </c>
      <c r="E6" s="160"/>
      <c r="F6" s="160"/>
      <c r="G6" s="160"/>
      <c r="H6" s="160"/>
      <c r="I6" s="160"/>
      <c r="J6" s="160"/>
      <c r="K6" s="160"/>
      <c r="L6" s="160"/>
      <c r="M6" s="160"/>
      <c r="N6" s="160"/>
      <c r="O6" s="160"/>
      <c r="P6" s="160"/>
      <c r="Q6" s="160"/>
      <c r="R6" s="160"/>
      <c r="S6" s="160"/>
      <c r="T6" s="35"/>
      <c r="U6" s="35"/>
      <c r="V6" s="35"/>
      <c r="W6" s="35"/>
    </row>
    <row r="7" spans="1:42" ht="15" customHeight="1" x14ac:dyDescent="0.3">
      <c r="C7" s="29"/>
      <c r="D7" s="161" t="str">
        <f ca="1">PROPER(CADER)&amp;", Estado de "&amp;PROPER(ESTADO)&amp;" a "&amp;AK13&amp;" de "&amp;AK14&amp;" de "&amp;AK15</f>
        <v>Linares, Estado de Nuevo León a 13 de enero de 2024</v>
      </c>
      <c r="E7" s="161"/>
      <c r="F7" s="161"/>
      <c r="G7" s="161"/>
      <c r="H7" s="161"/>
      <c r="I7" s="161"/>
      <c r="J7" s="161"/>
      <c r="K7" s="161"/>
      <c r="L7" s="161"/>
      <c r="M7" s="161"/>
      <c r="N7" s="161"/>
      <c r="O7" s="161"/>
      <c r="P7" s="161"/>
      <c r="Q7" s="161"/>
      <c r="R7" s="161"/>
      <c r="S7" s="161"/>
      <c r="T7" s="35"/>
      <c r="U7" s="35"/>
      <c r="V7" s="35"/>
      <c r="W7" s="35"/>
    </row>
    <row r="8" spans="1:42" ht="28.5" customHeight="1" x14ac:dyDescent="0.3">
      <c r="C8" s="29"/>
      <c r="D8" s="131" t="str">
        <f>UPPER(ENCARGADO_DE_LA_VENTANILLA)</f>
        <v>C ABIEL FERNANDO PERALES MARIN</v>
      </c>
      <c r="E8"/>
      <c r="G8"/>
      <c r="Q8" t="s">
        <v>10485</v>
      </c>
      <c r="T8" s="51"/>
      <c r="U8" s="36"/>
      <c r="V8" s="36" t="s">
        <v>157</v>
      </c>
      <c r="W8" s="36"/>
      <c r="AP8" t="str">
        <f>IFERROR(IF(VLOOKUP(VALUE(#REF!),AB:AB,1,0)=0,"si","si"),"no")</f>
        <v>no</v>
      </c>
    </row>
    <row r="9" spans="1:42" ht="15" customHeight="1" x14ac:dyDescent="0.3">
      <c r="C9" s="29"/>
      <c r="D9" s="131" t="s">
        <v>10440</v>
      </c>
      <c r="E9"/>
      <c r="G9"/>
      <c r="T9" s="52"/>
      <c r="U9" s="29"/>
    </row>
    <row r="10" spans="1:42" ht="15" customHeight="1" x14ac:dyDescent="0.3">
      <c r="C10" s="29"/>
      <c r="D10" s="131" t="s">
        <v>10441</v>
      </c>
      <c r="E10"/>
      <c r="G10" s="23"/>
      <c r="H10" s="23"/>
      <c r="I10" s="2"/>
      <c r="J10" s="2"/>
      <c r="K10" s="2"/>
      <c r="R10" s="101"/>
      <c r="S10" s="2"/>
      <c r="T10" s="50"/>
      <c r="U10" s="30"/>
    </row>
    <row r="11" spans="1:42" ht="15" customHeight="1" x14ac:dyDescent="0.3">
      <c r="C11" s="21"/>
      <c r="D11" s="159" t="s">
        <v>10483</v>
      </c>
      <c r="E11" s="159"/>
      <c r="F11" s="159"/>
      <c r="G11" s="159"/>
      <c r="H11" s="159"/>
      <c r="U11" s="30"/>
    </row>
    <row r="12" spans="1:42" ht="7.5" customHeight="1" x14ac:dyDescent="0.25">
      <c r="D12"/>
      <c r="E12"/>
      <c r="G12"/>
      <c r="AJ12" s="27"/>
      <c r="AK12" s="71"/>
      <c r="AL12" s="27"/>
    </row>
    <row r="13" spans="1:42" x14ac:dyDescent="0.25">
      <c r="D13" s="162" t="s">
        <v>10554</v>
      </c>
      <c r="E13" s="162"/>
      <c r="F13" s="162"/>
      <c r="G13" s="162"/>
      <c r="H13" s="162"/>
      <c r="I13" s="162"/>
      <c r="J13" s="162"/>
      <c r="K13" s="162"/>
      <c r="L13" s="162"/>
      <c r="M13" s="162"/>
      <c r="N13" s="162"/>
      <c r="O13" s="162"/>
      <c r="P13" s="162"/>
      <c r="Q13" s="162"/>
      <c r="R13" s="162"/>
      <c r="S13" s="162"/>
      <c r="AJ13" s="27"/>
      <c r="AK13" s="72">
        <f ca="1">DAY(TODAY())</f>
        <v>13</v>
      </c>
      <c r="AL13" s="27"/>
    </row>
    <row r="14" spans="1:42" ht="90" customHeight="1" x14ac:dyDescent="0.25">
      <c r="D14" s="162"/>
      <c r="E14" s="162"/>
      <c r="F14" s="162"/>
      <c r="G14" s="162"/>
      <c r="H14" s="162"/>
      <c r="I14" s="162"/>
      <c r="J14" s="162"/>
      <c r="K14" s="162"/>
      <c r="L14" s="162"/>
      <c r="M14" s="162"/>
      <c r="N14" s="162"/>
      <c r="O14" s="162"/>
      <c r="P14" s="162"/>
      <c r="Q14" s="162"/>
      <c r="R14" s="162"/>
      <c r="S14" s="162"/>
      <c r="T14" s="101"/>
      <c r="AJ14" s="27"/>
      <c r="AK14" s="72" t="str">
        <f ca="1">VLOOKUP(MONTH(TODAY()),AJ17:AK28,2,0)</f>
        <v>enero</v>
      </c>
      <c r="AL14" s="27"/>
    </row>
    <row r="15" spans="1:42" ht="13.5" customHeight="1" x14ac:dyDescent="0.25">
      <c r="D15" s="5"/>
      <c r="E15" s="5"/>
      <c r="G15"/>
      <c r="O15" s="23"/>
      <c r="P15" s="23"/>
      <c r="Q15" s="23"/>
      <c r="R15" s="23"/>
      <c r="U15" s="16"/>
      <c r="AJ15" s="27"/>
      <c r="AK15" s="27">
        <f ca="1">YEAR(TODAY())</f>
        <v>2024</v>
      </c>
      <c r="AL15" s="27"/>
    </row>
    <row r="16" spans="1:42" ht="15.75" customHeight="1" x14ac:dyDescent="0.25">
      <c r="D16" s="163" t="s">
        <v>10442</v>
      </c>
      <c r="E16" s="163"/>
      <c r="F16" s="163"/>
      <c r="G16" s="163"/>
      <c r="H16" s="163"/>
      <c r="I16" s="163"/>
      <c r="J16" s="163"/>
      <c r="K16" s="163"/>
      <c r="L16" s="163"/>
      <c r="M16" s="163"/>
      <c r="N16" s="163"/>
      <c r="O16" s="163"/>
      <c r="P16" s="163"/>
      <c r="Q16" s="163"/>
      <c r="R16" s="163"/>
      <c r="S16" s="163"/>
      <c r="T16" s="16"/>
      <c r="U16" s="16"/>
      <c r="AI16" s="27"/>
      <c r="AJ16" s="27"/>
      <c r="AK16" s="27"/>
      <c r="AL16" s="27"/>
    </row>
    <row r="17" spans="4:57" x14ac:dyDescent="0.25">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x14ac:dyDescent="0.25">
      <c r="D18" s="182" t="s">
        <v>10459</v>
      </c>
      <c r="E18" s="182"/>
      <c r="F18" s="182"/>
      <c r="G18" s="182"/>
      <c r="H18" s="167" t="s">
        <v>157</v>
      </c>
      <c r="I18" s="167"/>
      <c r="J18" s="167"/>
      <c r="K18" s="167"/>
      <c r="L18" s="167"/>
      <c r="M18" s="167"/>
      <c r="N18" s="12">
        <f>IFERROR(IF(VLOOKUP(VALUE(H18),X40:X82,1,0)=1,"",""),1)</f>
        <v>1</v>
      </c>
      <c r="O18" s="182" t="e">
        <f>HYPERLINK("#"&amp;"DATOS!C"&amp;MATCH(VALUE(carp),DATOS!B:B,0),"PEUA:")</f>
        <v>#VALUE!</v>
      </c>
      <c r="P18" s="182"/>
      <c r="Q18" s="167" t="str">
        <f>AK31</f>
        <v/>
      </c>
      <c r="R18" s="167"/>
      <c r="S18" s="167"/>
      <c r="T18" s="73"/>
      <c r="U18" s="73"/>
      <c r="AI18" s="27"/>
      <c r="AJ18" s="27">
        <v>2</v>
      </c>
      <c r="AK18" s="27" t="s">
        <v>184</v>
      </c>
      <c r="AL18" s="27"/>
    </row>
    <row r="19" spans="4:57" x14ac:dyDescent="0.25">
      <c r="D19" s="175" t="s">
        <v>10460</v>
      </c>
      <c r="E19" s="175"/>
      <c r="F19" s="175"/>
      <c r="G19" s="175"/>
      <c r="H19" s="166" t="str">
        <f>AK29</f>
        <v/>
      </c>
      <c r="I19" s="166"/>
      <c r="J19" s="166"/>
      <c r="K19" s="166"/>
      <c r="L19" s="166"/>
      <c r="M19" s="166"/>
      <c r="N19" s="27"/>
      <c r="O19" s="182" t="str">
        <f>"RUTA/CUENTA:"</f>
        <v>RUTA/CUENTA:</v>
      </c>
      <c r="P19" s="182"/>
      <c r="Q19" s="166" t="str">
        <f>AK33</f>
        <v/>
      </c>
      <c r="R19" s="166"/>
      <c r="S19" s="166"/>
      <c r="AI19" s="27"/>
      <c r="AJ19" s="27">
        <v>3</v>
      </c>
      <c r="AK19" s="27" t="s">
        <v>185</v>
      </c>
      <c r="AL19" s="27"/>
    </row>
    <row r="20" spans="4:57" x14ac:dyDescent="0.25">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x14ac:dyDescent="0.25">
      <c r="D21" s="175" t="s">
        <v>10461</v>
      </c>
      <c r="E21" s="175"/>
      <c r="F21" s="175"/>
      <c r="G21" s="175"/>
      <c r="H21" s="175"/>
      <c r="I21" s="175"/>
      <c r="J21" s="175"/>
      <c r="K21" s="175"/>
      <c r="L21" s="167" t="str">
        <f>U21</f>
        <v/>
      </c>
      <c r="M21" s="168"/>
      <c r="N21" s="168"/>
      <c r="O21" s="168"/>
      <c r="P21" s="168"/>
      <c r="Q21" s="168"/>
      <c r="R21" s="168"/>
      <c r="S21" s="168"/>
      <c r="T21" s="16"/>
      <c r="U21" s="16" t="str">
        <f>PROPER(AK35)</f>
        <v/>
      </c>
      <c r="AI21" s="27"/>
      <c r="AJ21" s="27">
        <v>5</v>
      </c>
      <c r="AK21" s="27" t="s">
        <v>187</v>
      </c>
      <c r="AL21" s="27"/>
    </row>
    <row r="22" spans="4:57" x14ac:dyDescent="0.25">
      <c r="D22" s="175" t="s">
        <v>10462</v>
      </c>
      <c r="E22" s="175"/>
      <c r="F22" s="175"/>
      <c r="G22" s="175"/>
      <c r="H22" s="175"/>
      <c r="I22" s="175"/>
      <c r="J22" s="175"/>
      <c r="K22" s="175"/>
      <c r="L22" s="175"/>
      <c r="M22" s="180" t="str">
        <f>U22</f>
        <v/>
      </c>
      <c r="N22" s="166"/>
      <c r="O22" s="166"/>
      <c r="P22" s="166"/>
      <c r="Q22" s="166"/>
      <c r="R22" s="166"/>
      <c r="S22" s="166"/>
      <c r="T22" s="16"/>
      <c r="U22" s="16" t="str">
        <f>IF(AK46=0,"",PROPER(AK46))</f>
        <v/>
      </c>
      <c r="AI22" s="27"/>
      <c r="AJ22" s="27">
        <v>6</v>
      </c>
      <c r="AK22" s="27" t="s">
        <v>188</v>
      </c>
      <c r="AL22" s="27"/>
    </row>
    <row r="23" spans="4:57" x14ac:dyDescent="0.25">
      <c r="D23" s="175" t="s">
        <v>10463</v>
      </c>
      <c r="E23" s="175"/>
      <c r="F23" s="175"/>
      <c r="G23" s="175"/>
      <c r="H23" s="167" t="str">
        <f>U23</f>
        <v/>
      </c>
      <c r="I23" s="168"/>
      <c r="J23" s="168"/>
      <c r="K23" s="168"/>
      <c r="L23" s="168"/>
      <c r="M23" s="168"/>
      <c r="N23" s="168"/>
      <c r="O23" s="168"/>
      <c r="P23" s="168"/>
      <c r="Q23" s="168"/>
      <c r="R23" s="168"/>
      <c r="S23" s="168"/>
      <c r="U23" s="16" t="str">
        <f>PROPER(AK36)</f>
        <v/>
      </c>
      <c r="AI23" s="27"/>
      <c r="AJ23" s="27">
        <v>7</v>
      </c>
      <c r="AK23" s="27" t="s">
        <v>189</v>
      </c>
      <c r="AL23" s="27"/>
    </row>
    <row r="24" spans="4:57" x14ac:dyDescent="0.25">
      <c r="D24" s="175" t="s">
        <v>10464</v>
      </c>
      <c r="E24" s="175"/>
      <c r="F24" s="167" t="str">
        <f>U24</f>
        <v/>
      </c>
      <c r="G24" s="168"/>
      <c r="H24" s="168"/>
      <c r="I24" s="168"/>
      <c r="J24" s="168"/>
      <c r="K24" s="168"/>
      <c r="L24" s="168"/>
      <c r="M24" s="168"/>
      <c r="N24" s="27"/>
      <c r="O24" s="83" t="s">
        <v>10469</v>
      </c>
      <c r="P24" s="180" t="str">
        <f>U25</f>
        <v/>
      </c>
      <c r="Q24" s="166"/>
      <c r="R24" s="166"/>
      <c r="S24" s="166"/>
      <c r="T24" s="16"/>
      <c r="U24" s="16" t="str">
        <f>PROPER(AK38)</f>
        <v/>
      </c>
      <c r="AI24" s="27"/>
      <c r="AJ24" s="27">
        <v>8</v>
      </c>
      <c r="AK24" s="27" t="s">
        <v>190</v>
      </c>
      <c r="AL24" s="27"/>
    </row>
    <row r="25" spans="4:57" ht="15" customHeight="1" x14ac:dyDescent="0.25">
      <c r="D25" s="175" t="s">
        <v>10465</v>
      </c>
      <c r="E25" s="175"/>
      <c r="F25" s="175"/>
      <c r="G25" s="175"/>
      <c r="H25" s="175"/>
      <c r="I25" s="166" t="str">
        <f>AK39</f>
        <v/>
      </c>
      <c r="J25" s="166"/>
      <c r="K25" s="166"/>
      <c r="L25" s="166"/>
      <c r="M25" s="166"/>
      <c r="N25" s="27"/>
      <c r="O25" s="84" t="s">
        <v>10470</v>
      </c>
      <c r="P25" s="181" t="str">
        <f>IF(AK40=0,"",AK40)</f>
        <v/>
      </c>
      <c r="Q25" s="181"/>
      <c r="R25" s="181"/>
      <c r="S25" s="181"/>
      <c r="T25" s="16"/>
      <c r="U25" s="16" t="str">
        <f>PROPER(AK37)</f>
        <v/>
      </c>
      <c r="AI25" s="27"/>
      <c r="AJ25" s="27">
        <v>9</v>
      </c>
      <c r="AK25" s="27" t="s">
        <v>192</v>
      </c>
      <c r="AL25" s="27"/>
    </row>
    <row r="26" spans="4:57" ht="15" customHeight="1" x14ac:dyDescent="0.25">
      <c r="D26" s="174" t="s">
        <v>10466</v>
      </c>
      <c r="E26" s="174"/>
      <c r="F26" s="174"/>
      <c r="G26" s="174"/>
      <c r="H26" s="174"/>
      <c r="I26" s="174"/>
      <c r="J26" s="166" t="str">
        <f>AK44</f>
        <v/>
      </c>
      <c r="K26" s="166"/>
      <c r="L26" s="166"/>
      <c r="M26" s="166"/>
      <c r="N26" s="27"/>
      <c r="O26" s="175" t="s">
        <v>10471</v>
      </c>
      <c r="P26" s="175"/>
      <c r="Q26" s="175"/>
      <c r="R26" s="175"/>
      <c r="S26" s="132" t="str">
        <f>U26</f>
        <v/>
      </c>
      <c r="U26" s="16" t="str">
        <f>IF(AK45=0,"",AK45)</f>
        <v/>
      </c>
      <c r="AI26" s="27"/>
      <c r="AJ26" s="27">
        <v>10</v>
      </c>
      <c r="AK26" s="27" t="s">
        <v>191</v>
      </c>
      <c r="AL26" s="27"/>
      <c r="BD26">
        <v>1</v>
      </c>
      <c r="BE26" t="s">
        <v>183</v>
      </c>
    </row>
    <row r="27" spans="4:57" x14ac:dyDescent="0.25">
      <c r="D27" s="85" t="s">
        <v>10467</v>
      </c>
      <c r="E27" s="168" t="str">
        <f>AK41</f>
        <v/>
      </c>
      <c r="F27" s="168"/>
      <c r="G27" s="168"/>
      <c r="H27" s="168"/>
      <c r="I27" s="184" t="s">
        <v>10468</v>
      </c>
      <c r="J27" s="184"/>
      <c r="K27" s="166" t="str">
        <f>AK42</f>
        <v/>
      </c>
      <c r="L27" s="166"/>
      <c r="M27" s="166"/>
      <c r="N27" s="76"/>
      <c r="O27" s="183" t="s">
        <v>10557</v>
      </c>
      <c r="P27" s="183"/>
      <c r="Q27" s="183"/>
      <c r="R27" s="170" t="str">
        <f>AK43</f>
        <v/>
      </c>
      <c r="S27" s="170"/>
      <c r="T27" s="16"/>
      <c r="U27" s="16" t="str">
        <f>IF(AK32=0,"",AK32&amp;" HP")</f>
        <v xml:space="preserve"> HP</v>
      </c>
      <c r="AI27" s="27"/>
      <c r="AJ27" s="27">
        <v>11</v>
      </c>
      <c r="AK27" s="27" t="s">
        <v>193</v>
      </c>
      <c r="AL27" s="27"/>
      <c r="BD27">
        <v>2</v>
      </c>
      <c r="BE27" t="s">
        <v>184</v>
      </c>
    </row>
    <row r="28" spans="4:57" x14ac:dyDescent="0.25">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x14ac:dyDescent="0.25">
      <c r="D29" s="163" t="s">
        <v>10443</v>
      </c>
      <c r="E29" s="163"/>
      <c r="F29" s="163"/>
      <c r="G29" s="163"/>
      <c r="H29" s="163"/>
      <c r="I29" s="163"/>
      <c r="J29" s="163"/>
      <c r="K29" s="163"/>
      <c r="L29" s="163"/>
      <c r="M29" s="163"/>
      <c r="N29" s="163"/>
      <c r="O29" s="163"/>
      <c r="P29" s="163"/>
      <c r="Q29" s="163"/>
      <c r="R29" s="163"/>
      <c r="S29" s="163"/>
      <c r="T29" s="16"/>
      <c r="U29" s="16"/>
      <c r="AI29" s="27"/>
      <c r="AJ29" s="27"/>
      <c r="AK29" s="27" t="str">
        <f>IFERROR(IF(INDEX(DATOS!E:E,MATCH(VALUE(REINSCRIPCION!H18),DATOS!C:C,0),1)=0,"",INDEX(DATOS!E:E,MATCH(VALUE(REINSCRIPCION!H18),DATOS!C:C,0),1)),"")</f>
        <v/>
      </c>
      <c r="AL29" s="27"/>
      <c r="BD29">
        <v>4</v>
      </c>
      <c r="BE29" t="s">
        <v>186</v>
      </c>
    </row>
    <row r="30" spans="4:57" ht="15" hidden="1" customHeight="1" x14ac:dyDescent="0.25">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x14ac:dyDescent="0.25">
      <c r="D31" s="176" t="s">
        <v>10558</v>
      </c>
      <c r="E31" s="176"/>
      <c r="F31" s="176"/>
      <c r="G31" s="17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x14ac:dyDescent="0.2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x14ac:dyDescent="0.25">
      <c r="D33" s="179" t="str">
        <f>AJ34</f>
        <v/>
      </c>
      <c r="E33" s="179"/>
      <c r="F33" s="179"/>
      <c r="G33" s="179"/>
      <c r="H33" s="179"/>
      <c r="I33" s="179"/>
      <c r="J33" s="179"/>
      <c r="K33" s="179"/>
      <c r="L33" s="179"/>
      <c r="M33" s="179"/>
      <c r="N33" s="179"/>
      <c r="O33" s="179"/>
      <c r="P33" s="179"/>
      <c r="Q33" s="179"/>
      <c r="R33" s="179"/>
      <c r="S33" s="179"/>
      <c r="AI33" s="27"/>
      <c r="AJ33" s="27"/>
      <c r="AK33" s="27" t="str">
        <f>IFERROR(IF(INDEX(DATOS!D:D,MATCH(VALUE(REINSCRIPCION!H18),DATOS!C:C,0),1)=0,"",INDEX(DATOS!D:D,MATCH(VALUE(REINSCRIPCION!H18),DATOS!C:C,0),1)),"")</f>
        <v/>
      </c>
      <c r="AL33" s="27"/>
      <c r="BD33">
        <v>8</v>
      </c>
      <c r="BE33" t="s">
        <v>190</v>
      </c>
    </row>
    <row r="34" spans="4:57" x14ac:dyDescent="0.25">
      <c r="D34" s="179"/>
      <c r="E34" s="179"/>
      <c r="F34" s="179"/>
      <c r="G34" s="179"/>
      <c r="H34" s="179"/>
      <c r="I34" s="179"/>
      <c r="J34" s="179"/>
      <c r="K34" s="179"/>
      <c r="L34" s="179"/>
      <c r="M34" s="179"/>
      <c r="N34" s="179"/>
      <c r="O34" s="179"/>
      <c r="P34" s="179"/>
      <c r="Q34" s="179"/>
      <c r="R34" s="179"/>
      <c r="S34" s="179"/>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x14ac:dyDescent="0.25">
      <c r="D35" s="179"/>
      <c r="E35" s="179"/>
      <c r="F35" s="179"/>
      <c r="G35" s="179"/>
      <c r="H35" s="179"/>
      <c r="I35" s="179"/>
      <c r="J35" s="179"/>
      <c r="K35" s="179"/>
      <c r="L35" s="179"/>
      <c r="M35" s="179"/>
      <c r="N35" s="179"/>
      <c r="O35" s="179"/>
      <c r="P35" s="179"/>
      <c r="Q35" s="179"/>
      <c r="R35" s="179"/>
      <c r="S35" s="179"/>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x14ac:dyDescent="0.25">
      <c r="D36" s="179"/>
      <c r="E36" s="179"/>
      <c r="F36" s="179"/>
      <c r="G36" s="179"/>
      <c r="H36" s="179"/>
      <c r="I36" s="179"/>
      <c r="J36" s="179"/>
      <c r="K36" s="179"/>
      <c r="L36" s="179"/>
      <c r="M36" s="179"/>
      <c r="N36" s="179"/>
      <c r="O36" s="179"/>
      <c r="P36" s="179"/>
      <c r="Q36" s="179"/>
      <c r="R36" s="179"/>
      <c r="S36" s="179"/>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x14ac:dyDescent="0.25">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x14ac:dyDescent="0.25">
      <c r="D38" s="177" t="s">
        <v>10559</v>
      </c>
      <c r="E38" s="177"/>
      <c r="F38" s="177"/>
      <c r="G38" s="164" t="str">
        <f>U27</f>
        <v xml:space="preserve"> HP</v>
      </c>
      <c r="H38" s="165"/>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x14ac:dyDescent="0.25">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x14ac:dyDescent="0.25">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x14ac:dyDescent="0.25">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x14ac:dyDescent="0.25">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x14ac:dyDescent="0.25">
      <c r="D43" s="171" t="str">
        <f>AJ36</f>
        <v/>
      </c>
      <c r="E43" s="172"/>
      <c r="F43" s="172"/>
      <c r="G43" s="172"/>
      <c r="H43" s="172"/>
      <c r="I43" s="173"/>
      <c r="O43" s="171" t="str">
        <f>AJ37</f>
        <v/>
      </c>
      <c r="P43" s="172"/>
      <c r="Q43" s="172"/>
      <c r="R43" s="172"/>
      <c r="S43" s="173"/>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x14ac:dyDescent="0.25">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x14ac:dyDescent="0.25">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x14ac:dyDescent="0.25">
      <c r="D46" s="159" t="s">
        <v>10446</v>
      </c>
      <c r="E46" s="159"/>
      <c r="F46" s="159"/>
      <c r="G46" s="159"/>
      <c r="H46" s="159"/>
      <c r="I46" s="159"/>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x14ac:dyDescent="0.25">
      <c r="H47" s="151"/>
      <c r="I47" s="151"/>
      <c r="J47" s="151"/>
      <c r="K47" s="151"/>
      <c r="L47" s="151"/>
      <c r="U47" s="16"/>
      <c r="W47">
        <v>8</v>
      </c>
      <c r="X47" s="16" t="str">
        <f t="shared" si="1"/>
        <v/>
      </c>
      <c r="Z47">
        <f t="shared" si="0"/>
        <v>1</v>
      </c>
      <c r="AA47">
        <f>IF(AB47="",0,IFERROR(IF(VLOOKUP(AB47,AB$38:AB46,1,0)&gt;0,0,0),1))</f>
        <v>0</v>
      </c>
      <c r="AB47" s="16">
        <f>IF(DATOS!J11=X$39,DATOS!C11,"")</f>
        <v>0</v>
      </c>
    </row>
    <row r="48" spans="4:57" ht="20.100000000000001" customHeight="1" x14ac:dyDescent="0.25">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78"/>
      <c r="AN48" s="178"/>
      <c r="AO48" s="178"/>
      <c r="AR48" s="12" t="str">
        <f>IFERROR(IF(INDEX(DATOS!AE:AE,MATCH(#REF!,DATOS!J:J,0),1)=0,"",INDEX(DATOS!AE:AE,MATCH(#REF!,DATOS!J:J,0),1)),"")</f>
        <v/>
      </c>
    </row>
    <row r="49" spans="1:47" ht="15" customHeight="1" x14ac:dyDescent="0.25">
      <c r="D49" s="169" t="s">
        <v>157</v>
      </c>
      <c r="E49" s="169"/>
      <c r="F49" s="169"/>
      <c r="G49" s="169"/>
      <c r="H49" s="169"/>
      <c r="I49" s="169"/>
      <c r="J49" s="169"/>
      <c r="K49" s="169"/>
      <c r="L49" s="169"/>
      <c r="M49" s="169"/>
      <c r="N49" s="131"/>
      <c r="T49" s="148"/>
      <c r="U49" s="148"/>
      <c r="W49">
        <v>10</v>
      </c>
      <c r="X49" s="16" t="str">
        <f t="shared" si="1"/>
        <v/>
      </c>
      <c r="Z49">
        <f t="shared" si="0"/>
        <v>1</v>
      </c>
      <c r="AA49">
        <f>IF(AB49="",0,IFERROR(IF(VLOOKUP(AB49,AB$38:AB48,1,0)&gt;0,0,0),1))</f>
        <v>0</v>
      </c>
      <c r="AB49" s="16">
        <f>IF(DATOS!J13=X$39,DATOS!C13,"")</f>
        <v>0</v>
      </c>
      <c r="AL49" s="37"/>
      <c r="AM49" s="178"/>
      <c r="AN49" s="178"/>
      <c r="AO49" s="178"/>
      <c r="AR49" s="12" t="str">
        <f>IFERROR(IF(INDEX(DATOS!AC:AC,MATCH(#REF!,DATOS!J:J,0),1)=0,"",INDEX(DATOS!AC:AC,MATCH(#REF!,DATOS!J:J,0),1)),"")</f>
        <v/>
      </c>
    </row>
    <row r="50" spans="1:47" ht="25.7" customHeight="1" x14ac:dyDescent="0.25">
      <c r="W50">
        <v>11</v>
      </c>
      <c r="X50" s="16" t="str">
        <f t="shared" si="1"/>
        <v/>
      </c>
      <c r="Z50">
        <f t="shared" si="0"/>
        <v>1</v>
      </c>
      <c r="AA50">
        <f>IF(AB50="",0,IFERROR(IF(VLOOKUP(AB50,AB$38:AB49,1,0)&gt;0,0,0),1))</f>
        <v>0</v>
      </c>
      <c r="AB50" s="16">
        <f>IF(DATOS!J14=X$39,DATOS!C14,"")</f>
        <v>0</v>
      </c>
      <c r="AL50" s="178"/>
      <c r="AM50" s="178"/>
      <c r="AN50" s="178"/>
      <c r="AO50" s="178"/>
      <c r="AR50" s="12" t="str">
        <f>IFERROR(IF(LEN(INDEX(DATOS!M:M,MATCH(VALUE(H18),DATOS!C:C,0),1))&gt;6,INDEX(DATOS!M:M,MATCH(VALUE(H18),DATOS!C:C,0),1),""),"")</f>
        <v/>
      </c>
    </row>
    <row r="51" spans="1:47" x14ac:dyDescent="0.25">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x14ac:dyDescent="0.25">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x14ac:dyDescent="0.25">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x14ac:dyDescent="0.25">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x14ac:dyDescent="0.25">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x14ac:dyDescent="0.25">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x14ac:dyDescent="0.25">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x14ac:dyDescent="0.25">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x14ac:dyDescent="0.25">
      <c r="D59" s="78"/>
      <c r="E59" s="185"/>
      <c r="F59" s="185"/>
      <c r="G59" s="185"/>
      <c r="H59" s="74"/>
      <c r="I59" s="27"/>
      <c r="J59" s="185"/>
      <c r="K59" s="185"/>
      <c r="L59" s="185"/>
      <c r="M59" s="185"/>
      <c r="N59" s="77"/>
      <c r="O59" s="186"/>
      <c r="P59" s="186"/>
      <c r="Q59" s="186"/>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x14ac:dyDescent="0.25">
      <c r="D60" s="78"/>
      <c r="E60" s="185"/>
      <c r="F60" s="185"/>
      <c r="G60" s="185"/>
      <c r="H60" s="74"/>
      <c r="I60" s="27"/>
      <c r="J60" s="185"/>
      <c r="K60" s="185"/>
      <c r="L60" s="185"/>
      <c r="M60" s="185"/>
      <c r="N60" s="77"/>
      <c r="O60" s="186"/>
      <c r="P60" s="186"/>
      <c r="Q60" s="186"/>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x14ac:dyDescent="0.25">
      <c r="D61" s="78"/>
      <c r="E61" s="185"/>
      <c r="F61" s="185"/>
      <c r="G61" s="185"/>
      <c r="H61" s="74"/>
      <c r="I61" s="27"/>
      <c r="J61" s="185"/>
      <c r="K61" s="185"/>
      <c r="L61" s="185"/>
      <c r="M61" s="185"/>
      <c r="N61" s="77"/>
      <c r="O61" s="186"/>
      <c r="P61" s="186"/>
      <c r="Q61" s="186"/>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x14ac:dyDescent="0.25">
      <c r="D62" s="78"/>
      <c r="E62" s="185"/>
      <c r="F62" s="185"/>
      <c r="G62" s="185"/>
      <c r="H62" s="74"/>
      <c r="I62" s="27"/>
      <c r="J62" s="185"/>
      <c r="K62" s="185"/>
      <c r="L62" s="185"/>
      <c r="M62" s="185"/>
      <c r="N62" s="77"/>
      <c r="O62" s="186"/>
      <c r="P62" s="186"/>
      <c r="Q62" s="186"/>
      <c r="R62" s="27"/>
      <c r="S62" s="27" t="str">
        <f t="shared" si="2"/>
        <v/>
      </c>
      <c r="W62">
        <v>23</v>
      </c>
      <c r="X62" s="16" t="str">
        <f t="shared" si="1"/>
        <v/>
      </c>
      <c r="Z62">
        <f t="shared" si="0"/>
        <v>1</v>
      </c>
      <c r="AA62">
        <f>IF(AB62="",0,IFERROR(IF(VLOOKUP(AB62,AB$38:AB61,1,0)&gt;0,0,0),1))</f>
        <v>0</v>
      </c>
      <c r="AB62" s="16">
        <f>IF(DATOS!J26=X$39,DATOS!C26,"")</f>
        <v>0</v>
      </c>
      <c r="AR62" s="27"/>
      <c r="AS62" s="27"/>
    </row>
    <row r="63" spans="1:47" x14ac:dyDescent="0.25">
      <c r="D63" s="78"/>
      <c r="E63" s="185"/>
      <c r="F63" s="185"/>
      <c r="G63" s="185"/>
      <c r="H63" s="74"/>
      <c r="I63" s="27"/>
      <c r="J63" s="185"/>
      <c r="K63" s="185"/>
      <c r="L63" s="185"/>
      <c r="M63" s="185"/>
      <c r="N63" s="77"/>
      <c r="O63" s="186"/>
      <c r="P63" s="186"/>
      <c r="Q63" s="186"/>
      <c r="R63" s="27"/>
      <c r="S63" s="27" t="str">
        <f t="shared" si="2"/>
        <v/>
      </c>
      <c r="W63">
        <v>24</v>
      </c>
      <c r="X63" s="16" t="str">
        <f t="shared" si="1"/>
        <v/>
      </c>
      <c r="Z63">
        <f t="shared" si="0"/>
        <v>1</v>
      </c>
      <c r="AA63">
        <f>IF(AB63="",0,IFERROR(IF(VLOOKUP(AB63,AB$38:AB62,1,0)&gt;0,0,0),1))</f>
        <v>0</v>
      </c>
      <c r="AB63" s="16">
        <f>IF(DATOS!J27=X$39,DATOS!C27,"")</f>
        <v>0</v>
      </c>
      <c r="AR63" s="27"/>
      <c r="AS63" s="27"/>
    </row>
    <row r="64" spans="1:47" x14ac:dyDescent="0.25">
      <c r="D64" s="78"/>
      <c r="E64" s="185"/>
      <c r="F64" s="185"/>
      <c r="G64" s="185"/>
      <c r="H64" s="74"/>
      <c r="I64" s="27"/>
      <c r="J64" s="185"/>
      <c r="K64" s="185"/>
      <c r="L64" s="185"/>
      <c r="M64" s="185"/>
      <c r="N64" s="77"/>
      <c r="O64" s="186"/>
      <c r="P64" s="186"/>
      <c r="Q64" s="186"/>
      <c r="R64" s="27"/>
      <c r="S64" s="27" t="str">
        <f t="shared" si="2"/>
        <v/>
      </c>
      <c r="W64">
        <v>25</v>
      </c>
      <c r="X64" s="16" t="str">
        <f t="shared" si="1"/>
        <v/>
      </c>
      <c r="Z64">
        <f t="shared" si="0"/>
        <v>1</v>
      </c>
      <c r="AA64">
        <f>IF(AB64="",0,IFERROR(IF(VLOOKUP(AB64,AB$38:AB63,1,0)&gt;0,0,0),1))</f>
        <v>0</v>
      </c>
      <c r="AB64" s="16">
        <f>IF(DATOS!J28=X$39,DATOS!C28,"")</f>
        <v>0</v>
      </c>
      <c r="AR64" s="27"/>
      <c r="AS64" s="27"/>
    </row>
    <row r="65" spans="4:72" x14ac:dyDescent="0.25">
      <c r="D65" s="78"/>
      <c r="E65" s="185"/>
      <c r="F65" s="185"/>
      <c r="G65" s="185"/>
      <c r="H65" s="74"/>
      <c r="I65" s="27"/>
      <c r="J65" s="185"/>
      <c r="K65" s="185"/>
      <c r="L65" s="185"/>
      <c r="M65" s="185"/>
      <c r="N65" s="77"/>
      <c r="O65" s="186"/>
      <c r="P65" s="186"/>
      <c r="Q65" s="186"/>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x14ac:dyDescent="0.25">
      <c r="D66" s="78"/>
      <c r="E66" s="185"/>
      <c r="F66" s="185"/>
      <c r="G66" s="185"/>
      <c r="H66" s="74"/>
      <c r="I66" s="27"/>
      <c r="J66" s="185"/>
      <c r="K66" s="185"/>
      <c r="L66" s="185"/>
      <c r="M66" s="185"/>
      <c r="N66" s="77"/>
      <c r="O66" s="186"/>
      <c r="P66" s="186"/>
      <c r="Q66" s="186"/>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x14ac:dyDescent="0.25">
      <c r="D67" s="78"/>
      <c r="E67" s="185"/>
      <c r="F67" s="185"/>
      <c r="G67" s="185"/>
      <c r="H67" s="74"/>
      <c r="I67" s="27"/>
      <c r="J67" s="185"/>
      <c r="K67" s="185"/>
      <c r="L67" s="185"/>
      <c r="M67" s="185"/>
      <c r="N67" s="77"/>
      <c r="O67" s="186"/>
      <c r="P67" s="186"/>
      <c r="Q67" s="186"/>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x14ac:dyDescent="0.25">
      <c r="D68" s="78"/>
      <c r="E68" s="185"/>
      <c r="F68" s="185"/>
      <c r="G68" s="185"/>
      <c r="H68" s="74"/>
      <c r="I68" s="27"/>
      <c r="J68" s="185"/>
      <c r="K68" s="185"/>
      <c r="L68" s="185"/>
      <c r="M68" s="185"/>
      <c r="N68" s="77"/>
      <c r="O68" s="186"/>
      <c r="P68" s="186"/>
      <c r="Q68" s="186"/>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x14ac:dyDescent="0.25">
      <c r="D69" s="78"/>
      <c r="E69" s="185"/>
      <c r="F69" s="185"/>
      <c r="G69" s="185"/>
      <c r="H69" s="74"/>
      <c r="I69" s="27"/>
      <c r="J69" s="185"/>
      <c r="K69" s="185"/>
      <c r="L69" s="185"/>
      <c r="M69" s="185"/>
      <c r="N69" s="77"/>
      <c r="O69" s="186"/>
      <c r="P69" s="186"/>
      <c r="Q69" s="186"/>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x14ac:dyDescent="0.25">
      <c r="D70" s="78"/>
      <c r="E70" s="185"/>
      <c r="F70" s="185"/>
      <c r="G70" s="185"/>
      <c r="H70" s="74"/>
      <c r="I70" s="27"/>
      <c r="J70" s="185"/>
      <c r="K70" s="185"/>
      <c r="L70" s="185"/>
      <c r="M70" s="185"/>
      <c r="N70" s="77"/>
      <c r="O70" s="186"/>
      <c r="P70" s="186"/>
      <c r="Q70" s="186"/>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x14ac:dyDescent="0.25">
      <c r="D71" s="78"/>
      <c r="E71" s="185"/>
      <c r="F71" s="185"/>
      <c r="G71" s="185"/>
      <c r="H71" s="74"/>
      <c r="I71" s="27"/>
      <c r="J71" s="185"/>
      <c r="K71" s="185"/>
      <c r="L71" s="185"/>
      <c r="M71" s="185"/>
      <c r="N71" s="77"/>
      <c r="O71" s="186"/>
      <c r="P71" s="186"/>
      <c r="Q71" s="186"/>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x14ac:dyDescent="0.25">
      <c r="D72" s="78"/>
      <c r="E72" s="185"/>
      <c r="F72" s="185"/>
      <c r="G72" s="185"/>
      <c r="H72" s="74"/>
      <c r="I72" s="27"/>
      <c r="J72" s="185"/>
      <c r="K72" s="185"/>
      <c r="L72" s="185"/>
      <c r="M72" s="185"/>
      <c r="N72" s="77"/>
      <c r="O72" s="186"/>
      <c r="P72" s="186"/>
      <c r="Q72" s="186"/>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x14ac:dyDescent="0.25">
      <c r="D73" s="78"/>
      <c r="E73" s="185"/>
      <c r="F73" s="185"/>
      <c r="G73" s="185"/>
      <c r="H73" s="74"/>
      <c r="I73" s="27"/>
      <c r="J73" s="185"/>
      <c r="K73" s="185"/>
      <c r="L73" s="185"/>
      <c r="M73" s="185"/>
      <c r="N73" s="77"/>
      <c r="O73" s="186"/>
      <c r="P73" s="186"/>
      <c r="Q73" s="186"/>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x14ac:dyDescent="0.25">
      <c r="D74" s="78"/>
      <c r="E74" s="185"/>
      <c r="F74" s="185"/>
      <c r="G74" s="185"/>
      <c r="H74" s="74"/>
      <c r="I74" s="27"/>
      <c r="J74" s="185"/>
      <c r="K74" s="185"/>
      <c r="L74" s="185"/>
      <c r="M74" s="185"/>
      <c r="N74" s="77"/>
      <c r="O74" s="186"/>
      <c r="P74" s="186"/>
      <c r="Q74" s="186"/>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x14ac:dyDescent="0.25">
      <c r="D75" s="78"/>
      <c r="E75" s="185"/>
      <c r="F75" s="185"/>
      <c r="G75" s="185"/>
      <c r="H75" s="74"/>
      <c r="I75" s="27"/>
      <c r="J75" s="185"/>
      <c r="K75" s="185"/>
      <c r="L75" s="185"/>
      <c r="M75" s="185"/>
      <c r="N75" s="77"/>
      <c r="O75" s="186"/>
      <c r="P75" s="186"/>
      <c r="Q75" s="186"/>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x14ac:dyDescent="0.25">
      <c r="D76" s="78"/>
      <c r="E76" s="185"/>
      <c r="F76" s="185"/>
      <c r="G76" s="185"/>
      <c r="H76" s="74"/>
      <c r="I76" s="27"/>
      <c r="J76" s="185"/>
      <c r="K76" s="185"/>
      <c r="L76" s="185"/>
      <c r="M76" s="185"/>
      <c r="N76" s="77"/>
      <c r="O76" s="186"/>
      <c r="P76" s="186"/>
      <c r="Q76" s="186"/>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x14ac:dyDescent="0.25">
      <c r="D77" s="78"/>
      <c r="E77" s="185"/>
      <c r="F77" s="185"/>
      <c r="G77" s="185"/>
      <c r="H77" s="74"/>
      <c r="I77" s="27"/>
      <c r="J77" s="185"/>
      <c r="K77" s="185"/>
      <c r="L77" s="185"/>
      <c r="M77" s="185"/>
      <c r="N77" s="77"/>
      <c r="O77" s="186"/>
      <c r="P77" s="186"/>
      <c r="Q77" s="186"/>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x14ac:dyDescent="0.25">
      <c r="D78" s="78"/>
      <c r="E78" s="185"/>
      <c r="F78" s="185"/>
      <c r="G78" s="185"/>
      <c r="H78" s="74"/>
      <c r="I78" s="27"/>
      <c r="J78" s="185"/>
      <c r="K78" s="185"/>
      <c r="L78" s="185"/>
      <c r="M78" s="185"/>
      <c r="N78" s="77"/>
      <c r="O78" s="186"/>
      <c r="P78" s="186"/>
      <c r="Q78" s="186"/>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x14ac:dyDescent="0.25">
      <c r="D79" s="78"/>
      <c r="E79" s="185"/>
      <c r="F79" s="185"/>
      <c r="G79" s="185"/>
      <c r="H79" s="74"/>
      <c r="I79" s="27"/>
      <c r="J79" s="185"/>
      <c r="K79" s="185"/>
      <c r="L79" s="185"/>
      <c r="M79" s="185"/>
      <c r="N79" s="77"/>
      <c r="O79" s="186"/>
      <c r="P79" s="186"/>
      <c r="Q79" s="186"/>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x14ac:dyDescent="0.25">
      <c r="D80" s="74"/>
      <c r="E80" s="185"/>
      <c r="F80" s="185"/>
      <c r="G80" s="185"/>
      <c r="H80" s="74"/>
      <c r="I80" s="27"/>
      <c r="J80" s="185"/>
      <c r="K80" s="185"/>
      <c r="L80" s="185"/>
      <c r="M80" s="185"/>
      <c r="N80" s="77"/>
      <c r="O80" s="186"/>
      <c r="P80" s="186"/>
      <c r="Q80" s="186"/>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x14ac:dyDescent="0.25">
      <c r="D81" s="74"/>
      <c r="E81" s="185"/>
      <c r="F81" s="185"/>
      <c r="G81" s="185"/>
      <c r="H81" s="74"/>
      <c r="I81" s="27"/>
      <c r="J81" s="185"/>
      <c r="K81" s="185"/>
      <c r="L81" s="185"/>
      <c r="M81" s="185"/>
      <c r="N81" s="77"/>
      <c r="O81" s="186"/>
      <c r="P81" s="186"/>
      <c r="Q81" s="186"/>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x14ac:dyDescent="0.25">
      <c r="D82" s="74"/>
      <c r="E82" s="185"/>
      <c r="F82" s="185"/>
      <c r="G82" s="185"/>
      <c r="H82" s="74"/>
      <c r="I82" s="27"/>
      <c r="J82" s="185"/>
      <c r="K82" s="185"/>
      <c r="L82" s="185"/>
      <c r="M82" s="185"/>
      <c r="N82" s="77"/>
      <c r="O82" s="186"/>
      <c r="P82" s="186"/>
      <c r="Q82" s="186"/>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x14ac:dyDescent="0.25">
      <c r="D83" s="74"/>
      <c r="E83" s="185"/>
      <c r="F83" s="185"/>
      <c r="G83" s="185"/>
      <c r="H83" s="74"/>
      <c r="I83" s="27"/>
      <c r="J83" s="185"/>
      <c r="K83" s="185"/>
      <c r="L83" s="185"/>
      <c r="M83" s="185"/>
      <c r="N83" s="77"/>
      <c r="O83" s="186"/>
      <c r="P83" s="186"/>
      <c r="Q83" s="186"/>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x14ac:dyDescent="0.25">
      <c r="D84" s="74"/>
      <c r="E84" s="185"/>
      <c r="F84" s="185"/>
      <c r="G84" s="185"/>
      <c r="H84" s="74"/>
      <c r="I84" s="27"/>
      <c r="J84" s="185"/>
      <c r="K84" s="185"/>
      <c r="L84" s="185"/>
      <c r="M84" s="185"/>
      <c r="N84" s="77"/>
      <c r="O84" s="186"/>
      <c r="P84" s="186"/>
      <c r="Q84" s="186"/>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x14ac:dyDescent="0.25">
      <c r="D85" s="74"/>
      <c r="E85" s="185"/>
      <c r="F85" s="185"/>
      <c r="G85" s="185"/>
      <c r="H85" s="74"/>
      <c r="I85" s="27"/>
      <c r="J85" s="185"/>
      <c r="K85" s="185"/>
      <c r="L85" s="185"/>
      <c r="M85" s="185"/>
      <c r="N85" s="77"/>
      <c r="O85" s="186"/>
      <c r="P85" s="186"/>
      <c r="Q85" s="186"/>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x14ac:dyDescent="0.25">
      <c r="D86" s="74"/>
      <c r="E86" s="185"/>
      <c r="F86" s="185"/>
      <c r="G86" s="185"/>
      <c r="H86" s="74"/>
      <c r="I86" s="27"/>
      <c r="J86" s="185"/>
      <c r="K86" s="185"/>
      <c r="L86" s="185"/>
      <c r="M86" s="185"/>
      <c r="N86" s="77"/>
      <c r="O86" s="186"/>
      <c r="P86" s="186"/>
      <c r="Q86" s="186"/>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x14ac:dyDescent="0.25">
      <c r="D87" s="74"/>
      <c r="E87" s="185"/>
      <c r="F87" s="185"/>
      <c r="G87" s="185"/>
      <c r="H87" s="74"/>
      <c r="I87" s="27"/>
      <c r="J87" s="185"/>
      <c r="K87" s="185"/>
      <c r="L87" s="185"/>
      <c r="M87" s="185"/>
      <c r="N87" s="77"/>
      <c r="O87" s="186"/>
      <c r="P87" s="186"/>
      <c r="Q87" s="186"/>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x14ac:dyDescent="0.25">
      <c r="D88" s="74"/>
      <c r="E88" s="185"/>
      <c r="F88" s="185"/>
      <c r="G88" s="185"/>
      <c r="H88" s="74"/>
      <c r="I88" s="27"/>
      <c r="J88" s="185"/>
      <c r="K88" s="185"/>
      <c r="L88" s="185"/>
      <c r="M88" s="185"/>
      <c r="N88" s="77"/>
      <c r="O88" s="186"/>
      <c r="P88" s="186"/>
      <c r="Q88" s="186"/>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x14ac:dyDescent="0.25">
      <c r="D89" s="74"/>
      <c r="E89" s="185"/>
      <c r="F89" s="185"/>
      <c r="G89" s="185"/>
      <c r="H89" s="74"/>
      <c r="I89" s="27"/>
      <c r="J89" s="185"/>
      <c r="K89" s="185"/>
      <c r="L89" s="185"/>
      <c r="M89" s="185"/>
      <c r="N89" s="77"/>
      <c r="O89" s="186"/>
      <c r="P89" s="186"/>
      <c r="Q89" s="186"/>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x14ac:dyDescent="0.25">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x14ac:dyDescent="0.25">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x14ac:dyDescent="0.25">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x14ac:dyDescent="0.25">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x14ac:dyDescent="0.25">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x14ac:dyDescent="0.25">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x14ac:dyDescent="0.25">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x14ac:dyDescent="0.25">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x14ac:dyDescent="0.25">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x14ac:dyDescent="0.25">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x14ac:dyDescent="0.25">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x14ac:dyDescent="0.25">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x14ac:dyDescent="0.25">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x14ac:dyDescent="0.25">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x14ac:dyDescent="0.25">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x14ac:dyDescent="0.25">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x14ac:dyDescent="0.25">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x14ac:dyDescent="0.25">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x14ac:dyDescent="0.25">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x14ac:dyDescent="0.25">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x14ac:dyDescent="0.25">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x14ac:dyDescent="0.25">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x14ac:dyDescent="0.25">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x14ac:dyDescent="0.25">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x14ac:dyDescent="0.25">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x14ac:dyDescent="0.25">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x14ac:dyDescent="0.25">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x14ac:dyDescent="0.25">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x14ac:dyDescent="0.25">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x14ac:dyDescent="0.25">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x14ac:dyDescent="0.25">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x14ac:dyDescent="0.25">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x14ac:dyDescent="0.25">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x14ac:dyDescent="0.25">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x14ac:dyDescent="0.25">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x14ac:dyDescent="0.25">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x14ac:dyDescent="0.25">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x14ac:dyDescent="0.25">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x14ac:dyDescent="0.25">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x14ac:dyDescent="0.25">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x14ac:dyDescent="0.25">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x14ac:dyDescent="0.25">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x14ac:dyDescent="0.25">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x14ac:dyDescent="0.25">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x14ac:dyDescent="0.25">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x14ac:dyDescent="0.25">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x14ac:dyDescent="0.25">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x14ac:dyDescent="0.25">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x14ac:dyDescent="0.25">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x14ac:dyDescent="0.25">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x14ac:dyDescent="0.25">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x14ac:dyDescent="0.25">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x14ac:dyDescent="0.25">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x14ac:dyDescent="0.25">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x14ac:dyDescent="0.25">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x14ac:dyDescent="0.25">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x14ac:dyDescent="0.25">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x14ac:dyDescent="0.25">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x14ac:dyDescent="0.25">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x14ac:dyDescent="0.25">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x14ac:dyDescent="0.25">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x14ac:dyDescent="0.25">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x14ac:dyDescent="0.25">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x14ac:dyDescent="0.25">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x14ac:dyDescent="0.25">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x14ac:dyDescent="0.25">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x14ac:dyDescent="0.25">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x14ac:dyDescent="0.25">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x14ac:dyDescent="0.25">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x14ac:dyDescent="0.25">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x14ac:dyDescent="0.25">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x14ac:dyDescent="0.25">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x14ac:dyDescent="0.25">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x14ac:dyDescent="0.25">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x14ac:dyDescent="0.25">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x14ac:dyDescent="0.25">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x14ac:dyDescent="0.25">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x14ac:dyDescent="0.25">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x14ac:dyDescent="0.25">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x14ac:dyDescent="0.25">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x14ac:dyDescent="0.25">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x14ac:dyDescent="0.25">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x14ac:dyDescent="0.25">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x14ac:dyDescent="0.25">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x14ac:dyDescent="0.25">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x14ac:dyDescent="0.25">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x14ac:dyDescent="0.25">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x14ac:dyDescent="0.25">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x14ac:dyDescent="0.25">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x14ac:dyDescent="0.25">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x14ac:dyDescent="0.25">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x14ac:dyDescent="0.25">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x14ac:dyDescent="0.25">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x14ac:dyDescent="0.25">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x14ac:dyDescent="0.25">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x14ac:dyDescent="0.25">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x14ac:dyDescent="0.25">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x14ac:dyDescent="0.25">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x14ac:dyDescent="0.25">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x14ac:dyDescent="0.25">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x14ac:dyDescent="0.25">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x14ac:dyDescent="0.25">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x14ac:dyDescent="0.25">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x14ac:dyDescent="0.25">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x14ac:dyDescent="0.25">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x14ac:dyDescent="0.25">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x14ac:dyDescent="0.25">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x14ac:dyDescent="0.25">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x14ac:dyDescent="0.25">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x14ac:dyDescent="0.25">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x14ac:dyDescent="0.25">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x14ac:dyDescent="0.25">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x14ac:dyDescent="0.25">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x14ac:dyDescent="0.25">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x14ac:dyDescent="0.25">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x14ac:dyDescent="0.25">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x14ac:dyDescent="0.25">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x14ac:dyDescent="0.25">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x14ac:dyDescent="0.25">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x14ac:dyDescent="0.25">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x14ac:dyDescent="0.25">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x14ac:dyDescent="0.25">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x14ac:dyDescent="0.25">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x14ac:dyDescent="0.25">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x14ac:dyDescent="0.25">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x14ac:dyDescent="0.25">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x14ac:dyDescent="0.25">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x14ac:dyDescent="0.25">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x14ac:dyDescent="0.25">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x14ac:dyDescent="0.25">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x14ac:dyDescent="0.25">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x14ac:dyDescent="0.25">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x14ac:dyDescent="0.25">
      <c r="Z222">
        <f t="shared" si="7"/>
        <v>1</v>
      </c>
      <c r="AA222">
        <f>IF(AB222="",0,IFERROR(IF(VLOOKUP(AB222,AB$38:AB221,1,0)&gt;0,0,0),1))</f>
        <v>0</v>
      </c>
      <c r="AB222" s="16">
        <f>IF(DATOS!J186=X$39,DATOS!C186,"")</f>
        <v>0</v>
      </c>
    </row>
    <row r="223" spans="4:28" x14ac:dyDescent="0.25">
      <c r="Z223">
        <f t="shared" si="7"/>
        <v>1</v>
      </c>
      <c r="AA223">
        <f>IF(AB223="",0,IFERROR(IF(VLOOKUP(AB223,AB$38:AB222,1,0)&gt;0,0,0),1))</f>
        <v>0</v>
      </c>
      <c r="AB223" s="16">
        <f>IF(DATOS!J187=X$39,DATOS!C187,"")</f>
        <v>0</v>
      </c>
    </row>
    <row r="224" spans="4:28" x14ac:dyDescent="0.25">
      <c r="Z224">
        <f t="shared" si="7"/>
        <v>1</v>
      </c>
      <c r="AA224">
        <f>IF(AB224="",0,IFERROR(IF(VLOOKUP(AB224,AB$38:AB223,1,0)&gt;0,0,0),1))</f>
        <v>0</v>
      </c>
      <c r="AB224" s="16">
        <f>IF(DATOS!J188=X$39,DATOS!C188,"")</f>
        <v>0</v>
      </c>
    </row>
    <row r="225" spans="26:28" x14ac:dyDescent="0.25">
      <c r="Z225">
        <f t="shared" si="7"/>
        <v>1</v>
      </c>
      <c r="AA225">
        <f>IF(AB225="",0,IFERROR(IF(VLOOKUP(AB225,AB$38:AB224,1,0)&gt;0,0,0),1))</f>
        <v>0</v>
      </c>
      <c r="AB225" s="16">
        <f>IF(DATOS!J189=X$39,DATOS!C189,"")</f>
        <v>0</v>
      </c>
    </row>
    <row r="226" spans="26:28" x14ac:dyDescent="0.25">
      <c r="Z226">
        <f t="shared" si="7"/>
        <v>1</v>
      </c>
      <c r="AA226">
        <f>IF(AB226="",0,IFERROR(IF(VLOOKUP(AB226,AB$38:AB225,1,0)&gt;0,0,0),1))</f>
        <v>0</v>
      </c>
      <c r="AB226" s="16">
        <f>IF(DATOS!J190=X$39,DATOS!C190,"")</f>
        <v>0</v>
      </c>
    </row>
    <row r="227" spans="26:28" x14ac:dyDescent="0.25">
      <c r="Z227">
        <f t="shared" si="7"/>
        <v>1</v>
      </c>
      <c r="AA227">
        <f>IF(AB227="",0,IFERROR(IF(VLOOKUP(AB227,AB$38:AB226,1,0)&gt;0,0,0),1))</f>
        <v>0</v>
      </c>
      <c r="AB227" s="16">
        <f>IF(DATOS!J191=X$39,DATOS!C191,"")</f>
        <v>0</v>
      </c>
    </row>
    <row r="228" spans="26:28" x14ac:dyDescent="0.25">
      <c r="Z228">
        <f t="shared" si="7"/>
        <v>1</v>
      </c>
      <c r="AA228">
        <f>IF(AB228="",0,IFERROR(IF(VLOOKUP(AB228,AB$38:AB227,1,0)&gt;0,0,0),1))</f>
        <v>0</v>
      </c>
      <c r="AB228" s="16">
        <f>IF(DATOS!J192=X$39,DATOS!C192,"")</f>
        <v>0</v>
      </c>
    </row>
    <row r="229" spans="26:28" x14ac:dyDescent="0.25">
      <c r="Z229">
        <f t="shared" si="7"/>
        <v>1</v>
      </c>
      <c r="AA229">
        <f>IF(AB229="",0,IFERROR(IF(VLOOKUP(AB229,AB$38:AB228,1,0)&gt;0,0,0),1))</f>
        <v>0</v>
      </c>
      <c r="AB229" s="16">
        <f>IF(DATOS!J193=X$39,DATOS!C193,"")</f>
        <v>0</v>
      </c>
    </row>
    <row r="230" spans="26:28" x14ac:dyDescent="0.25">
      <c r="Z230">
        <f t="shared" ref="Z230:Z293" si="8">Z229+AA230</f>
        <v>1</v>
      </c>
      <c r="AA230">
        <f>IF(AB230="",0,IFERROR(IF(VLOOKUP(AB230,AB$38:AB229,1,0)&gt;0,0,0),1))</f>
        <v>0</v>
      </c>
      <c r="AB230" s="16">
        <f>IF(DATOS!J194=X$39,DATOS!C194,"")</f>
        <v>0</v>
      </c>
    </row>
    <row r="231" spans="26:28" x14ac:dyDescent="0.25">
      <c r="Z231">
        <f t="shared" si="8"/>
        <v>1</v>
      </c>
      <c r="AA231">
        <f>IF(AB231="",0,IFERROR(IF(VLOOKUP(AB231,AB$38:AB230,1,0)&gt;0,0,0),1))</f>
        <v>0</v>
      </c>
      <c r="AB231" s="16">
        <f>IF(DATOS!J195=X$39,DATOS!C195,"")</f>
        <v>0</v>
      </c>
    </row>
    <row r="232" spans="26:28" x14ac:dyDescent="0.25">
      <c r="Z232">
        <f t="shared" si="8"/>
        <v>1</v>
      </c>
      <c r="AA232">
        <f>IF(AB232="",0,IFERROR(IF(VLOOKUP(AB232,AB$38:AB231,1,0)&gt;0,0,0),1))</f>
        <v>0</v>
      </c>
      <c r="AB232" s="16">
        <f>IF(DATOS!J196=X$39,DATOS!C196,"")</f>
        <v>0</v>
      </c>
    </row>
    <row r="233" spans="26:28" x14ac:dyDescent="0.25">
      <c r="Z233">
        <f t="shared" si="8"/>
        <v>1</v>
      </c>
      <c r="AA233">
        <f>IF(AB233="",0,IFERROR(IF(VLOOKUP(AB233,AB$38:AB232,1,0)&gt;0,0,0),1))</f>
        <v>0</v>
      </c>
      <c r="AB233" s="16">
        <f>IF(DATOS!J197=X$39,DATOS!C197,"")</f>
        <v>0</v>
      </c>
    </row>
    <row r="234" spans="26:28" x14ac:dyDescent="0.25">
      <c r="Z234">
        <f t="shared" si="8"/>
        <v>1</v>
      </c>
      <c r="AA234">
        <f>IF(AB234="",0,IFERROR(IF(VLOOKUP(AB234,AB$38:AB233,1,0)&gt;0,0,0),1))</f>
        <v>0</v>
      </c>
      <c r="AB234" s="16">
        <f>IF(DATOS!J198=X$39,DATOS!C198,"")</f>
        <v>0</v>
      </c>
    </row>
    <row r="235" spans="26:28" x14ac:dyDescent="0.25">
      <c r="Z235">
        <f t="shared" si="8"/>
        <v>1</v>
      </c>
      <c r="AA235">
        <f>IF(AB235="",0,IFERROR(IF(VLOOKUP(AB235,AB$38:AB234,1,0)&gt;0,0,0),1))</f>
        <v>0</v>
      </c>
      <c r="AB235" s="16">
        <f>IF(DATOS!J199=X$39,DATOS!C199,"")</f>
        <v>0</v>
      </c>
    </row>
    <row r="236" spans="26:28" x14ac:dyDescent="0.25">
      <c r="Z236">
        <f t="shared" si="8"/>
        <v>1</v>
      </c>
      <c r="AA236">
        <f>IF(AB236="",0,IFERROR(IF(VLOOKUP(AB236,AB$38:AB235,1,0)&gt;0,0,0),1))</f>
        <v>0</v>
      </c>
      <c r="AB236" s="16">
        <f>IF(DATOS!J200=X$39,DATOS!C200,"")</f>
        <v>0</v>
      </c>
    </row>
    <row r="237" spans="26:28" x14ac:dyDescent="0.25">
      <c r="Z237">
        <f t="shared" si="8"/>
        <v>1</v>
      </c>
      <c r="AA237">
        <f>IF(AB237="",0,IFERROR(IF(VLOOKUP(AB237,AB$38:AB236,1,0)&gt;0,0,0),1))</f>
        <v>0</v>
      </c>
      <c r="AB237" s="16">
        <f>IF(DATOS!J201=X$39,DATOS!C201,"")</f>
        <v>0</v>
      </c>
    </row>
    <row r="238" spans="26:28" x14ac:dyDescent="0.25">
      <c r="Z238">
        <f t="shared" si="8"/>
        <v>1</v>
      </c>
      <c r="AA238">
        <f>IF(AB238="",0,IFERROR(IF(VLOOKUP(AB238,AB$38:AB237,1,0)&gt;0,0,0),1))</f>
        <v>0</v>
      </c>
      <c r="AB238" s="16">
        <f>IF(DATOS!J202=X$39,DATOS!C202,"")</f>
        <v>0</v>
      </c>
    </row>
    <row r="239" spans="26:28" x14ac:dyDescent="0.25">
      <c r="Z239">
        <f t="shared" si="8"/>
        <v>1</v>
      </c>
      <c r="AA239">
        <f>IF(AB239="",0,IFERROR(IF(VLOOKUP(AB239,AB$38:AB238,1,0)&gt;0,0,0),1))</f>
        <v>0</v>
      </c>
      <c r="AB239" s="16">
        <f>IF(DATOS!J203=X$39,DATOS!C203,"")</f>
        <v>0</v>
      </c>
    </row>
    <row r="240" spans="26:28" x14ac:dyDescent="0.25">
      <c r="Z240">
        <f t="shared" si="8"/>
        <v>1</v>
      </c>
      <c r="AA240">
        <f>IF(AB240="",0,IFERROR(IF(VLOOKUP(AB240,AB$38:AB239,1,0)&gt;0,0,0),1))</f>
        <v>0</v>
      </c>
      <c r="AB240" s="16">
        <f>IF(DATOS!J204=X$39,DATOS!C204,"")</f>
        <v>0</v>
      </c>
    </row>
    <row r="241" spans="26:28" x14ac:dyDescent="0.25">
      <c r="Z241">
        <f t="shared" si="8"/>
        <v>1</v>
      </c>
      <c r="AA241">
        <f>IF(AB241="",0,IFERROR(IF(VLOOKUP(AB241,AB$38:AB240,1,0)&gt;0,0,0),1))</f>
        <v>0</v>
      </c>
      <c r="AB241" s="16">
        <f>IF(DATOS!J205=X$39,DATOS!C205,"")</f>
        <v>0</v>
      </c>
    </row>
    <row r="242" spans="26:28" x14ac:dyDescent="0.25">
      <c r="Z242">
        <f t="shared" si="8"/>
        <v>1</v>
      </c>
      <c r="AA242">
        <f>IF(AB242="",0,IFERROR(IF(VLOOKUP(AB242,AB$38:AB241,1,0)&gt;0,0,0),1))</f>
        <v>0</v>
      </c>
      <c r="AB242" s="16">
        <f>IF(DATOS!J206=X$39,DATOS!C206,"")</f>
        <v>0</v>
      </c>
    </row>
    <row r="243" spans="26:28" x14ac:dyDescent="0.25">
      <c r="Z243">
        <f t="shared" si="8"/>
        <v>1</v>
      </c>
      <c r="AA243">
        <f>IF(AB243="",0,IFERROR(IF(VLOOKUP(AB243,AB$38:AB242,1,0)&gt;0,0,0),1))</f>
        <v>0</v>
      </c>
      <c r="AB243" s="16">
        <f>IF(DATOS!J207=X$39,DATOS!C207,"")</f>
        <v>0</v>
      </c>
    </row>
    <row r="244" spans="26:28" x14ac:dyDescent="0.25">
      <c r="Z244">
        <f t="shared" si="8"/>
        <v>1</v>
      </c>
      <c r="AA244">
        <f>IF(AB244="",0,IFERROR(IF(VLOOKUP(AB244,AB$38:AB243,1,0)&gt;0,0,0),1))</f>
        <v>0</v>
      </c>
      <c r="AB244" s="16">
        <f>IF(DATOS!J208=X$39,DATOS!C208,"")</f>
        <v>0</v>
      </c>
    </row>
    <row r="245" spans="26:28" x14ac:dyDescent="0.25">
      <c r="Z245">
        <f t="shared" si="8"/>
        <v>1</v>
      </c>
      <c r="AA245">
        <f>IF(AB245="",0,IFERROR(IF(VLOOKUP(AB245,AB$38:AB244,1,0)&gt;0,0,0),1))</f>
        <v>0</v>
      </c>
      <c r="AB245" s="16">
        <f>IF(DATOS!J209=X$39,DATOS!C209,"")</f>
        <v>0</v>
      </c>
    </row>
    <row r="246" spans="26:28" x14ac:dyDescent="0.25">
      <c r="Z246">
        <f t="shared" si="8"/>
        <v>1</v>
      </c>
      <c r="AA246">
        <f>IF(AB246="",0,IFERROR(IF(VLOOKUP(AB246,AB$38:AB245,1,0)&gt;0,0,0),1))</f>
        <v>0</v>
      </c>
      <c r="AB246" s="16">
        <f>IF(DATOS!J210=X$39,DATOS!C210,"")</f>
        <v>0</v>
      </c>
    </row>
    <row r="247" spans="26:28" x14ac:dyDescent="0.25">
      <c r="Z247">
        <f t="shared" si="8"/>
        <v>1</v>
      </c>
      <c r="AA247">
        <f>IF(AB247="",0,IFERROR(IF(VLOOKUP(AB247,AB$38:AB246,1,0)&gt;0,0,0),1))</f>
        <v>0</v>
      </c>
      <c r="AB247" s="16">
        <f>IF(DATOS!J211=X$39,DATOS!C211,"")</f>
        <v>0</v>
      </c>
    </row>
    <row r="248" spans="26:28" x14ac:dyDescent="0.25">
      <c r="Z248">
        <f t="shared" si="8"/>
        <v>1</v>
      </c>
      <c r="AA248">
        <f>IF(AB248="",0,IFERROR(IF(VLOOKUP(AB248,AB$38:AB247,1,0)&gt;0,0,0),1))</f>
        <v>0</v>
      </c>
      <c r="AB248" s="16">
        <f>IF(DATOS!J212=X$39,DATOS!C212,"")</f>
        <v>0</v>
      </c>
    </row>
    <row r="249" spans="26:28" x14ac:dyDescent="0.25">
      <c r="Z249">
        <f t="shared" si="8"/>
        <v>1</v>
      </c>
      <c r="AA249">
        <f>IF(AB249="",0,IFERROR(IF(VLOOKUP(AB249,AB$38:AB248,1,0)&gt;0,0,0),1))</f>
        <v>0</v>
      </c>
      <c r="AB249" s="16">
        <f>IF(DATOS!J213=X$39,DATOS!C213,"")</f>
        <v>0</v>
      </c>
    </row>
    <row r="250" spans="26:28" x14ac:dyDescent="0.25">
      <c r="Z250">
        <f t="shared" si="8"/>
        <v>1</v>
      </c>
      <c r="AA250">
        <f>IF(AB250="",0,IFERROR(IF(VLOOKUP(AB250,AB$38:AB249,1,0)&gt;0,0,0),1))</f>
        <v>0</v>
      </c>
      <c r="AB250" s="16">
        <f>IF(DATOS!J214=X$39,DATOS!C214,"")</f>
        <v>0</v>
      </c>
    </row>
    <row r="251" spans="26:28" x14ac:dyDescent="0.25">
      <c r="Z251">
        <f t="shared" si="8"/>
        <v>1</v>
      </c>
      <c r="AA251">
        <f>IF(AB251="",0,IFERROR(IF(VLOOKUP(AB251,AB$38:AB250,1,0)&gt;0,0,0),1))</f>
        <v>0</v>
      </c>
      <c r="AB251" s="16">
        <f>IF(DATOS!J215=X$39,DATOS!C215,"")</f>
        <v>0</v>
      </c>
    </row>
    <row r="252" spans="26:28" x14ac:dyDescent="0.25">
      <c r="Z252">
        <f t="shared" si="8"/>
        <v>1</v>
      </c>
      <c r="AA252">
        <f>IF(AB252="",0,IFERROR(IF(VLOOKUP(AB252,AB$38:AB251,1,0)&gt;0,0,0),1))</f>
        <v>0</v>
      </c>
      <c r="AB252" s="16">
        <f>IF(DATOS!J216=X$39,DATOS!C216,"")</f>
        <v>0</v>
      </c>
    </row>
    <row r="253" spans="26:28" x14ac:dyDescent="0.25">
      <c r="Z253">
        <f t="shared" si="8"/>
        <v>1</v>
      </c>
      <c r="AA253">
        <f>IF(AB253="",0,IFERROR(IF(VLOOKUP(AB253,AB$38:AB252,1,0)&gt;0,0,0),1))</f>
        <v>0</v>
      </c>
      <c r="AB253" s="16">
        <f>IF(DATOS!J217=X$39,DATOS!C217,"")</f>
        <v>0</v>
      </c>
    </row>
    <row r="254" spans="26:28" x14ac:dyDescent="0.25">
      <c r="Z254">
        <f t="shared" si="8"/>
        <v>1</v>
      </c>
      <c r="AA254">
        <f>IF(AB254="",0,IFERROR(IF(VLOOKUP(AB254,AB$38:AB253,1,0)&gt;0,0,0),1))</f>
        <v>0</v>
      </c>
      <c r="AB254" s="16">
        <f>IF(DATOS!J218=X$39,DATOS!C218,"")</f>
        <v>0</v>
      </c>
    </row>
    <row r="255" spans="26:28" x14ac:dyDescent="0.25">
      <c r="Z255">
        <f t="shared" si="8"/>
        <v>1</v>
      </c>
      <c r="AA255">
        <f>IF(AB255="",0,IFERROR(IF(VLOOKUP(AB255,AB$38:AB254,1,0)&gt;0,0,0),1))</f>
        <v>0</v>
      </c>
      <c r="AB255" s="16">
        <f>IF(DATOS!J219=X$39,DATOS!C219,"")</f>
        <v>0</v>
      </c>
    </row>
    <row r="256" spans="26:28" x14ac:dyDescent="0.25">
      <c r="Z256">
        <f t="shared" si="8"/>
        <v>1</v>
      </c>
      <c r="AA256">
        <f>IF(AB256="",0,IFERROR(IF(VLOOKUP(AB256,AB$38:AB255,1,0)&gt;0,0,0),1))</f>
        <v>0</v>
      </c>
      <c r="AB256" s="16">
        <f>IF(DATOS!J220=X$39,DATOS!C220,"")</f>
        <v>0</v>
      </c>
    </row>
    <row r="257" spans="26:28" x14ac:dyDescent="0.25">
      <c r="Z257">
        <f t="shared" si="8"/>
        <v>1</v>
      </c>
      <c r="AA257">
        <f>IF(AB257="",0,IFERROR(IF(VLOOKUP(AB257,AB$38:AB256,1,0)&gt;0,0,0),1))</f>
        <v>0</v>
      </c>
      <c r="AB257" s="16">
        <f>IF(DATOS!J221=X$39,DATOS!C221,"")</f>
        <v>0</v>
      </c>
    </row>
    <row r="258" spans="26:28" x14ac:dyDescent="0.25">
      <c r="Z258">
        <f t="shared" si="8"/>
        <v>1</v>
      </c>
      <c r="AA258">
        <f>IF(AB258="",0,IFERROR(IF(VLOOKUP(AB258,AB$38:AB257,1,0)&gt;0,0,0),1))</f>
        <v>0</v>
      </c>
      <c r="AB258" s="16">
        <f>IF(DATOS!J222=X$39,DATOS!C222,"")</f>
        <v>0</v>
      </c>
    </row>
    <row r="259" spans="26:28" x14ac:dyDescent="0.25">
      <c r="Z259">
        <f t="shared" si="8"/>
        <v>1</v>
      </c>
      <c r="AA259">
        <f>IF(AB259="",0,IFERROR(IF(VLOOKUP(AB259,AB$38:AB258,1,0)&gt;0,0,0),1))</f>
        <v>0</v>
      </c>
      <c r="AB259" s="16">
        <f>IF(DATOS!J223=X$39,DATOS!C223,"")</f>
        <v>0</v>
      </c>
    </row>
    <row r="260" spans="26:28" x14ac:dyDescent="0.25">
      <c r="Z260">
        <f t="shared" si="8"/>
        <v>1</v>
      </c>
      <c r="AA260">
        <f>IF(AB260="",0,IFERROR(IF(VLOOKUP(AB260,AB$38:AB259,1,0)&gt;0,0,0),1))</f>
        <v>0</v>
      </c>
      <c r="AB260" s="16">
        <f>IF(DATOS!J224=X$39,DATOS!C224,"")</f>
        <v>0</v>
      </c>
    </row>
    <row r="261" spans="26:28" x14ac:dyDescent="0.25">
      <c r="Z261">
        <f t="shared" si="8"/>
        <v>1</v>
      </c>
      <c r="AA261">
        <f>IF(AB261="",0,IFERROR(IF(VLOOKUP(AB261,AB$38:AB260,1,0)&gt;0,0,0),1))</f>
        <v>0</v>
      </c>
      <c r="AB261" s="16">
        <f>IF(DATOS!J225=X$39,DATOS!C225,"")</f>
        <v>0</v>
      </c>
    </row>
    <row r="262" spans="26:28" x14ac:dyDescent="0.25">
      <c r="Z262">
        <f t="shared" si="8"/>
        <v>1</v>
      </c>
      <c r="AA262">
        <f>IF(AB262="",0,IFERROR(IF(VLOOKUP(AB262,AB$38:AB261,1,0)&gt;0,0,0),1))</f>
        <v>0</v>
      </c>
      <c r="AB262" s="16">
        <f>IF(DATOS!J226=X$39,DATOS!C226,"")</f>
        <v>0</v>
      </c>
    </row>
    <row r="263" spans="26:28" x14ac:dyDescent="0.25">
      <c r="Z263">
        <f t="shared" si="8"/>
        <v>1</v>
      </c>
      <c r="AA263">
        <f>IF(AB263="",0,IFERROR(IF(VLOOKUP(AB263,AB$38:AB262,1,0)&gt;0,0,0),1))</f>
        <v>0</v>
      </c>
      <c r="AB263" s="16">
        <f>IF(DATOS!J227=X$39,DATOS!C227,"")</f>
        <v>0</v>
      </c>
    </row>
    <row r="264" spans="26:28" x14ac:dyDescent="0.25">
      <c r="Z264">
        <f t="shared" si="8"/>
        <v>1</v>
      </c>
      <c r="AA264">
        <f>IF(AB264="",0,IFERROR(IF(VLOOKUP(AB264,AB$38:AB263,1,0)&gt;0,0,0),1))</f>
        <v>0</v>
      </c>
      <c r="AB264" s="16">
        <f>IF(DATOS!J228=X$39,DATOS!C228,"")</f>
        <v>0</v>
      </c>
    </row>
    <row r="265" spans="26:28" x14ac:dyDescent="0.25">
      <c r="Z265">
        <f t="shared" si="8"/>
        <v>1</v>
      </c>
      <c r="AA265">
        <f>IF(AB265="",0,IFERROR(IF(VLOOKUP(AB265,AB$38:AB264,1,0)&gt;0,0,0),1))</f>
        <v>0</v>
      </c>
      <c r="AB265" s="16">
        <f>IF(DATOS!J229=X$39,DATOS!C229,"")</f>
        <v>0</v>
      </c>
    </row>
    <row r="266" spans="26:28" x14ac:dyDescent="0.25">
      <c r="Z266">
        <f t="shared" si="8"/>
        <v>1</v>
      </c>
      <c r="AA266">
        <f>IF(AB266="",0,IFERROR(IF(VLOOKUP(AB266,AB$38:AB265,1,0)&gt;0,0,0),1))</f>
        <v>0</v>
      </c>
      <c r="AB266" s="16">
        <f>IF(DATOS!J230=X$39,DATOS!C230,"")</f>
        <v>0</v>
      </c>
    </row>
    <row r="267" spans="26:28" x14ac:dyDescent="0.25">
      <c r="Z267">
        <f t="shared" si="8"/>
        <v>1</v>
      </c>
      <c r="AA267">
        <f>IF(AB267="",0,IFERROR(IF(VLOOKUP(AB267,AB$38:AB266,1,0)&gt;0,0,0),1))</f>
        <v>0</v>
      </c>
      <c r="AB267" s="16">
        <f>IF(DATOS!J231=X$39,DATOS!C231,"")</f>
        <v>0</v>
      </c>
    </row>
    <row r="268" spans="26:28" x14ac:dyDescent="0.25">
      <c r="Z268">
        <f t="shared" si="8"/>
        <v>1</v>
      </c>
      <c r="AA268">
        <f>IF(AB268="",0,IFERROR(IF(VLOOKUP(AB268,AB$38:AB267,1,0)&gt;0,0,0),1))</f>
        <v>0</v>
      </c>
      <c r="AB268" s="16">
        <f>IF(DATOS!J232=X$39,DATOS!C232,"")</f>
        <v>0</v>
      </c>
    </row>
    <row r="269" spans="26:28" x14ac:dyDescent="0.25">
      <c r="Z269">
        <f t="shared" si="8"/>
        <v>1</v>
      </c>
      <c r="AA269">
        <f>IF(AB269="",0,IFERROR(IF(VLOOKUP(AB269,AB$38:AB268,1,0)&gt;0,0,0),1))</f>
        <v>0</v>
      </c>
      <c r="AB269" s="16">
        <f>IF(DATOS!J233=X$39,DATOS!C233,"")</f>
        <v>0</v>
      </c>
    </row>
    <row r="270" spans="26:28" x14ac:dyDescent="0.25">
      <c r="Z270">
        <f t="shared" si="8"/>
        <v>1</v>
      </c>
      <c r="AA270">
        <f>IF(AB270="",0,IFERROR(IF(VLOOKUP(AB270,AB$38:AB269,1,0)&gt;0,0,0),1))</f>
        <v>0</v>
      </c>
      <c r="AB270" s="16">
        <f>IF(DATOS!J234=X$39,DATOS!C234,"")</f>
        <v>0</v>
      </c>
    </row>
    <row r="271" spans="26:28" x14ac:dyDescent="0.25">
      <c r="Z271">
        <f t="shared" si="8"/>
        <v>1</v>
      </c>
      <c r="AA271">
        <f>IF(AB271="",0,IFERROR(IF(VLOOKUP(AB271,AB$38:AB270,1,0)&gt;0,0,0),1))</f>
        <v>0</v>
      </c>
      <c r="AB271" s="16">
        <f>IF(DATOS!J235=X$39,DATOS!C235,"")</f>
        <v>0</v>
      </c>
    </row>
    <row r="272" spans="26:28" x14ac:dyDescent="0.25">
      <c r="Z272">
        <f t="shared" si="8"/>
        <v>1</v>
      </c>
      <c r="AA272">
        <f>IF(AB272="",0,IFERROR(IF(VLOOKUP(AB272,AB$38:AB271,1,0)&gt;0,0,0),1))</f>
        <v>0</v>
      </c>
      <c r="AB272" s="16">
        <f>IF(DATOS!J236=X$39,DATOS!C236,"")</f>
        <v>0</v>
      </c>
    </row>
    <row r="273" spans="26:28" x14ac:dyDescent="0.25">
      <c r="Z273">
        <f t="shared" si="8"/>
        <v>1</v>
      </c>
      <c r="AA273">
        <f>IF(AB273="",0,IFERROR(IF(VLOOKUP(AB273,AB$38:AB272,1,0)&gt;0,0,0),1))</f>
        <v>0</v>
      </c>
      <c r="AB273" s="16">
        <f>IF(DATOS!J237=X$39,DATOS!C237,"")</f>
        <v>0</v>
      </c>
    </row>
    <row r="274" spans="26:28" x14ac:dyDescent="0.25">
      <c r="Z274">
        <f t="shared" si="8"/>
        <v>1</v>
      </c>
      <c r="AA274">
        <f>IF(AB274="",0,IFERROR(IF(VLOOKUP(AB274,AB$38:AB273,1,0)&gt;0,0,0),1))</f>
        <v>0</v>
      </c>
      <c r="AB274" s="16">
        <f>IF(DATOS!J238=X$39,DATOS!C238,"")</f>
        <v>0</v>
      </c>
    </row>
    <row r="275" spans="26:28" x14ac:dyDescent="0.25">
      <c r="Z275">
        <f t="shared" si="8"/>
        <v>1</v>
      </c>
      <c r="AA275">
        <f>IF(AB275="",0,IFERROR(IF(VLOOKUP(AB275,AB$38:AB274,1,0)&gt;0,0,0),1))</f>
        <v>0</v>
      </c>
      <c r="AB275" s="16">
        <f>IF(DATOS!J239=X$39,DATOS!C239,"")</f>
        <v>0</v>
      </c>
    </row>
    <row r="276" spans="26:28" x14ac:dyDescent="0.25">
      <c r="Z276">
        <f t="shared" si="8"/>
        <v>1</v>
      </c>
      <c r="AA276">
        <f>IF(AB276="",0,IFERROR(IF(VLOOKUP(AB276,AB$38:AB275,1,0)&gt;0,0,0),1))</f>
        <v>0</v>
      </c>
      <c r="AB276" s="16">
        <f>IF(DATOS!J240=X$39,DATOS!C240,"")</f>
        <v>0</v>
      </c>
    </row>
    <row r="277" spans="26:28" x14ac:dyDescent="0.25">
      <c r="Z277">
        <f t="shared" si="8"/>
        <v>1</v>
      </c>
      <c r="AA277">
        <f>IF(AB277="",0,IFERROR(IF(VLOOKUP(AB277,AB$38:AB276,1,0)&gt;0,0,0),1))</f>
        <v>0</v>
      </c>
      <c r="AB277" s="16">
        <f>IF(DATOS!J241=X$39,DATOS!C241,"")</f>
        <v>0</v>
      </c>
    </row>
    <row r="278" spans="26:28" x14ac:dyDescent="0.25">
      <c r="Z278">
        <f t="shared" si="8"/>
        <v>1</v>
      </c>
      <c r="AA278">
        <f>IF(AB278="",0,IFERROR(IF(VLOOKUP(AB278,AB$38:AB277,1,0)&gt;0,0,0),1))</f>
        <v>0</v>
      </c>
      <c r="AB278" s="16">
        <f>IF(DATOS!J242=X$39,DATOS!C242,"")</f>
        <v>0</v>
      </c>
    </row>
    <row r="279" spans="26:28" x14ac:dyDescent="0.25">
      <c r="Z279">
        <f t="shared" si="8"/>
        <v>1</v>
      </c>
      <c r="AA279">
        <f>IF(AB279="",0,IFERROR(IF(VLOOKUP(AB279,AB$38:AB278,1,0)&gt;0,0,0),1))</f>
        <v>0</v>
      </c>
      <c r="AB279" s="16">
        <f>IF(DATOS!J243=X$39,DATOS!C243,"")</f>
        <v>0</v>
      </c>
    </row>
    <row r="280" spans="26:28" x14ac:dyDescent="0.25">
      <c r="Z280">
        <f t="shared" si="8"/>
        <v>1</v>
      </c>
      <c r="AA280">
        <f>IF(AB280="",0,IFERROR(IF(VLOOKUP(AB280,AB$38:AB279,1,0)&gt;0,0,0),1))</f>
        <v>0</v>
      </c>
      <c r="AB280" s="16">
        <f>IF(DATOS!J244=X$39,DATOS!C244,"")</f>
        <v>0</v>
      </c>
    </row>
    <row r="281" spans="26:28" x14ac:dyDescent="0.25">
      <c r="Z281">
        <f t="shared" si="8"/>
        <v>1</v>
      </c>
      <c r="AA281">
        <f>IF(AB281="",0,IFERROR(IF(VLOOKUP(AB281,AB$38:AB280,1,0)&gt;0,0,0),1))</f>
        <v>0</v>
      </c>
      <c r="AB281" s="16">
        <f>IF(DATOS!J245=X$39,DATOS!C245,"")</f>
        <v>0</v>
      </c>
    </row>
    <row r="282" spans="26:28" x14ac:dyDescent="0.25">
      <c r="Z282">
        <f t="shared" si="8"/>
        <v>1</v>
      </c>
      <c r="AA282">
        <f>IF(AB282="",0,IFERROR(IF(VLOOKUP(AB282,AB$38:AB281,1,0)&gt;0,0,0),1))</f>
        <v>0</v>
      </c>
      <c r="AB282" s="16">
        <f>IF(DATOS!J246=X$39,DATOS!C246,"")</f>
        <v>0</v>
      </c>
    </row>
    <row r="283" spans="26:28" x14ac:dyDescent="0.25">
      <c r="Z283">
        <f t="shared" si="8"/>
        <v>1</v>
      </c>
      <c r="AA283">
        <f>IF(AB283="",0,IFERROR(IF(VLOOKUP(AB283,AB$38:AB282,1,0)&gt;0,0,0),1))</f>
        <v>0</v>
      </c>
      <c r="AB283" s="16">
        <f>IF(DATOS!J247=X$39,DATOS!C247,"")</f>
        <v>0</v>
      </c>
    </row>
    <row r="284" spans="26:28" x14ac:dyDescent="0.25">
      <c r="Z284">
        <f t="shared" si="8"/>
        <v>1</v>
      </c>
      <c r="AA284">
        <f>IF(AB284="",0,IFERROR(IF(VLOOKUP(AB284,AB$38:AB283,1,0)&gt;0,0,0),1))</f>
        <v>0</v>
      </c>
      <c r="AB284" s="16">
        <f>IF(DATOS!J248=X$39,DATOS!C248,"")</f>
        <v>0</v>
      </c>
    </row>
    <row r="285" spans="26:28" x14ac:dyDescent="0.25">
      <c r="Z285">
        <f t="shared" si="8"/>
        <v>1</v>
      </c>
      <c r="AA285">
        <f>IF(AB285="",0,IFERROR(IF(VLOOKUP(AB285,AB$38:AB284,1,0)&gt;0,0,0),1))</f>
        <v>0</v>
      </c>
      <c r="AB285" s="16">
        <f>IF(DATOS!J249=X$39,DATOS!C249,"")</f>
        <v>0</v>
      </c>
    </row>
    <row r="286" spans="26:28" x14ac:dyDescent="0.25">
      <c r="Z286">
        <f t="shared" si="8"/>
        <v>1</v>
      </c>
      <c r="AA286">
        <f>IF(AB286="",0,IFERROR(IF(VLOOKUP(AB286,AB$38:AB285,1,0)&gt;0,0,0),1))</f>
        <v>0</v>
      </c>
      <c r="AB286" s="16">
        <f>IF(DATOS!J250=X$39,DATOS!C250,"")</f>
        <v>0</v>
      </c>
    </row>
    <row r="287" spans="26:28" x14ac:dyDescent="0.25">
      <c r="Z287">
        <f t="shared" si="8"/>
        <v>1</v>
      </c>
      <c r="AA287">
        <f>IF(AB287="",0,IFERROR(IF(VLOOKUP(AB287,AB$38:AB286,1,0)&gt;0,0,0),1))</f>
        <v>0</v>
      </c>
      <c r="AB287" s="16">
        <f>IF(DATOS!J251=X$39,DATOS!C251,"")</f>
        <v>0</v>
      </c>
    </row>
    <row r="288" spans="26:28" x14ac:dyDescent="0.25">
      <c r="Z288">
        <f t="shared" si="8"/>
        <v>1</v>
      </c>
      <c r="AA288">
        <f>IF(AB288="",0,IFERROR(IF(VLOOKUP(AB288,AB$38:AB287,1,0)&gt;0,0,0),1))</f>
        <v>0</v>
      </c>
      <c r="AB288" s="16">
        <f>IF(DATOS!J252=X$39,DATOS!C252,"")</f>
        <v>0</v>
      </c>
    </row>
    <row r="289" spans="26:28" x14ac:dyDescent="0.25">
      <c r="Z289">
        <f t="shared" si="8"/>
        <v>1</v>
      </c>
      <c r="AA289">
        <f>IF(AB289="",0,IFERROR(IF(VLOOKUP(AB289,AB$38:AB288,1,0)&gt;0,0,0),1))</f>
        <v>0</v>
      </c>
      <c r="AB289" s="16">
        <f>IF(DATOS!J253=X$39,DATOS!C253,"")</f>
        <v>0</v>
      </c>
    </row>
    <row r="290" spans="26:28" x14ac:dyDescent="0.25">
      <c r="Z290">
        <f t="shared" si="8"/>
        <v>1</v>
      </c>
      <c r="AA290">
        <f>IF(AB290="",0,IFERROR(IF(VLOOKUP(AB290,AB$38:AB289,1,0)&gt;0,0,0),1))</f>
        <v>0</v>
      </c>
      <c r="AB290" s="16">
        <f>IF(DATOS!J254=X$39,DATOS!C254,"")</f>
        <v>0</v>
      </c>
    </row>
    <row r="291" spans="26:28" x14ac:dyDescent="0.25">
      <c r="Z291">
        <f t="shared" si="8"/>
        <v>1</v>
      </c>
      <c r="AA291">
        <f>IF(AB291="",0,IFERROR(IF(VLOOKUP(AB291,AB$38:AB290,1,0)&gt;0,0,0),1))</f>
        <v>0</v>
      </c>
      <c r="AB291" s="16">
        <f>IF(DATOS!J255=X$39,DATOS!C255,"")</f>
        <v>0</v>
      </c>
    </row>
    <row r="292" spans="26:28" x14ac:dyDescent="0.25">
      <c r="Z292">
        <f t="shared" si="8"/>
        <v>1</v>
      </c>
      <c r="AA292">
        <f>IF(AB292="",0,IFERROR(IF(VLOOKUP(AB292,AB$38:AB291,1,0)&gt;0,0,0),1))</f>
        <v>0</v>
      </c>
      <c r="AB292" s="16">
        <f>IF(DATOS!J256=X$39,DATOS!C256,"")</f>
        <v>0</v>
      </c>
    </row>
    <row r="293" spans="26:28" x14ac:dyDescent="0.25">
      <c r="Z293">
        <f t="shared" si="8"/>
        <v>1</v>
      </c>
      <c r="AA293">
        <f>IF(AB293="",0,IFERROR(IF(VLOOKUP(AB293,AB$38:AB292,1,0)&gt;0,0,0),1))</f>
        <v>0</v>
      </c>
      <c r="AB293" s="16">
        <f>IF(DATOS!J257=X$39,DATOS!C257,"")</f>
        <v>0</v>
      </c>
    </row>
    <row r="294" spans="26:28" x14ac:dyDescent="0.25">
      <c r="Z294">
        <f t="shared" ref="Z294:Z357" si="9">Z293+AA294</f>
        <v>1</v>
      </c>
      <c r="AA294">
        <f>IF(AB294="",0,IFERROR(IF(VLOOKUP(AB294,AB$38:AB293,1,0)&gt;0,0,0),1))</f>
        <v>0</v>
      </c>
      <c r="AB294" s="16">
        <f>IF(DATOS!J258=X$39,DATOS!C258,"")</f>
        <v>0</v>
      </c>
    </row>
    <row r="295" spans="26:28" x14ac:dyDescent="0.25">
      <c r="Z295">
        <f t="shared" si="9"/>
        <v>1</v>
      </c>
      <c r="AA295">
        <f>IF(AB295="",0,IFERROR(IF(VLOOKUP(AB295,AB$38:AB294,1,0)&gt;0,0,0),1))</f>
        <v>0</v>
      </c>
      <c r="AB295" s="16">
        <f>IF(DATOS!J259=X$39,DATOS!C259,"")</f>
        <v>0</v>
      </c>
    </row>
    <row r="296" spans="26:28" x14ac:dyDescent="0.25">
      <c r="Z296">
        <f t="shared" si="9"/>
        <v>1</v>
      </c>
      <c r="AA296">
        <f>IF(AB296="",0,IFERROR(IF(VLOOKUP(AB296,AB$38:AB295,1,0)&gt;0,0,0),1))</f>
        <v>0</v>
      </c>
      <c r="AB296" s="16">
        <f>IF(DATOS!J260=X$39,DATOS!C260,"")</f>
        <v>0</v>
      </c>
    </row>
    <row r="297" spans="26:28" x14ac:dyDescent="0.25">
      <c r="Z297">
        <f t="shared" si="9"/>
        <v>1</v>
      </c>
      <c r="AA297">
        <f>IF(AB297="",0,IFERROR(IF(VLOOKUP(AB297,AB$38:AB296,1,0)&gt;0,0,0),1))</f>
        <v>0</v>
      </c>
      <c r="AB297" s="16">
        <f>IF(DATOS!J261=X$39,DATOS!C261,"")</f>
        <v>0</v>
      </c>
    </row>
    <row r="298" spans="26:28" x14ac:dyDescent="0.25">
      <c r="Z298">
        <f t="shared" si="9"/>
        <v>1</v>
      </c>
      <c r="AA298">
        <f>IF(AB298="",0,IFERROR(IF(VLOOKUP(AB298,AB$38:AB297,1,0)&gt;0,0,0),1))</f>
        <v>0</v>
      </c>
      <c r="AB298" s="16">
        <f>IF(DATOS!J262=X$39,DATOS!C262,"")</f>
        <v>0</v>
      </c>
    </row>
    <row r="299" spans="26:28" x14ac:dyDescent="0.25">
      <c r="Z299">
        <f t="shared" si="9"/>
        <v>1</v>
      </c>
      <c r="AA299">
        <f>IF(AB299="",0,IFERROR(IF(VLOOKUP(AB299,AB$38:AB298,1,0)&gt;0,0,0),1))</f>
        <v>0</v>
      </c>
      <c r="AB299" s="16">
        <f>IF(DATOS!J263=X$39,DATOS!C263,"")</f>
        <v>0</v>
      </c>
    </row>
    <row r="300" spans="26:28" x14ac:dyDescent="0.25">
      <c r="Z300">
        <f t="shared" si="9"/>
        <v>1</v>
      </c>
      <c r="AA300">
        <f>IF(AB300="",0,IFERROR(IF(VLOOKUP(AB300,AB$38:AB299,1,0)&gt;0,0,0),1))</f>
        <v>0</v>
      </c>
      <c r="AB300" s="16">
        <f>IF(DATOS!J264=X$39,DATOS!C264,"")</f>
        <v>0</v>
      </c>
    </row>
    <row r="301" spans="26:28" x14ac:dyDescent="0.25">
      <c r="Z301">
        <f t="shared" si="9"/>
        <v>1</v>
      </c>
      <c r="AA301">
        <f>IF(AB301="",0,IFERROR(IF(VLOOKUP(AB301,AB$38:AB300,1,0)&gt;0,0,0),1))</f>
        <v>0</v>
      </c>
      <c r="AB301" s="16">
        <f>IF(DATOS!J265=X$39,DATOS!C265,"")</f>
        <v>0</v>
      </c>
    </row>
    <row r="302" spans="26:28" x14ac:dyDescent="0.25">
      <c r="Z302">
        <f t="shared" si="9"/>
        <v>1</v>
      </c>
      <c r="AA302">
        <f>IF(AB302="",0,IFERROR(IF(VLOOKUP(AB302,AB$38:AB301,1,0)&gt;0,0,0),1))</f>
        <v>0</v>
      </c>
      <c r="AB302" s="16">
        <f>IF(DATOS!J266=X$39,DATOS!C266,"")</f>
        <v>0</v>
      </c>
    </row>
    <row r="303" spans="26:28" x14ac:dyDescent="0.25">
      <c r="Z303">
        <f t="shared" si="9"/>
        <v>1</v>
      </c>
      <c r="AA303">
        <f>IF(AB303="",0,IFERROR(IF(VLOOKUP(AB303,AB$38:AB302,1,0)&gt;0,0,0),1))</f>
        <v>0</v>
      </c>
      <c r="AB303" s="16">
        <f>IF(DATOS!J267=X$39,DATOS!C267,"")</f>
        <v>0</v>
      </c>
    </row>
    <row r="304" spans="26:28" x14ac:dyDescent="0.25">
      <c r="Z304">
        <f t="shared" si="9"/>
        <v>1</v>
      </c>
      <c r="AA304">
        <f>IF(AB304="",0,IFERROR(IF(VLOOKUP(AB304,AB$38:AB303,1,0)&gt;0,0,0),1))</f>
        <v>0</v>
      </c>
      <c r="AB304" s="16">
        <f>IF(DATOS!J268=X$39,DATOS!C268,"")</f>
        <v>0</v>
      </c>
    </row>
    <row r="305" spans="26:28" x14ac:dyDescent="0.25">
      <c r="Z305">
        <f t="shared" si="9"/>
        <v>1</v>
      </c>
      <c r="AA305">
        <f>IF(AB305="",0,IFERROR(IF(VLOOKUP(AB305,AB$38:AB304,1,0)&gt;0,0,0),1))</f>
        <v>0</v>
      </c>
      <c r="AB305" s="16">
        <f>IF(DATOS!J269=X$39,DATOS!C269,"")</f>
        <v>0</v>
      </c>
    </row>
    <row r="306" spans="26:28" x14ac:dyDescent="0.25">
      <c r="Z306">
        <f t="shared" si="9"/>
        <v>1</v>
      </c>
      <c r="AA306">
        <f>IF(AB306="",0,IFERROR(IF(VLOOKUP(AB306,AB$38:AB305,1,0)&gt;0,0,0),1))</f>
        <v>0</v>
      </c>
      <c r="AB306" s="16">
        <f>IF(DATOS!J270=X$39,DATOS!C270,"")</f>
        <v>0</v>
      </c>
    </row>
    <row r="307" spans="26:28" x14ac:dyDescent="0.25">
      <c r="Z307">
        <f t="shared" si="9"/>
        <v>1</v>
      </c>
      <c r="AA307">
        <f>IF(AB307="",0,IFERROR(IF(VLOOKUP(AB307,AB$38:AB306,1,0)&gt;0,0,0),1))</f>
        <v>0</v>
      </c>
      <c r="AB307" s="16">
        <f>IF(DATOS!J271=X$39,DATOS!C271,"")</f>
        <v>0</v>
      </c>
    </row>
    <row r="308" spans="26:28" x14ac:dyDescent="0.25">
      <c r="Z308">
        <f t="shared" si="9"/>
        <v>1</v>
      </c>
      <c r="AA308">
        <f>IF(AB308="",0,IFERROR(IF(VLOOKUP(AB308,AB$38:AB307,1,0)&gt;0,0,0),1))</f>
        <v>0</v>
      </c>
      <c r="AB308" s="16">
        <f>IF(DATOS!J272=X$39,DATOS!C272,"")</f>
        <v>0</v>
      </c>
    </row>
    <row r="309" spans="26:28" x14ac:dyDescent="0.25">
      <c r="Z309">
        <f t="shared" si="9"/>
        <v>1</v>
      </c>
      <c r="AA309">
        <f>IF(AB309="",0,IFERROR(IF(VLOOKUP(AB309,AB$38:AB308,1,0)&gt;0,0,0),1))</f>
        <v>0</v>
      </c>
      <c r="AB309" s="16">
        <f>IF(DATOS!J273=X$39,DATOS!C273,"")</f>
        <v>0</v>
      </c>
    </row>
    <row r="310" spans="26:28" x14ac:dyDescent="0.25">
      <c r="Z310">
        <f t="shared" si="9"/>
        <v>1</v>
      </c>
      <c r="AA310">
        <f>IF(AB310="",0,IFERROR(IF(VLOOKUP(AB310,AB$38:AB309,1,0)&gt;0,0,0),1))</f>
        <v>0</v>
      </c>
      <c r="AB310" s="16">
        <f>IF(DATOS!J274=X$39,DATOS!C274,"")</f>
        <v>0</v>
      </c>
    </row>
    <row r="311" spans="26:28" x14ac:dyDescent="0.25">
      <c r="Z311">
        <f t="shared" si="9"/>
        <v>1</v>
      </c>
      <c r="AA311">
        <f>IF(AB311="",0,IFERROR(IF(VLOOKUP(AB311,AB$38:AB310,1,0)&gt;0,0,0),1))</f>
        <v>0</v>
      </c>
      <c r="AB311" s="16">
        <f>IF(DATOS!J275=X$39,DATOS!C275,"")</f>
        <v>0</v>
      </c>
    </row>
    <row r="312" spans="26:28" x14ac:dyDescent="0.25">
      <c r="Z312">
        <f t="shared" si="9"/>
        <v>1</v>
      </c>
      <c r="AA312">
        <f>IF(AB312="",0,IFERROR(IF(VLOOKUP(AB312,AB$38:AB311,1,0)&gt;0,0,0),1))</f>
        <v>0</v>
      </c>
      <c r="AB312" s="16">
        <f>IF(DATOS!J276=X$39,DATOS!C276,"")</f>
        <v>0</v>
      </c>
    </row>
    <row r="313" spans="26:28" x14ac:dyDescent="0.25">
      <c r="Z313">
        <f t="shared" si="9"/>
        <v>1</v>
      </c>
      <c r="AA313">
        <f>IF(AB313="",0,IFERROR(IF(VLOOKUP(AB313,AB$38:AB312,1,0)&gt;0,0,0),1))</f>
        <v>0</v>
      </c>
      <c r="AB313" s="16">
        <f>IF(DATOS!J277=X$39,DATOS!C277,"")</f>
        <v>0</v>
      </c>
    </row>
    <row r="314" spans="26:28" x14ac:dyDescent="0.25">
      <c r="Z314">
        <f t="shared" si="9"/>
        <v>1</v>
      </c>
      <c r="AA314">
        <f>IF(AB314="",0,IFERROR(IF(VLOOKUP(AB314,AB$38:AB313,1,0)&gt;0,0,0),1))</f>
        <v>0</v>
      </c>
      <c r="AB314" s="16">
        <f>IF(DATOS!J278=X$39,DATOS!C278,"")</f>
        <v>0</v>
      </c>
    </row>
    <row r="315" spans="26:28" x14ac:dyDescent="0.25">
      <c r="Z315">
        <f t="shared" si="9"/>
        <v>1</v>
      </c>
      <c r="AA315">
        <f>IF(AB315="",0,IFERROR(IF(VLOOKUP(AB315,AB$38:AB314,1,0)&gt;0,0,0),1))</f>
        <v>0</v>
      </c>
      <c r="AB315" s="16">
        <f>IF(DATOS!J279=X$39,DATOS!C279,"")</f>
        <v>0</v>
      </c>
    </row>
    <row r="316" spans="26:28" x14ac:dyDescent="0.25">
      <c r="Z316">
        <f t="shared" si="9"/>
        <v>1</v>
      </c>
      <c r="AA316">
        <f>IF(AB316="",0,IFERROR(IF(VLOOKUP(AB316,AB$38:AB315,1,0)&gt;0,0,0),1))</f>
        <v>0</v>
      </c>
      <c r="AB316" s="16">
        <f>IF(DATOS!J280=X$39,DATOS!C280,"")</f>
        <v>0</v>
      </c>
    </row>
    <row r="317" spans="26:28" x14ac:dyDescent="0.25">
      <c r="Z317">
        <f t="shared" si="9"/>
        <v>1</v>
      </c>
      <c r="AA317">
        <f>IF(AB317="",0,IFERROR(IF(VLOOKUP(AB317,AB$38:AB316,1,0)&gt;0,0,0),1))</f>
        <v>0</v>
      </c>
      <c r="AB317" s="16">
        <f>IF(DATOS!J281=X$39,DATOS!C281,"")</f>
        <v>0</v>
      </c>
    </row>
    <row r="318" spans="26:28" x14ac:dyDescent="0.25">
      <c r="Z318">
        <f t="shared" si="9"/>
        <v>1</v>
      </c>
      <c r="AA318">
        <f>IF(AB318="",0,IFERROR(IF(VLOOKUP(AB318,AB$38:AB317,1,0)&gt;0,0,0),1))</f>
        <v>0</v>
      </c>
      <c r="AB318" s="16">
        <f>IF(DATOS!J282=X$39,DATOS!C282,"")</f>
        <v>0</v>
      </c>
    </row>
    <row r="319" spans="26:28" x14ac:dyDescent="0.25">
      <c r="Z319">
        <f t="shared" si="9"/>
        <v>1</v>
      </c>
      <c r="AA319">
        <f>IF(AB319="",0,IFERROR(IF(VLOOKUP(AB319,AB$38:AB318,1,0)&gt;0,0,0),1))</f>
        <v>0</v>
      </c>
      <c r="AB319" s="16">
        <f>IF(DATOS!J283=X$39,DATOS!C283,"")</f>
        <v>0</v>
      </c>
    </row>
    <row r="320" spans="26:28" x14ac:dyDescent="0.25">
      <c r="Z320">
        <f t="shared" si="9"/>
        <v>1</v>
      </c>
      <c r="AA320">
        <f>IF(AB320="",0,IFERROR(IF(VLOOKUP(AB320,AB$38:AB319,1,0)&gt;0,0,0),1))</f>
        <v>0</v>
      </c>
      <c r="AB320" s="16">
        <f>IF(DATOS!J284=X$39,DATOS!C284,"")</f>
        <v>0</v>
      </c>
    </row>
    <row r="321" spans="26:28" x14ac:dyDescent="0.25">
      <c r="Z321">
        <f t="shared" si="9"/>
        <v>1</v>
      </c>
      <c r="AA321">
        <f>IF(AB321="",0,IFERROR(IF(VLOOKUP(AB321,AB$38:AB320,1,0)&gt;0,0,0),1))</f>
        <v>0</v>
      </c>
      <c r="AB321" s="16">
        <f>IF(DATOS!J285=X$39,DATOS!C285,"")</f>
        <v>0</v>
      </c>
    </row>
    <row r="322" spans="26:28" x14ac:dyDescent="0.25">
      <c r="Z322">
        <f t="shared" si="9"/>
        <v>1</v>
      </c>
      <c r="AA322">
        <f>IF(AB322="",0,IFERROR(IF(VLOOKUP(AB322,AB$38:AB321,1,0)&gt;0,0,0),1))</f>
        <v>0</v>
      </c>
      <c r="AB322" s="16">
        <f>IF(DATOS!J286=X$39,DATOS!C286,"")</f>
        <v>0</v>
      </c>
    </row>
    <row r="323" spans="26:28" x14ac:dyDescent="0.25">
      <c r="Z323">
        <f t="shared" si="9"/>
        <v>1</v>
      </c>
      <c r="AA323">
        <f>IF(AB323="",0,IFERROR(IF(VLOOKUP(AB323,AB$38:AB322,1,0)&gt;0,0,0),1))</f>
        <v>0</v>
      </c>
      <c r="AB323" s="16">
        <f>IF(DATOS!J287=X$39,DATOS!C287,"")</f>
        <v>0</v>
      </c>
    </row>
    <row r="324" spans="26:28" x14ac:dyDescent="0.25">
      <c r="Z324">
        <f t="shared" si="9"/>
        <v>1</v>
      </c>
      <c r="AA324">
        <f>IF(AB324="",0,IFERROR(IF(VLOOKUP(AB324,AB$38:AB323,1,0)&gt;0,0,0),1))</f>
        <v>0</v>
      </c>
      <c r="AB324" s="16">
        <f>IF(DATOS!J288=X$39,DATOS!C288,"")</f>
        <v>0</v>
      </c>
    </row>
    <row r="325" spans="26:28" x14ac:dyDescent="0.25">
      <c r="Z325">
        <f t="shared" si="9"/>
        <v>1</v>
      </c>
      <c r="AA325">
        <f>IF(AB325="",0,IFERROR(IF(VLOOKUP(AB325,AB$38:AB324,1,0)&gt;0,0,0),1))</f>
        <v>0</v>
      </c>
      <c r="AB325" s="16">
        <f>IF(DATOS!J289=X$39,DATOS!C289,"")</f>
        <v>0</v>
      </c>
    </row>
    <row r="326" spans="26:28" x14ac:dyDescent="0.25">
      <c r="Z326">
        <f t="shared" si="9"/>
        <v>1</v>
      </c>
      <c r="AA326">
        <f>IF(AB326="",0,IFERROR(IF(VLOOKUP(AB326,AB$38:AB325,1,0)&gt;0,0,0),1))</f>
        <v>0</v>
      </c>
      <c r="AB326" s="16">
        <f>IF(DATOS!J290=X$39,DATOS!C290,"")</f>
        <v>0</v>
      </c>
    </row>
    <row r="327" spans="26:28" x14ac:dyDescent="0.25">
      <c r="Z327">
        <f t="shared" si="9"/>
        <v>1</v>
      </c>
      <c r="AA327">
        <f>IF(AB327="",0,IFERROR(IF(VLOOKUP(AB327,AB$38:AB326,1,0)&gt;0,0,0),1))</f>
        <v>0</v>
      </c>
      <c r="AB327" s="16">
        <f>IF(DATOS!J291=X$39,DATOS!C291,"")</f>
        <v>0</v>
      </c>
    </row>
    <row r="328" spans="26:28" x14ac:dyDescent="0.25">
      <c r="Z328">
        <f t="shared" si="9"/>
        <v>1</v>
      </c>
      <c r="AA328">
        <f>IF(AB328="",0,IFERROR(IF(VLOOKUP(AB328,AB$38:AB327,1,0)&gt;0,0,0),1))</f>
        <v>0</v>
      </c>
      <c r="AB328" s="16">
        <f>IF(DATOS!J292=X$39,DATOS!C292,"")</f>
        <v>0</v>
      </c>
    </row>
    <row r="329" spans="26:28" x14ac:dyDescent="0.25">
      <c r="Z329">
        <f t="shared" si="9"/>
        <v>1</v>
      </c>
      <c r="AA329">
        <f>IF(AB329="",0,IFERROR(IF(VLOOKUP(AB329,AB$38:AB328,1,0)&gt;0,0,0),1))</f>
        <v>0</v>
      </c>
      <c r="AB329" s="16">
        <f>IF(DATOS!J293=X$39,DATOS!C293,"")</f>
        <v>0</v>
      </c>
    </row>
    <row r="330" spans="26:28" x14ac:dyDescent="0.25">
      <c r="Z330">
        <f t="shared" si="9"/>
        <v>1</v>
      </c>
      <c r="AA330">
        <f>IF(AB330="",0,IFERROR(IF(VLOOKUP(AB330,AB$38:AB329,1,0)&gt;0,0,0),1))</f>
        <v>0</v>
      </c>
      <c r="AB330" s="16">
        <f>IF(DATOS!J294=X$39,DATOS!C294,"")</f>
        <v>0</v>
      </c>
    </row>
    <row r="331" spans="26:28" x14ac:dyDescent="0.25">
      <c r="Z331">
        <f t="shared" si="9"/>
        <v>1</v>
      </c>
      <c r="AA331">
        <f>IF(AB331="",0,IFERROR(IF(VLOOKUP(AB331,AB$38:AB330,1,0)&gt;0,0,0),1))</f>
        <v>0</v>
      </c>
      <c r="AB331" s="16">
        <f>IF(DATOS!J295=X$39,DATOS!C295,"")</f>
        <v>0</v>
      </c>
    </row>
    <row r="332" spans="26:28" x14ac:dyDescent="0.25">
      <c r="Z332">
        <f t="shared" si="9"/>
        <v>1</v>
      </c>
      <c r="AA332">
        <f>IF(AB332="",0,IFERROR(IF(VLOOKUP(AB332,AB$38:AB331,1,0)&gt;0,0,0),1))</f>
        <v>0</v>
      </c>
      <c r="AB332" s="16">
        <f>IF(DATOS!J296=X$39,DATOS!C296,"")</f>
        <v>0</v>
      </c>
    </row>
    <row r="333" spans="26:28" x14ac:dyDescent="0.25">
      <c r="Z333">
        <f t="shared" si="9"/>
        <v>1</v>
      </c>
      <c r="AA333">
        <f>IF(AB333="",0,IFERROR(IF(VLOOKUP(AB333,AB$38:AB332,1,0)&gt;0,0,0),1))</f>
        <v>0</v>
      </c>
      <c r="AB333" s="16">
        <f>IF(DATOS!J297=X$39,DATOS!C297,"")</f>
        <v>0</v>
      </c>
    </row>
    <row r="334" spans="26:28" x14ac:dyDescent="0.25">
      <c r="Z334">
        <f t="shared" si="9"/>
        <v>1</v>
      </c>
      <c r="AA334">
        <f>IF(AB334="",0,IFERROR(IF(VLOOKUP(AB334,AB$38:AB333,1,0)&gt;0,0,0),1))</f>
        <v>0</v>
      </c>
      <c r="AB334" s="16">
        <f>IF(DATOS!J298=X$39,DATOS!C298,"")</f>
        <v>0</v>
      </c>
    </row>
    <row r="335" spans="26:28" x14ac:dyDescent="0.25">
      <c r="Z335">
        <f t="shared" si="9"/>
        <v>1</v>
      </c>
      <c r="AA335">
        <f>IF(AB335="",0,IFERROR(IF(VLOOKUP(AB335,AB$38:AB334,1,0)&gt;0,0,0),1))</f>
        <v>0</v>
      </c>
      <c r="AB335" s="16">
        <f>IF(DATOS!J299=X$39,DATOS!C299,"")</f>
        <v>0</v>
      </c>
    </row>
    <row r="336" spans="26:28" x14ac:dyDescent="0.25">
      <c r="Z336">
        <f t="shared" si="9"/>
        <v>1</v>
      </c>
      <c r="AA336">
        <f>IF(AB336="",0,IFERROR(IF(VLOOKUP(AB336,AB$38:AB335,1,0)&gt;0,0,0),1))</f>
        <v>0</v>
      </c>
      <c r="AB336" s="16">
        <f>IF(DATOS!J300=X$39,DATOS!C300,"")</f>
        <v>0</v>
      </c>
    </row>
    <row r="337" spans="26:28" x14ac:dyDescent="0.25">
      <c r="Z337">
        <f t="shared" si="9"/>
        <v>1</v>
      </c>
      <c r="AA337">
        <f>IF(AB337="",0,IFERROR(IF(VLOOKUP(AB337,AB$38:AB336,1,0)&gt;0,0,0),1))</f>
        <v>0</v>
      </c>
      <c r="AB337" s="16">
        <f>IF(DATOS!J301=X$39,DATOS!C301,"")</f>
        <v>0</v>
      </c>
    </row>
    <row r="338" spans="26:28" x14ac:dyDescent="0.25">
      <c r="Z338">
        <f t="shared" si="9"/>
        <v>1</v>
      </c>
      <c r="AA338">
        <f>IF(AB338="",0,IFERROR(IF(VLOOKUP(AB338,AB$38:AB337,1,0)&gt;0,0,0),1))</f>
        <v>0</v>
      </c>
      <c r="AB338" s="16">
        <f>IF(DATOS!J302=X$39,DATOS!C302,"")</f>
        <v>0</v>
      </c>
    </row>
    <row r="339" spans="26:28" x14ac:dyDescent="0.25">
      <c r="Z339">
        <f t="shared" si="9"/>
        <v>1</v>
      </c>
      <c r="AA339">
        <f>IF(AB339="",0,IFERROR(IF(VLOOKUP(AB339,AB$38:AB338,1,0)&gt;0,0,0),1))</f>
        <v>0</v>
      </c>
      <c r="AB339" s="16">
        <f>IF(DATOS!J303=X$39,DATOS!C303,"")</f>
        <v>0</v>
      </c>
    </row>
    <row r="340" spans="26:28" x14ac:dyDescent="0.25">
      <c r="Z340">
        <f t="shared" si="9"/>
        <v>1</v>
      </c>
      <c r="AA340">
        <f>IF(AB340="",0,IFERROR(IF(VLOOKUP(AB340,AB$38:AB339,1,0)&gt;0,0,0),1))</f>
        <v>0</v>
      </c>
      <c r="AB340" s="16">
        <f>IF(DATOS!J304=X$39,DATOS!C304,"")</f>
        <v>0</v>
      </c>
    </row>
    <row r="341" spans="26:28" x14ac:dyDescent="0.25">
      <c r="Z341">
        <f t="shared" si="9"/>
        <v>1</v>
      </c>
      <c r="AA341">
        <f>IF(AB341="",0,IFERROR(IF(VLOOKUP(AB341,AB$38:AB340,1,0)&gt;0,0,0),1))</f>
        <v>0</v>
      </c>
      <c r="AB341" s="16">
        <f>IF(DATOS!J305=X$39,DATOS!C305,"")</f>
        <v>0</v>
      </c>
    </row>
    <row r="342" spans="26:28" x14ac:dyDescent="0.25">
      <c r="Z342">
        <f t="shared" si="9"/>
        <v>1</v>
      </c>
      <c r="AA342">
        <f>IF(AB342="",0,IFERROR(IF(VLOOKUP(AB342,AB$38:AB341,1,0)&gt;0,0,0),1))</f>
        <v>0</v>
      </c>
      <c r="AB342" s="16">
        <f>IF(DATOS!J306=X$39,DATOS!C306,"")</f>
        <v>0</v>
      </c>
    </row>
    <row r="343" spans="26:28" x14ac:dyDescent="0.25">
      <c r="Z343">
        <f t="shared" si="9"/>
        <v>1</v>
      </c>
      <c r="AA343">
        <f>IF(AB343="",0,IFERROR(IF(VLOOKUP(AB343,AB$38:AB342,1,0)&gt;0,0,0),1))</f>
        <v>0</v>
      </c>
      <c r="AB343" s="16">
        <f>IF(DATOS!J307=X$39,DATOS!C307,"")</f>
        <v>0</v>
      </c>
    </row>
    <row r="344" spans="26:28" x14ac:dyDescent="0.25">
      <c r="Z344">
        <f t="shared" si="9"/>
        <v>1</v>
      </c>
      <c r="AA344">
        <f>IF(AB344="",0,IFERROR(IF(VLOOKUP(AB344,AB$38:AB343,1,0)&gt;0,0,0),1))</f>
        <v>0</v>
      </c>
      <c r="AB344" s="16">
        <f>IF(DATOS!J308=X$39,DATOS!C308,"")</f>
        <v>0</v>
      </c>
    </row>
    <row r="345" spans="26:28" x14ac:dyDescent="0.25">
      <c r="Z345">
        <f t="shared" si="9"/>
        <v>1</v>
      </c>
      <c r="AA345">
        <f>IF(AB345="",0,IFERROR(IF(VLOOKUP(AB345,AB$38:AB344,1,0)&gt;0,0,0),1))</f>
        <v>0</v>
      </c>
      <c r="AB345" s="16">
        <f>IF(DATOS!J309=X$39,DATOS!C309,"")</f>
        <v>0</v>
      </c>
    </row>
    <row r="346" spans="26:28" x14ac:dyDescent="0.25">
      <c r="Z346">
        <f t="shared" si="9"/>
        <v>1</v>
      </c>
      <c r="AA346">
        <f>IF(AB346="",0,IFERROR(IF(VLOOKUP(AB346,AB$38:AB345,1,0)&gt;0,0,0),1))</f>
        <v>0</v>
      </c>
      <c r="AB346" s="16">
        <f>IF(DATOS!J310=X$39,DATOS!C310,"")</f>
        <v>0</v>
      </c>
    </row>
    <row r="347" spans="26:28" x14ac:dyDescent="0.25">
      <c r="Z347">
        <f t="shared" si="9"/>
        <v>1</v>
      </c>
      <c r="AA347">
        <f>IF(AB347="",0,IFERROR(IF(VLOOKUP(AB347,AB$38:AB346,1,0)&gt;0,0,0),1))</f>
        <v>0</v>
      </c>
      <c r="AB347" s="16">
        <f>IF(DATOS!J311=X$39,DATOS!C311,"")</f>
        <v>0</v>
      </c>
    </row>
    <row r="348" spans="26:28" x14ac:dyDescent="0.25">
      <c r="Z348">
        <f t="shared" si="9"/>
        <v>1</v>
      </c>
      <c r="AA348">
        <f>IF(AB348="",0,IFERROR(IF(VLOOKUP(AB348,AB$38:AB347,1,0)&gt;0,0,0),1))</f>
        <v>0</v>
      </c>
      <c r="AB348" s="16">
        <f>IF(DATOS!J312=X$39,DATOS!C312,"")</f>
        <v>0</v>
      </c>
    </row>
    <row r="349" spans="26:28" x14ac:dyDescent="0.25">
      <c r="Z349">
        <f t="shared" si="9"/>
        <v>1</v>
      </c>
      <c r="AA349">
        <f>IF(AB349="",0,IFERROR(IF(VLOOKUP(AB349,AB$38:AB348,1,0)&gt;0,0,0),1))</f>
        <v>0</v>
      </c>
      <c r="AB349" s="16">
        <f>IF(DATOS!J313=X$39,DATOS!C313,"")</f>
        <v>0</v>
      </c>
    </row>
    <row r="350" spans="26:28" x14ac:dyDescent="0.25">
      <c r="Z350">
        <f t="shared" si="9"/>
        <v>1</v>
      </c>
      <c r="AA350">
        <f>IF(AB350="",0,IFERROR(IF(VLOOKUP(AB350,AB$38:AB349,1,0)&gt;0,0,0),1))</f>
        <v>0</v>
      </c>
      <c r="AB350" s="16">
        <f>IF(DATOS!J314=X$39,DATOS!C314,"")</f>
        <v>0</v>
      </c>
    </row>
    <row r="351" spans="26:28" x14ac:dyDescent="0.25">
      <c r="Z351">
        <f t="shared" si="9"/>
        <v>1</v>
      </c>
      <c r="AA351">
        <f>IF(AB351="",0,IFERROR(IF(VLOOKUP(AB351,AB$38:AB350,1,0)&gt;0,0,0),1))</f>
        <v>0</v>
      </c>
      <c r="AB351" s="16">
        <f>IF(DATOS!J315=X$39,DATOS!C315,"")</f>
        <v>0</v>
      </c>
    </row>
    <row r="352" spans="26:28" x14ac:dyDescent="0.25">
      <c r="Z352">
        <f t="shared" si="9"/>
        <v>1</v>
      </c>
      <c r="AA352">
        <f>IF(AB352="",0,IFERROR(IF(VLOOKUP(AB352,AB$38:AB351,1,0)&gt;0,0,0),1))</f>
        <v>0</v>
      </c>
      <c r="AB352" s="16">
        <f>IF(DATOS!J316=X$39,DATOS!C316,"")</f>
        <v>0</v>
      </c>
    </row>
    <row r="353" spans="26:28" x14ac:dyDescent="0.25">
      <c r="Z353">
        <f t="shared" si="9"/>
        <v>1</v>
      </c>
      <c r="AA353">
        <f>IF(AB353="",0,IFERROR(IF(VLOOKUP(AB353,AB$38:AB352,1,0)&gt;0,0,0),1))</f>
        <v>0</v>
      </c>
      <c r="AB353" s="16">
        <f>IF(DATOS!J317=X$39,DATOS!C317,"")</f>
        <v>0</v>
      </c>
    </row>
    <row r="354" spans="26:28" x14ac:dyDescent="0.25">
      <c r="Z354">
        <f t="shared" si="9"/>
        <v>1</v>
      </c>
      <c r="AA354">
        <f>IF(AB354="",0,IFERROR(IF(VLOOKUP(AB354,AB$38:AB353,1,0)&gt;0,0,0),1))</f>
        <v>0</v>
      </c>
      <c r="AB354" s="16">
        <f>IF(DATOS!J318=X$39,DATOS!C318,"")</f>
        <v>0</v>
      </c>
    </row>
    <row r="355" spans="26:28" x14ac:dyDescent="0.25">
      <c r="Z355">
        <f t="shared" si="9"/>
        <v>1</v>
      </c>
      <c r="AA355">
        <f>IF(AB355="",0,IFERROR(IF(VLOOKUP(AB355,AB$38:AB354,1,0)&gt;0,0,0),1))</f>
        <v>0</v>
      </c>
      <c r="AB355" s="16">
        <f>IF(DATOS!J319=X$39,DATOS!C319,"")</f>
        <v>0</v>
      </c>
    </row>
    <row r="356" spans="26:28" x14ac:dyDescent="0.25">
      <c r="Z356">
        <f t="shared" si="9"/>
        <v>1</v>
      </c>
      <c r="AA356">
        <f>IF(AB356="",0,IFERROR(IF(VLOOKUP(AB356,AB$38:AB355,1,0)&gt;0,0,0),1))</f>
        <v>0</v>
      </c>
      <c r="AB356" s="16">
        <f>IF(DATOS!J320=X$39,DATOS!C320,"")</f>
        <v>0</v>
      </c>
    </row>
    <row r="357" spans="26:28" x14ac:dyDescent="0.25">
      <c r="Z357">
        <f t="shared" si="9"/>
        <v>1</v>
      </c>
      <c r="AA357">
        <f>IF(AB357="",0,IFERROR(IF(VLOOKUP(AB357,AB$38:AB356,1,0)&gt;0,0,0),1))</f>
        <v>0</v>
      </c>
      <c r="AB357" s="16">
        <f>IF(DATOS!J321=X$39,DATOS!C321,"")</f>
        <v>0</v>
      </c>
    </row>
    <row r="358" spans="26:28" x14ac:dyDescent="0.25">
      <c r="Z358">
        <f t="shared" ref="Z358:Z421" si="10">Z357+AA358</f>
        <v>1</v>
      </c>
      <c r="AA358">
        <f>IF(AB358="",0,IFERROR(IF(VLOOKUP(AB358,AB$38:AB357,1,0)&gt;0,0,0),1))</f>
        <v>0</v>
      </c>
      <c r="AB358" s="16">
        <f>IF(DATOS!J322=X$39,DATOS!C322,"")</f>
        <v>0</v>
      </c>
    </row>
    <row r="359" spans="26:28" x14ac:dyDescent="0.25">
      <c r="Z359">
        <f t="shared" si="10"/>
        <v>1</v>
      </c>
      <c r="AA359">
        <f>IF(AB359="",0,IFERROR(IF(VLOOKUP(AB359,AB$38:AB358,1,0)&gt;0,0,0),1))</f>
        <v>0</v>
      </c>
      <c r="AB359" s="16">
        <f>IF(DATOS!J323=X$39,DATOS!C323,"")</f>
        <v>0</v>
      </c>
    </row>
    <row r="360" spans="26:28" x14ac:dyDescent="0.25">
      <c r="Z360">
        <f t="shared" si="10"/>
        <v>1</v>
      </c>
      <c r="AA360">
        <f>IF(AB360="",0,IFERROR(IF(VLOOKUP(AB360,AB$38:AB359,1,0)&gt;0,0,0),1))</f>
        <v>0</v>
      </c>
      <c r="AB360" s="16">
        <f>IF(DATOS!J324=X$39,DATOS!C324,"")</f>
        <v>0</v>
      </c>
    </row>
    <row r="361" spans="26:28" x14ac:dyDescent="0.25">
      <c r="Z361">
        <f t="shared" si="10"/>
        <v>1</v>
      </c>
      <c r="AA361">
        <f>IF(AB361="",0,IFERROR(IF(VLOOKUP(AB361,AB$38:AB360,1,0)&gt;0,0,0),1))</f>
        <v>0</v>
      </c>
      <c r="AB361" s="16">
        <f>IF(DATOS!J325=X$39,DATOS!C325,"")</f>
        <v>0</v>
      </c>
    </row>
    <row r="362" spans="26:28" x14ac:dyDescent="0.25">
      <c r="Z362">
        <f t="shared" si="10"/>
        <v>1</v>
      </c>
      <c r="AA362">
        <f>IF(AB362="",0,IFERROR(IF(VLOOKUP(AB362,AB$38:AB361,1,0)&gt;0,0,0),1))</f>
        <v>0</v>
      </c>
      <c r="AB362" s="16">
        <f>IF(DATOS!J326=X$39,DATOS!C326,"")</f>
        <v>0</v>
      </c>
    </row>
    <row r="363" spans="26:28" x14ac:dyDescent="0.25">
      <c r="Z363">
        <f t="shared" si="10"/>
        <v>1</v>
      </c>
      <c r="AA363">
        <f>IF(AB363="",0,IFERROR(IF(VLOOKUP(AB363,AB$38:AB362,1,0)&gt;0,0,0),1))</f>
        <v>0</v>
      </c>
      <c r="AB363" s="16">
        <f>IF(DATOS!J327=X$39,DATOS!C327,"")</f>
        <v>0</v>
      </c>
    </row>
    <row r="364" spans="26:28" x14ac:dyDescent="0.25">
      <c r="Z364">
        <f t="shared" si="10"/>
        <v>1</v>
      </c>
      <c r="AA364">
        <f>IF(AB364="",0,IFERROR(IF(VLOOKUP(AB364,AB$38:AB363,1,0)&gt;0,0,0),1))</f>
        <v>0</v>
      </c>
      <c r="AB364" s="16">
        <f>IF(DATOS!J328=X$39,DATOS!C328,"")</f>
        <v>0</v>
      </c>
    </row>
    <row r="365" spans="26:28" x14ac:dyDescent="0.25">
      <c r="Z365">
        <f t="shared" si="10"/>
        <v>1</v>
      </c>
      <c r="AA365">
        <f>IF(AB365="",0,IFERROR(IF(VLOOKUP(AB365,AB$38:AB364,1,0)&gt;0,0,0),1))</f>
        <v>0</v>
      </c>
      <c r="AB365" s="16">
        <f>IF(DATOS!J329=X$39,DATOS!C329,"")</f>
        <v>0</v>
      </c>
    </row>
    <row r="366" spans="26:28" x14ac:dyDescent="0.25">
      <c r="Z366">
        <f t="shared" si="10"/>
        <v>1</v>
      </c>
      <c r="AA366">
        <f>IF(AB366="",0,IFERROR(IF(VLOOKUP(AB366,AB$38:AB365,1,0)&gt;0,0,0),1))</f>
        <v>0</v>
      </c>
      <c r="AB366" s="16">
        <f>IF(DATOS!J330=X$39,DATOS!C330,"")</f>
        <v>0</v>
      </c>
    </row>
    <row r="367" spans="26:28" x14ac:dyDescent="0.25">
      <c r="Z367">
        <f t="shared" si="10"/>
        <v>1</v>
      </c>
      <c r="AA367">
        <f>IF(AB367="",0,IFERROR(IF(VLOOKUP(AB367,AB$38:AB366,1,0)&gt;0,0,0),1))</f>
        <v>0</v>
      </c>
      <c r="AB367" s="16">
        <f>IF(DATOS!J331=X$39,DATOS!C331,"")</f>
        <v>0</v>
      </c>
    </row>
    <row r="368" spans="26:28" x14ac:dyDescent="0.25">
      <c r="Z368">
        <f t="shared" si="10"/>
        <v>1</v>
      </c>
      <c r="AA368">
        <f>IF(AB368="",0,IFERROR(IF(VLOOKUP(AB368,AB$38:AB367,1,0)&gt;0,0,0),1))</f>
        <v>0</v>
      </c>
      <c r="AB368" s="16">
        <f>IF(DATOS!J332=X$39,DATOS!C332,"")</f>
        <v>0</v>
      </c>
    </row>
    <row r="369" spans="26:28" x14ac:dyDescent="0.25">
      <c r="Z369">
        <f t="shared" si="10"/>
        <v>1</v>
      </c>
      <c r="AA369">
        <f>IF(AB369="",0,IFERROR(IF(VLOOKUP(AB369,AB$38:AB368,1,0)&gt;0,0,0),1))</f>
        <v>0</v>
      </c>
      <c r="AB369" s="16">
        <f>IF(DATOS!J333=X$39,DATOS!C333,"")</f>
        <v>0</v>
      </c>
    </row>
    <row r="370" spans="26:28" x14ac:dyDescent="0.25">
      <c r="Z370">
        <f t="shared" si="10"/>
        <v>1</v>
      </c>
      <c r="AA370">
        <f>IF(AB370="",0,IFERROR(IF(VLOOKUP(AB370,AB$38:AB369,1,0)&gt;0,0,0),1))</f>
        <v>0</v>
      </c>
      <c r="AB370" s="16">
        <f>IF(DATOS!J334=X$39,DATOS!C334,"")</f>
        <v>0</v>
      </c>
    </row>
    <row r="371" spans="26:28" x14ac:dyDescent="0.25">
      <c r="Z371">
        <f t="shared" si="10"/>
        <v>1</v>
      </c>
      <c r="AA371">
        <f>IF(AB371="",0,IFERROR(IF(VLOOKUP(AB371,AB$38:AB370,1,0)&gt;0,0,0),1))</f>
        <v>0</v>
      </c>
      <c r="AB371" s="16">
        <f>IF(DATOS!J335=X$39,DATOS!C335,"")</f>
        <v>0</v>
      </c>
    </row>
    <row r="372" spans="26:28" x14ac:dyDescent="0.25">
      <c r="Z372">
        <f t="shared" si="10"/>
        <v>1</v>
      </c>
      <c r="AA372">
        <f>IF(AB372="",0,IFERROR(IF(VLOOKUP(AB372,AB$38:AB371,1,0)&gt;0,0,0),1))</f>
        <v>0</v>
      </c>
      <c r="AB372" s="16">
        <f>IF(DATOS!J336=X$39,DATOS!C336,"")</f>
        <v>0</v>
      </c>
    </row>
    <row r="373" spans="26:28" x14ac:dyDescent="0.25">
      <c r="Z373">
        <f t="shared" si="10"/>
        <v>1</v>
      </c>
      <c r="AA373">
        <f>IF(AB373="",0,IFERROR(IF(VLOOKUP(AB373,AB$38:AB372,1,0)&gt;0,0,0),1))</f>
        <v>0</v>
      </c>
      <c r="AB373" s="16">
        <f>IF(DATOS!J337=X$39,DATOS!C337,"")</f>
        <v>0</v>
      </c>
    </row>
    <row r="374" spans="26:28" x14ac:dyDescent="0.25">
      <c r="Z374">
        <f t="shared" si="10"/>
        <v>1</v>
      </c>
      <c r="AA374">
        <f>IF(AB374="",0,IFERROR(IF(VLOOKUP(AB374,AB$38:AB373,1,0)&gt;0,0,0),1))</f>
        <v>0</v>
      </c>
      <c r="AB374" s="16">
        <f>IF(DATOS!J338=X$39,DATOS!C338,"")</f>
        <v>0</v>
      </c>
    </row>
    <row r="375" spans="26:28" x14ac:dyDescent="0.25">
      <c r="Z375">
        <f t="shared" si="10"/>
        <v>1</v>
      </c>
      <c r="AA375">
        <f>IF(AB375="",0,IFERROR(IF(VLOOKUP(AB375,AB$38:AB374,1,0)&gt;0,0,0),1))</f>
        <v>0</v>
      </c>
      <c r="AB375" s="16">
        <f>IF(DATOS!J339=X$39,DATOS!C339,"")</f>
        <v>0</v>
      </c>
    </row>
    <row r="376" spans="26:28" x14ac:dyDescent="0.25">
      <c r="Z376">
        <f t="shared" si="10"/>
        <v>1</v>
      </c>
      <c r="AA376">
        <f>IF(AB376="",0,IFERROR(IF(VLOOKUP(AB376,AB$38:AB375,1,0)&gt;0,0,0),1))</f>
        <v>0</v>
      </c>
      <c r="AB376" s="16">
        <f>IF(DATOS!J340=X$39,DATOS!C340,"")</f>
        <v>0</v>
      </c>
    </row>
    <row r="377" spans="26:28" x14ac:dyDescent="0.25">
      <c r="Z377">
        <f t="shared" si="10"/>
        <v>1</v>
      </c>
      <c r="AA377">
        <f>IF(AB377="",0,IFERROR(IF(VLOOKUP(AB377,AB$38:AB376,1,0)&gt;0,0,0),1))</f>
        <v>0</v>
      </c>
      <c r="AB377" s="16">
        <f>IF(DATOS!J341=X$39,DATOS!C341,"")</f>
        <v>0</v>
      </c>
    </row>
    <row r="378" spans="26:28" x14ac:dyDescent="0.25">
      <c r="Z378">
        <f t="shared" si="10"/>
        <v>1</v>
      </c>
      <c r="AA378">
        <f>IF(AB378="",0,IFERROR(IF(VLOOKUP(AB378,AB$38:AB377,1,0)&gt;0,0,0),1))</f>
        <v>0</v>
      </c>
      <c r="AB378" s="16">
        <f>IF(DATOS!J342=X$39,DATOS!C342,"")</f>
        <v>0</v>
      </c>
    </row>
    <row r="379" spans="26:28" x14ac:dyDescent="0.25">
      <c r="Z379">
        <f t="shared" si="10"/>
        <v>1</v>
      </c>
      <c r="AA379">
        <f>IF(AB379="",0,IFERROR(IF(VLOOKUP(AB379,AB$38:AB378,1,0)&gt;0,0,0),1))</f>
        <v>0</v>
      </c>
      <c r="AB379" s="16">
        <f>IF(DATOS!J343=X$39,DATOS!C343,"")</f>
        <v>0</v>
      </c>
    </row>
    <row r="380" spans="26:28" x14ac:dyDescent="0.25">
      <c r="Z380">
        <f t="shared" si="10"/>
        <v>1</v>
      </c>
      <c r="AA380">
        <f>IF(AB380="",0,IFERROR(IF(VLOOKUP(AB380,AB$38:AB379,1,0)&gt;0,0,0),1))</f>
        <v>0</v>
      </c>
      <c r="AB380" s="16">
        <f>IF(DATOS!J344=X$39,DATOS!C344,"")</f>
        <v>0</v>
      </c>
    </row>
    <row r="381" spans="26:28" x14ac:dyDescent="0.25">
      <c r="Z381">
        <f t="shared" si="10"/>
        <v>1</v>
      </c>
      <c r="AA381">
        <f>IF(AB381="",0,IFERROR(IF(VLOOKUP(AB381,AB$38:AB380,1,0)&gt;0,0,0),1))</f>
        <v>0</v>
      </c>
      <c r="AB381" s="16">
        <f>IF(DATOS!J345=X$39,DATOS!C345,"")</f>
        <v>0</v>
      </c>
    </row>
    <row r="382" spans="26:28" x14ac:dyDescent="0.25">
      <c r="Z382">
        <f t="shared" si="10"/>
        <v>1</v>
      </c>
      <c r="AA382">
        <f>IF(AB382="",0,IFERROR(IF(VLOOKUP(AB382,AB$38:AB381,1,0)&gt;0,0,0),1))</f>
        <v>0</v>
      </c>
      <c r="AB382" s="16">
        <f>IF(DATOS!J346=X$39,DATOS!C346,"")</f>
        <v>0</v>
      </c>
    </row>
    <row r="383" spans="26:28" x14ac:dyDescent="0.25">
      <c r="Z383">
        <f t="shared" si="10"/>
        <v>1</v>
      </c>
      <c r="AA383">
        <f>IF(AB383="",0,IFERROR(IF(VLOOKUP(AB383,AB$38:AB382,1,0)&gt;0,0,0),1))</f>
        <v>0</v>
      </c>
      <c r="AB383" s="16">
        <f>IF(DATOS!J347=X$39,DATOS!C347,"")</f>
        <v>0</v>
      </c>
    </row>
    <row r="384" spans="26:28" x14ac:dyDescent="0.25">
      <c r="Z384">
        <f t="shared" si="10"/>
        <v>1</v>
      </c>
      <c r="AA384">
        <f>IF(AB384="",0,IFERROR(IF(VLOOKUP(AB384,AB$38:AB383,1,0)&gt;0,0,0),1))</f>
        <v>0</v>
      </c>
      <c r="AB384" s="16">
        <f>IF(DATOS!J348=X$39,DATOS!C348,"")</f>
        <v>0</v>
      </c>
    </row>
    <row r="385" spans="26:28" x14ac:dyDescent="0.25">
      <c r="Z385">
        <f t="shared" si="10"/>
        <v>1</v>
      </c>
      <c r="AA385">
        <f>IF(AB385="",0,IFERROR(IF(VLOOKUP(AB385,AB$38:AB384,1,0)&gt;0,0,0),1))</f>
        <v>0</v>
      </c>
      <c r="AB385" s="16">
        <f>IF(DATOS!J349=X$39,DATOS!C349,"")</f>
        <v>0</v>
      </c>
    </row>
    <row r="386" spans="26:28" x14ac:dyDescent="0.25">
      <c r="Z386">
        <f t="shared" si="10"/>
        <v>1</v>
      </c>
      <c r="AA386">
        <f>IF(AB386="",0,IFERROR(IF(VLOOKUP(AB386,AB$38:AB385,1,0)&gt;0,0,0),1))</f>
        <v>0</v>
      </c>
      <c r="AB386" s="16">
        <f>IF(DATOS!J350=X$39,DATOS!C350,"")</f>
        <v>0</v>
      </c>
    </row>
    <row r="387" spans="26:28" x14ac:dyDescent="0.25">
      <c r="Z387">
        <f t="shared" si="10"/>
        <v>1</v>
      </c>
      <c r="AA387">
        <f>IF(AB387="",0,IFERROR(IF(VLOOKUP(AB387,AB$38:AB386,1,0)&gt;0,0,0),1))</f>
        <v>0</v>
      </c>
      <c r="AB387" s="16">
        <f>IF(DATOS!J351=X$39,DATOS!C351,"")</f>
        <v>0</v>
      </c>
    </row>
    <row r="388" spans="26:28" x14ac:dyDescent="0.25">
      <c r="Z388">
        <f t="shared" si="10"/>
        <v>1</v>
      </c>
      <c r="AA388">
        <f>IF(AB388="",0,IFERROR(IF(VLOOKUP(AB388,AB$38:AB387,1,0)&gt;0,0,0),1))</f>
        <v>0</v>
      </c>
      <c r="AB388" s="16">
        <f>IF(DATOS!J352=X$39,DATOS!C352,"")</f>
        <v>0</v>
      </c>
    </row>
    <row r="389" spans="26:28" x14ac:dyDescent="0.25">
      <c r="Z389">
        <f t="shared" si="10"/>
        <v>1</v>
      </c>
      <c r="AA389">
        <f>IF(AB389="",0,IFERROR(IF(VLOOKUP(AB389,AB$38:AB388,1,0)&gt;0,0,0),1))</f>
        <v>0</v>
      </c>
      <c r="AB389" s="16">
        <f>IF(DATOS!J353=X$39,DATOS!C353,"")</f>
        <v>0</v>
      </c>
    </row>
    <row r="390" spans="26:28" x14ac:dyDescent="0.25">
      <c r="Z390">
        <f t="shared" si="10"/>
        <v>1</v>
      </c>
      <c r="AA390">
        <f>IF(AB390="",0,IFERROR(IF(VLOOKUP(AB390,AB$38:AB389,1,0)&gt;0,0,0),1))</f>
        <v>0</v>
      </c>
      <c r="AB390" s="16">
        <f>IF(DATOS!J354=X$39,DATOS!C354,"")</f>
        <v>0</v>
      </c>
    </row>
    <row r="391" spans="26:28" x14ac:dyDescent="0.25">
      <c r="Z391">
        <f t="shared" si="10"/>
        <v>1</v>
      </c>
      <c r="AA391">
        <f>IF(AB391="",0,IFERROR(IF(VLOOKUP(AB391,AB$38:AB390,1,0)&gt;0,0,0),1))</f>
        <v>0</v>
      </c>
      <c r="AB391" s="16">
        <f>IF(DATOS!J355=X$39,DATOS!C355,"")</f>
        <v>0</v>
      </c>
    </row>
    <row r="392" spans="26:28" x14ac:dyDescent="0.25">
      <c r="Z392">
        <f t="shared" si="10"/>
        <v>1</v>
      </c>
      <c r="AA392">
        <f>IF(AB392="",0,IFERROR(IF(VLOOKUP(AB392,AB$38:AB391,1,0)&gt;0,0,0),1))</f>
        <v>0</v>
      </c>
      <c r="AB392" s="16">
        <f>IF(DATOS!J356=X$39,DATOS!C356,"")</f>
        <v>0</v>
      </c>
    </row>
    <row r="393" spans="26:28" x14ac:dyDescent="0.25">
      <c r="Z393">
        <f t="shared" si="10"/>
        <v>1</v>
      </c>
      <c r="AA393">
        <f>IF(AB393="",0,IFERROR(IF(VLOOKUP(AB393,AB$38:AB392,1,0)&gt;0,0,0),1))</f>
        <v>0</v>
      </c>
      <c r="AB393" s="16">
        <f>IF(DATOS!J357=X$39,DATOS!C357,"")</f>
        <v>0</v>
      </c>
    </row>
    <row r="394" spans="26:28" x14ac:dyDescent="0.25">
      <c r="Z394">
        <f t="shared" si="10"/>
        <v>1</v>
      </c>
      <c r="AA394">
        <f>IF(AB394="",0,IFERROR(IF(VLOOKUP(AB394,AB$38:AB393,1,0)&gt;0,0,0),1))</f>
        <v>0</v>
      </c>
      <c r="AB394" s="16">
        <f>IF(DATOS!J358=X$39,DATOS!C358,"")</f>
        <v>0</v>
      </c>
    </row>
    <row r="395" spans="26:28" x14ac:dyDescent="0.25">
      <c r="Z395">
        <f t="shared" si="10"/>
        <v>1</v>
      </c>
      <c r="AA395">
        <f>IF(AB395="",0,IFERROR(IF(VLOOKUP(AB395,AB$38:AB394,1,0)&gt;0,0,0),1))</f>
        <v>0</v>
      </c>
      <c r="AB395" s="16">
        <f>IF(DATOS!J359=X$39,DATOS!C359,"")</f>
        <v>0</v>
      </c>
    </row>
    <row r="396" spans="26:28" x14ac:dyDescent="0.25">
      <c r="Z396">
        <f t="shared" si="10"/>
        <v>1</v>
      </c>
      <c r="AA396">
        <f>IF(AB396="",0,IFERROR(IF(VLOOKUP(AB396,AB$38:AB395,1,0)&gt;0,0,0),1))</f>
        <v>0</v>
      </c>
      <c r="AB396" s="16">
        <f>IF(DATOS!J360=X$39,DATOS!C360,"")</f>
        <v>0</v>
      </c>
    </row>
    <row r="397" spans="26:28" x14ac:dyDescent="0.25">
      <c r="Z397">
        <f t="shared" si="10"/>
        <v>1</v>
      </c>
      <c r="AA397">
        <f>IF(AB397="",0,IFERROR(IF(VLOOKUP(AB397,AB$38:AB396,1,0)&gt;0,0,0),1))</f>
        <v>0</v>
      </c>
      <c r="AB397" s="16">
        <f>IF(DATOS!J361=X$39,DATOS!C361,"")</f>
        <v>0</v>
      </c>
    </row>
    <row r="398" spans="26:28" x14ac:dyDescent="0.25">
      <c r="Z398">
        <f t="shared" si="10"/>
        <v>1</v>
      </c>
      <c r="AA398">
        <f>IF(AB398="",0,IFERROR(IF(VLOOKUP(AB398,AB$38:AB397,1,0)&gt;0,0,0),1))</f>
        <v>0</v>
      </c>
      <c r="AB398" s="16">
        <f>IF(DATOS!J362=X$39,DATOS!C362,"")</f>
        <v>0</v>
      </c>
    </row>
    <row r="399" spans="26:28" x14ac:dyDescent="0.25">
      <c r="Z399">
        <f t="shared" si="10"/>
        <v>1</v>
      </c>
      <c r="AA399">
        <f>IF(AB399="",0,IFERROR(IF(VLOOKUP(AB399,AB$38:AB398,1,0)&gt;0,0,0),1))</f>
        <v>0</v>
      </c>
      <c r="AB399" s="16">
        <f>IF(DATOS!J363=X$39,DATOS!C363,"")</f>
        <v>0</v>
      </c>
    </row>
    <row r="400" spans="26:28" x14ac:dyDescent="0.25">
      <c r="Z400">
        <f t="shared" si="10"/>
        <v>1</v>
      </c>
      <c r="AA400">
        <f>IF(AB400="",0,IFERROR(IF(VLOOKUP(AB400,AB$38:AB399,1,0)&gt;0,0,0),1))</f>
        <v>0</v>
      </c>
      <c r="AB400" s="16">
        <f>IF(DATOS!J364=X$39,DATOS!C364,"")</f>
        <v>0</v>
      </c>
    </row>
    <row r="401" spans="26:28" x14ac:dyDescent="0.25">
      <c r="Z401">
        <f t="shared" si="10"/>
        <v>1</v>
      </c>
      <c r="AA401">
        <f>IF(AB401="",0,IFERROR(IF(VLOOKUP(AB401,AB$38:AB400,1,0)&gt;0,0,0),1))</f>
        <v>0</v>
      </c>
      <c r="AB401" s="16">
        <f>IF(DATOS!J365=X$39,DATOS!C365,"")</f>
        <v>0</v>
      </c>
    </row>
    <row r="402" spans="26:28" x14ac:dyDescent="0.25">
      <c r="Z402">
        <f t="shared" si="10"/>
        <v>1</v>
      </c>
      <c r="AA402">
        <f>IF(AB402="",0,IFERROR(IF(VLOOKUP(AB402,AB$38:AB401,1,0)&gt;0,0,0),1))</f>
        <v>0</v>
      </c>
      <c r="AB402" s="16">
        <f>IF(DATOS!J366=X$39,DATOS!C366,"")</f>
        <v>0</v>
      </c>
    </row>
    <row r="403" spans="26:28" x14ac:dyDescent="0.25">
      <c r="Z403">
        <f t="shared" si="10"/>
        <v>1</v>
      </c>
      <c r="AA403">
        <f>IF(AB403="",0,IFERROR(IF(VLOOKUP(AB403,AB$38:AB402,1,0)&gt;0,0,0),1))</f>
        <v>0</v>
      </c>
      <c r="AB403" s="16">
        <f>IF(DATOS!J367=X$39,DATOS!C367,"")</f>
        <v>0</v>
      </c>
    </row>
    <row r="404" spans="26:28" x14ac:dyDescent="0.25">
      <c r="Z404">
        <f t="shared" si="10"/>
        <v>1</v>
      </c>
      <c r="AA404">
        <f>IF(AB404="",0,IFERROR(IF(VLOOKUP(AB404,AB$38:AB403,1,0)&gt;0,0,0),1))</f>
        <v>0</v>
      </c>
      <c r="AB404" s="16">
        <f>IF(DATOS!J368=X$39,DATOS!C368,"")</f>
        <v>0</v>
      </c>
    </row>
    <row r="405" spans="26:28" x14ac:dyDescent="0.25">
      <c r="Z405">
        <f t="shared" si="10"/>
        <v>1</v>
      </c>
      <c r="AA405">
        <f>IF(AB405="",0,IFERROR(IF(VLOOKUP(AB405,AB$38:AB404,1,0)&gt;0,0,0),1))</f>
        <v>0</v>
      </c>
      <c r="AB405" s="16">
        <f>IF(DATOS!J369=X$39,DATOS!C369,"")</f>
        <v>0</v>
      </c>
    </row>
    <row r="406" spans="26:28" x14ac:dyDescent="0.25">
      <c r="Z406">
        <f t="shared" si="10"/>
        <v>1</v>
      </c>
      <c r="AA406">
        <f>IF(AB406="",0,IFERROR(IF(VLOOKUP(AB406,AB$38:AB405,1,0)&gt;0,0,0),1))</f>
        <v>0</v>
      </c>
      <c r="AB406" s="16">
        <f>IF(DATOS!J370=X$39,DATOS!C370,"")</f>
        <v>0</v>
      </c>
    </row>
    <row r="407" spans="26:28" x14ac:dyDescent="0.25">
      <c r="Z407">
        <f t="shared" si="10"/>
        <v>1</v>
      </c>
      <c r="AA407">
        <f>IF(AB407="",0,IFERROR(IF(VLOOKUP(AB407,AB$38:AB406,1,0)&gt;0,0,0),1))</f>
        <v>0</v>
      </c>
      <c r="AB407" s="16">
        <f>IF(DATOS!J371=X$39,DATOS!C371,"")</f>
        <v>0</v>
      </c>
    </row>
    <row r="408" spans="26:28" x14ac:dyDescent="0.25">
      <c r="Z408">
        <f t="shared" si="10"/>
        <v>1</v>
      </c>
      <c r="AA408">
        <f>IF(AB408="",0,IFERROR(IF(VLOOKUP(AB408,AB$38:AB407,1,0)&gt;0,0,0),1))</f>
        <v>0</v>
      </c>
      <c r="AB408" s="16">
        <f>IF(DATOS!J372=X$39,DATOS!C372,"")</f>
        <v>0</v>
      </c>
    </row>
    <row r="409" spans="26:28" x14ac:dyDescent="0.25">
      <c r="Z409">
        <f t="shared" si="10"/>
        <v>1</v>
      </c>
      <c r="AA409">
        <f>IF(AB409="",0,IFERROR(IF(VLOOKUP(AB409,AB$38:AB408,1,0)&gt;0,0,0),1))</f>
        <v>0</v>
      </c>
      <c r="AB409" s="16">
        <f>IF(DATOS!J373=X$39,DATOS!C373,"")</f>
        <v>0</v>
      </c>
    </row>
    <row r="410" spans="26:28" x14ac:dyDescent="0.25">
      <c r="Z410">
        <f t="shared" si="10"/>
        <v>1</v>
      </c>
      <c r="AA410">
        <f>IF(AB410="",0,IFERROR(IF(VLOOKUP(AB410,AB$38:AB409,1,0)&gt;0,0,0),1))</f>
        <v>0</v>
      </c>
      <c r="AB410" s="16">
        <f>IF(DATOS!J374=X$39,DATOS!C374,"")</f>
        <v>0</v>
      </c>
    </row>
    <row r="411" spans="26:28" x14ac:dyDescent="0.25">
      <c r="Z411">
        <f t="shared" si="10"/>
        <v>1</v>
      </c>
      <c r="AA411">
        <f>IF(AB411="",0,IFERROR(IF(VLOOKUP(AB411,AB$38:AB410,1,0)&gt;0,0,0),1))</f>
        <v>0</v>
      </c>
      <c r="AB411" s="16">
        <f>IF(DATOS!J375=X$39,DATOS!C375,"")</f>
        <v>0</v>
      </c>
    </row>
    <row r="412" spans="26:28" x14ac:dyDescent="0.25">
      <c r="Z412">
        <f t="shared" si="10"/>
        <v>1</v>
      </c>
      <c r="AA412">
        <f>IF(AB412="",0,IFERROR(IF(VLOOKUP(AB412,AB$38:AB411,1,0)&gt;0,0,0),1))</f>
        <v>0</v>
      </c>
      <c r="AB412" s="16">
        <f>IF(DATOS!J376=X$39,DATOS!C376,"")</f>
        <v>0</v>
      </c>
    </row>
    <row r="413" spans="26:28" x14ac:dyDescent="0.25">
      <c r="Z413">
        <f t="shared" si="10"/>
        <v>1</v>
      </c>
      <c r="AA413">
        <f>IF(AB413="",0,IFERROR(IF(VLOOKUP(AB413,AB$38:AB412,1,0)&gt;0,0,0),1))</f>
        <v>0</v>
      </c>
      <c r="AB413" s="16">
        <f>IF(DATOS!J377=X$39,DATOS!C377,"")</f>
        <v>0</v>
      </c>
    </row>
    <row r="414" spans="26:28" x14ac:dyDescent="0.25">
      <c r="Z414">
        <f t="shared" si="10"/>
        <v>1</v>
      </c>
      <c r="AA414">
        <f>IF(AB414="",0,IFERROR(IF(VLOOKUP(AB414,AB$38:AB413,1,0)&gt;0,0,0),1))</f>
        <v>0</v>
      </c>
      <c r="AB414" s="16">
        <f>IF(DATOS!J378=X$39,DATOS!C378,"")</f>
        <v>0</v>
      </c>
    </row>
    <row r="415" spans="26:28" x14ac:dyDescent="0.25">
      <c r="Z415">
        <f t="shared" si="10"/>
        <v>1</v>
      </c>
      <c r="AA415">
        <f>IF(AB415="",0,IFERROR(IF(VLOOKUP(AB415,AB$38:AB414,1,0)&gt;0,0,0),1))</f>
        <v>0</v>
      </c>
      <c r="AB415" s="16">
        <f>IF(DATOS!J379=X$39,DATOS!C379,"")</f>
        <v>0</v>
      </c>
    </row>
    <row r="416" spans="26:28" x14ac:dyDescent="0.25">
      <c r="Z416">
        <f t="shared" si="10"/>
        <v>1</v>
      </c>
      <c r="AA416">
        <f>IF(AB416="",0,IFERROR(IF(VLOOKUP(AB416,AB$38:AB415,1,0)&gt;0,0,0),1))</f>
        <v>0</v>
      </c>
      <c r="AB416" s="16">
        <f>IF(DATOS!J380=X$39,DATOS!C380,"")</f>
        <v>0</v>
      </c>
    </row>
    <row r="417" spans="26:28" x14ac:dyDescent="0.25">
      <c r="Z417">
        <f t="shared" si="10"/>
        <v>1</v>
      </c>
      <c r="AA417">
        <f>IF(AB417="",0,IFERROR(IF(VLOOKUP(AB417,AB$38:AB416,1,0)&gt;0,0,0),1))</f>
        <v>0</v>
      </c>
      <c r="AB417" s="16">
        <f>IF(DATOS!J381=X$39,DATOS!C381,"")</f>
        <v>0</v>
      </c>
    </row>
    <row r="418" spans="26:28" x14ac:dyDescent="0.25">
      <c r="Z418">
        <f t="shared" si="10"/>
        <v>1</v>
      </c>
      <c r="AA418">
        <f>IF(AB418="",0,IFERROR(IF(VLOOKUP(AB418,AB$38:AB417,1,0)&gt;0,0,0),1))</f>
        <v>0</v>
      </c>
      <c r="AB418" s="16">
        <f>IF(DATOS!J382=X$39,DATOS!C382,"")</f>
        <v>0</v>
      </c>
    </row>
    <row r="419" spans="26:28" x14ac:dyDescent="0.25">
      <c r="Z419">
        <f t="shared" si="10"/>
        <v>1</v>
      </c>
      <c r="AA419">
        <f>IF(AB419="",0,IFERROR(IF(VLOOKUP(AB419,AB$38:AB418,1,0)&gt;0,0,0),1))</f>
        <v>0</v>
      </c>
      <c r="AB419" s="16">
        <f>IF(DATOS!J383=X$39,DATOS!C383,"")</f>
        <v>0</v>
      </c>
    </row>
    <row r="420" spans="26:28" x14ac:dyDescent="0.25">
      <c r="Z420">
        <f t="shared" si="10"/>
        <v>1</v>
      </c>
      <c r="AA420">
        <f>IF(AB420="",0,IFERROR(IF(VLOOKUP(AB420,AB$38:AB419,1,0)&gt;0,0,0),1))</f>
        <v>0</v>
      </c>
      <c r="AB420" s="16">
        <f>IF(DATOS!J384=X$39,DATOS!C384,"")</f>
        <v>0</v>
      </c>
    </row>
    <row r="421" spans="26:28" x14ac:dyDescent="0.25">
      <c r="Z421">
        <f t="shared" si="10"/>
        <v>1</v>
      </c>
      <c r="AA421">
        <f>IF(AB421="",0,IFERROR(IF(VLOOKUP(AB421,AB$38:AB420,1,0)&gt;0,0,0),1))</f>
        <v>0</v>
      </c>
      <c r="AB421" s="16">
        <f>IF(DATOS!J385=X$39,DATOS!C385,"")</f>
        <v>0</v>
      </c>
    </row>
    <row r="422" spans="26:28" x14ac:dyDescent="0.25">
      <c r="Z422">
        <f t="shared" ref="Z422:Z485" si="11">Z421+AA422</f>
        <v>1</v>
      </c>
      <c r="AA422">
        <f>IF(AB422="",0,IFERROR(IF(VLOOKUP(AB422,AB$38:AB421,1,0)&gt;0,0,0),1))</f>
        <v>0</v>
      </c>
      <c r="AB422" s="16">
        <f>IF(DATOS!J386=X$39,DATOS!C386,"")</f>
        <v>0</v>
      </c>
    </row>
    <row r="423" spans="26:28" x14ac:dyDescent="0.25">
      <c r="Z423">
        <f t="shared" si="11"/>
        <v>1</v>
      </c>
      <c r="AA423">
        <f>IF(AB423="",0,IFERROR(IF(VLOOKUP(AB423,AB$38:AB422,1,0)&gt;0,0,0),1))</f>
        <v>0</v>
      </c>
      <c r="AB423" s="16">
        <f>IF(DATOS!J387=X$39,DATOS!C387,"")</f>
        <v>0</v>
      </c>
    </row>
    <row r="424" spans="26:28" x14ac:dyDescent="0.25">
      <c r="Z424">
        <f t="shared" si="11"/>
        <v>1</v>
      </c>
      <c r="AA424">
        <f>IF(AB424="",0,IFERROR(IF(VLOOKUP(AB424,AB$38:AB423,1,0)&gt;0,0,0),1))</f>
        <v>0</v>
      </c>
      <c r="AB424" s="16">
        <f>IF(DATOS!J388=X$39,DATOS!C388,"")</f>
        <v>0</v>
      </c>
    </row>
    <row r="425" spans="26:28" x14ac:dyDescent="0.25">
      <c r="Z425">
        <f t="shared" si="11"/>
        <v>1</v>
      </c>
      <c r="AA425">
        <f>IF(AB425="",0,IFERROR(IF(VLOOKUP(AB425,AB$38:AB424,1,0)&gt;0,0,0),1))</f>
        <v>0</v>
      </c>
      <c r="AB425" s="16">
        <f>IF(DATOS!J389=X$39,DATOS!C389,"")</f>
        <v>0</v>
      </c>
    </row>
    <row r="426" spans="26:28" x14ac:dyDescent="0.25">
      <c r="Z426">
        <f t="shared" si="11"/>
        <v>1</v>
      </c>
      <c r="AA426">
        <f>IF(AB426="",0,IFERROR(IF(VLOOKUP(AB426,AB$38:AB425,1,0)&gt;0,0,0),1))</f>
        <v>0</v>
      </c>
      <c r="AB426" s="16">
        <f>IF(DATOS!J390=X$39,DATOS!C390,"")</f>
        <v>0</v>
      </c>
    </row>
    <row r="427" spans="26:28" x14ac:dyDescent="0.25">
      <c r="Z427">
        <f t="shared" si="11"/>
        <v>1</v>
      </c>
      <c r="AA427">
        <f>IF(AB427="",0,IFERROR(IF(VLOOKUP(AB427,AB$38:AB426,1,0)&gt;0,0,0),1))</f>
        <v>0</v>
      </c>
      <c r="AB427" s="16">
        <f>IF(DATOS!J391=X$39,DATOS!C391,"")</f>
        <v>0</v>
      </c>
    </row>
    <row r="428" spans="26:28" x14ac:dyDescent="0.25">
      <c r="Z428">
        <f t="shared" si="11"/>
        <v>1</v>
      </c>
      <c r="AA428">
        <f>IF(AB428="",0,IFERROR(IF(VLOOKUP(AB428,AB$38:AB427,1,0)&gt;0,0,0),1))</f>
        <v>0</v>
      </c>
      <c r="AB428" s="16">
        <f>IF(DATOS!J392=X$39,DATOS!C392,"")</f>
        <v>0</v>
      </c>
    </row>
    <row r="429" spans="26:28" x14ac:dyDescent="0.25">
      <c r="Z429">
        <f t="shared" si="11"/>
        <v>1</v>
      </c>
      <c r="AA429">
        <f>IF(AB429="",0,IFERROR(IF(VLOOKUP(AB429,AB$38:AB428,1,0)&gt;0,0,0),1))</f>
        <v>0</v>
      </c>
      <c r="AB429" s="16">
        <f>IF(DATOS!J393=X$39,DATOS!C393,"")</f>
        <v>0</v>
      </c>
    </row>
    <row r="430" spans="26:28" x14ac:dyDescent="0.25">
      <c r="Z430">
        <f t="shared" si="11"/>
        <v>1</v>
      </c>
      <c r="AA430">
        <f>IF(AB430="",0,IFERROR(IF(VLOOKUP(AB430,AB$38:AB429,1,0)&gt;0,0,0),1))</f>
        <v>0</v>
      </c>
      <c r="AB430" s="16">
        <f>IF(DATOS!J394=X$39,DATOS!C394,"")</f>
        <v>0</v>
      </c>
    </row>
    <row r="431" spans="26:28" x14ac:dyDescent="0.25">
      <c r="Z431">
        <f t="shared" si="11"/>
        <v>1</v>
      </c>
      <c r="AA431">
        <f>IF(AB431="",0,IFERROR(IF(VLOOKUP(AB431,AB$38:AB430,1,0)&gt;0,0,0),1))</f>
        <v>0</v>
      </c>
      <c r="AB431" s="16">
        <f>IF(DATOS!J395=X$39,DATOS!C395,"")</f>
        <v>0</v>
      </c>
    </row>
    <row r="432" spans="26:28" x14ac:dyDescent="0.25">
      <c r="Z432">
        <f t="shared" si="11"/>
        <v>1</v>
      </c>
      <c r="AA432">
        <f>IF(AB432="",0,IFERROR(IF(VLOOKUP(AB432,AB$38:AB431,1,0)&gt;0,0,0),1))</f>
        <v>0</v>
      </c>
      <c r="AB432" s="16">
        <f>IF(DATOS!J396=X$39,DATOS!C396,"")</f>
        <v>0</v>
      </c>
    </row>
    <row r="433" spans="26:28" x14ac:dyDescent="0.25">
      <c r="Z433">
        <f t="shared" si="11"/>
        <v>1</v>
      </c>
      <c r="AA433">
        <f>IF(AB433="",0,IFERROR(IF(VLOOKUP(AB433,AB$38:AB432,1,0)&gt;0,0,0),1))</f>
        <v>0</v>
      </c>
      <c r="AB433" s="16">
        <f>IF(DATOS!J397=X$39,DATOS!C397,"")</f>
        <v>0</v>
      </c>
    </row>
    <row r="434" spans="26:28" x14ac:dyDescent="0.25">
      <c r="Z434">
        <f t="shared" si="11"/>
        <v>1</v>
      </c>
      <c r="AA434">
        <f>IF(AB434="",0,IFERROR(IF(VLOOKUP(AB434,AB$38:AB433,1,0)&gt;0,0,0),1))</f>
        <v>0</v>
      </c>
      <c r="AB434" s="16">
        <f>IF(DATOS!J398=X$39,DATOS!C398,"")</f>
        <v>0</v>
      </c>
    </row>
    <row r="435" spans="26:28" x14ac:dyDescent="0.25">
      <c r="Z435">
        <f t="shared" si="11"/>
        <v>1</v>
      </c>
      <c r="AA435">
        <f>IF(AB435="",0,IFERROR(IF(VLOOKUP(AB435,AB$38:AB434,1,0)&gt;0,0,0),1))</f>
        <v>0</v>
      </c>
      <c r="AB435" s="16">
        <f>IF(DATOS!J399=X$39,DATOS!C399,"")</f>
        <v>0</v>
      </c>
    </row>
    <row r="436" spans="26:28" x14ac:dyDescent="0.25">
      <c r="Z436">
        <f t="shared" si="11"/>
        <v>1</v>
      </c>
      <c r="AA436">
        <f>IF(AB436="",0,IFERROR(IF(VLOOKUP(AB436,AB$38:AB435,1,0)&gt;0,0,0),1))</f>
        <v>0</v>
      </c>
      <c r="AB436" s="16">
        <f>IF(DATOS!J400=X$39,DATOS!C400,"")</f>
        <v>0</v>
      </c>
    </row>
    <row r="437" spans="26:28" x14ac:dyDescent="0.25">
      <c r="Z437">
        <f t="shared" si="11"/>
        <v>1</v>
      </c>
      <c r="AA437">
        <f>IF(AB437="",0,IFERROR(IF(VLOOKUP(AB437,AB$38:AB436,1,0)&gt;0,0,0),1))</f>
        <v>0</v>
      </c>
      <c r="AB437" s="16">
        <f>IF(DATOS!J401=X$39,DATOS!C401,"")</f>
        <v>0</v>
      </c>
    </row>
    <row r="438" spans="26:28" x14ac:dyDescent="0.25">
      <c r="Z438">
        <f t="shared" si="11"/>
        <v>1</v>
      </c>
      <c r="AA438">
        <f>IF(AB438="",0,IFERROR(IF(VLOOKUP(AB438,AB$38:AB437,1,0)&gt;0,0,0),1))</f>
        <v>0</v>
      </c>
      <c r="AB438" s="16">
        <f>IF(DATOS!J402=X$39,DATOS!C402,"")</f>
        <v>0</v>
      </c>
    </row>
    <row r="439" spans="26:28" x14ac:dyDescent="0.25">
      <c r="Z439">
        <f t="shared" si="11"/>
        <v>1</v>
      </c>
      <c r="AA439">
        <f>IF(AB439="",0,IFERROR(IF(VLOOKUP(AB439,AB$38:AB438,1,0)&gt;0,0,0),1))</f>
        <v>0</v>
      </c>
      <c r="AB439" s="16">
        <f>IF(DATOS!J403=X$39,DATOS!C403,"")</f>
        <v>0</v>
      </c>
    </row>
    <row r="440" spans="26:28" x14ac:dyDescent="0.25">
      <c r="Z440">
        <f t="shared" si="11"/>
        <v>1</v>
      </c>
      <c r="AA440">
        <f>IF(AB440="",0,IFERROR(IF(VLOOKUP(AB440,AB$38:AB439,1,0)&gt;0,0,0),1))</f>
        <v>0</v>
      </c>
      <c r="AB440" s="16">
        <f>IF(DATOS!J404=X$39,DATOS!C404,"")</f>
        <v>0</v>
      </c>
    </row>
    <row r="441" spans="26:28" x14ac:dyDescent="0.25">
      <c r="Z441">
        <f t="shared" si="11"/>
        <v>1</v>
      </c>
      <c r="AA441">
        <f>IF(AB441="",0,IFERROR(IF(VLOOKUP(AB441,AB$38:AB440,1,0)&gt;0,0,0),1))</f>
        <v>0</v>
      </c>
      <c r="AB441" s="16">
        <f>IF(DATOS!J405=X$39,DATOS!C405,"")</f>
        <v>0</v>
      </c>
    </row>
    <row r="442" spans="26:28" x14ac:dyDescent="0.25">
      <c r="Z442">
        <f t="shared" si="11"/>
        <v>1</v>
      </c>
      <c r="AA442">
        <f>IF(AB442="",0,IFERROR(IF(VLOOKUP(AB442,AB$38:AB441,1,0)&gt;0,0,0),1))</f>
        <v>0</v>
      </c>
      <c r="AB442" s="16">
        <f>IF(DATOS!J406=X$39,DATOS!C406,"")</f>
        <v>0</v>
      </c>
    </row>
    <row r="443" spans="26:28" x14ac:dyDescent="0.25">
      <c r="Z443">
        <f t="shared" si="11"/>
        <v>1</v>
      </c>
      <c r="AA443">
        <f>IF(AB443="",0,IFERROR(IF(VLOOKUP(AB443,AB$38:AB442,1,0)&gt;0,0,0),1))</f>
        <v>0</v>
      </c>
      <c r="AB443" s="16">
        <f>IF(DATOS!J407=X$39,DATOS!C407,"")</f>
        <v>0</v>
      </c>
    </row>
    <row r="444" spans="26:28" x14ac:dyDescent="0.25">
      <c r="Z444">
        <f t="shared" si="11"/>
        <v>1</v>
      </c>
      <c r="AA444">
        <f>IF(AB444="",0,IFERROR(IF(VLOOKUP(AB444,AB$38:AB443,1,0)&gt;0,0,0),1))</f>
        <v>0</v>
      </c>
      <c r="AB444" s="16">
        <f>IF(DATOS!J408=X$39,DATOS!C408,"")</f>
        <v>0</v>
      </c>
    </row>
    <row r="445" spans="26:28" x14ac:dyDescent="0.25">
      <c r="Z445">
        <f t="shared" si="11"/>
        <v>1</v>
      </c>
      <c r="AA445">
        <f>IF(AB445="",0,IFERROR(IF(VLOOKUP(AB445,AB$38:AB444,1,0)&gt;0,0,0),1))</f>
        <v>0</v>
      </c>
      <c r="AB445" s="16">
        <f>IF(DATOS!J409=X$39,DATOS!C409,"")</f>
        <v>0</v>
      </c>
    </row>
    <row r="446" spans="26:28" x14ac:dyDescent="0.25">
      <c r="Z446">
        <f t="shared" si="11"/>
        <v>1</v>
      </c>
      <c r="AA446">
        <f>IF(AB446="",0,IFERROR(IF(VLOOKUP(AB446,AB$38:AB445,1,0)&gt;0,0,0),1))</f>
        <v>0</v>
      </c>
      <c r="AB446" s="16">
        <f>IF(DATOS!J410=X$39,DATOS!C410,"")</f>
        <v>0</v>
      </c>
    </row>
    <row r="447" spans="26:28" x14ac:dyDescent="0.25">
      <c r="Z447">
        <f t="shared" si="11"/>
        <v>1</v>
      </c>
      <c r="AA447">
        <f>IF(AB447="",0,IFERROR(IF(VLOOKUP(AB447,AB$38:AB446,1,0)&gt;0,0,0),1))</f>
        <v>0</v>
      </c>
      <c r="AB447" s="16">
        <f>IF(DATOS!J411=X$39,DATOS!C411,"")</f>
        <v>0</v>
      </c>
    </row>
    <row r="448" spans="26:28" x14ac:dyDescent="0.25">
      <c r="Z448">
        <f t="shared" si="11"/>
        <v>1</v>
      </c>
      <c r="AA448">
        <f>IF(AB448="",0,IFERROR(IF(VLOOKUP(AB448,AB$38:AB447,1,0)&gt;0,0,0),1))</f>
        <v>0</v>
      </c>
      <c r="AB448" s="16">
        <f>IF(DATOS!J412=X$39,DATOS!C412,"")</f>
        <v>0</v>
      </c>
    </row>
    <row r="449" spans="26:28" x14ac:dyDescent="0.25">
      <c r="Z449">
        <f t="shared" si="11"/>
        <v>1</v>
      </c>
      <c r="AA449">
        <f>IF(AB449="",0,IFERROR(IF(VLOOKUP(AB449,AB$38:AB448,1,0)&gt;0,0,0),1))</f>
        <v>0</v>
      </c>
      <c r="AB449" s="16">
        <f>IF(DATOS!J413=X$39,DATOS!C413,"")</f>
        <v>0</v>
      </c>
    </row>
    <row r="450" spans="26:28" x14ac:dyDescent="0.25">
      <c r="Z450">
        <f t="shared" si="11"/>
        <v>1</v>
      </c>
      <c r="AA450">
        <f>IF(AB450="",0,IFERROR(IF(VLOOKUP(AB450,AB$38:AB449,1,0)&gt;0,0,0),1))</f>
        <v>0</v>
      </c>
      <c r="AB450" s="16">
        <f>IF(DATOS!J414=X$39,DATOS!C414,"")</f>
        <v>0</v>
      </c>
    </row>
    <row r="451" spans="26:28" x14ac:dyDescent="0.25">
      <c r="Z451">
        <f t="shared" si="11"/>
        <v>1</v>
      </c>
      <c r="AA451">
        <f>IF(AB451="",0,IFERROR(IF(VLOOKUP(AB451,AB$38:AB450,1,0)&gt;0,0,0),1))</f>
        <v>0</v>
      </c>
      <c r="AB451" s="16">
        <f>IF(DATOS!J415=X$39,DATOS!C415,"")</f>
        <v>0</v>
      </c>
    </row>
    <row r="452" spans="26:28" x14ac:dyDescent="0.25">
      <c r="Z452">
        <f t="shared" si="11"/>
        <v>1</v>
      </c>
      <c r="AA452">
        <f>IF(AB452="",0,IFERROR(IF(VLOOKUP(AB452,AB$38:AB451,1,0)&gt;0,0,0),1))</f>
        <v>0</v>
      </c>
      <c r="AB452" s="16">
        <f>IF(DATOS!J416=X$39,DATOS!C416,"")</f>
        <v>0</v>
      </c>
    </row>
    <row r="453" spans="26:28" x14ac:dyDescent="0.25">
      <c r="Z453">
        <f t="shared" si="11"/>
        <v>1</v>
      </c>
      <c r="AA453">
        <f>IF(AB453="",0,IFERROR(IF(VLOOKUP(AB453,AB$38:AB452,1,0)&gt;0,0,0),1))</f>
        <v>0</v>
      </c>
      <c r="AB453" s="16">
        <f>IF(DATOS!J417=X$39,DATOS!C417,"")</f>
        <v>0</v>
      </c>
    </row>
    <row r="454" spans="26:28" x14ac:dyDescent="0.25">
      <c r="Z454">
        <f t="shared" si="11"/>
        <v>1</v>
      </c>
      <c r="AA454">
        <f>IF(AB454="",0,IFERROR(IF(VLOOKUP(AB454,AB$38:AB453,1,0)&gt;0,0,0),1))</f>
        <v>0</v>
      </c>
      <c r="AB454" s="16">
        <f>IF(DATOS!J418=X$39,DATOS!C418,"")</f>
        <v>0</v>
      </c>
    </row>
    <row r="455" spans="26:28" x14ac:dyDescent="0.25">
      <c r="Z455">
        <f t="shared" si="11"/>
        <v>1</v>
      </c>
      <c r="AA455">
        <f>IF(AB455="",0,IFERROR(IF(VLOOKUP(AB455,AB$38:AB454,1,0)&gt;0,0,0),1))</f>
        <v>0</v>
      </c>
      <c r="AB455" s="16">
        <f>IF(DATOS!J419=X$39,DATOS!C419,"")</f>
        <v>0</v>
      </c>
    </row>
    <row r="456" spans="26:28" x14ac:dyDescent="0.25">
      <c r="Z456">
        <f t="shared" si="11"/>
        <v>1</v>
      </c>
      <c r="AA456">
        <f>IF(AB456="",0,IFERROR(IF(VLOOKUP(AB456,AB$38:AB455,1,0)&gt;0,0,0),1))</f>
        <v>0</v>
      </c>
      <c r="AB456" s="16">
        <f>IF(DATOS!J420=X$39,DATOS!C420,"")</f>
        <v>0</v>
      </c>
    </row>
    <row r="457" spans="26:28" x14ac:dyDescent="0.25">
      <c r="Z457">
        <f t="shared" si="11"/>
        <v>1</v>
      </c>
      <c r="AA457">
        <f>IF(AB457="",0,IFERROR(IF(VLOOKUP(AB457,AB$38:AB456,1,0)&gt;0,0,0),1))</f>
        <v>0</v>
      </c>
      <c r="AB457" s="16">
        <f>IF(DATOS!J421=X$39,DATOS!C421,"")</f>
        <v>0</v>
      </c>
    </row>
    <row r="458" spans="26:28" x14ac:dyDescent="0.25">
      <c r="Z458">
        <f t="shared" si="11"/>
        <v>1</v>
      </c>
      <c r="AA458">
        <f>IF(AB458="",0,IFERROR(IF(VLOOKUP(AB458,AB$38:AB457,1,0)&gt;0,0,0),1))</f>
        <v>0</v>
      </c>
      <c r="AB458" s="16">
        <f>IF(DATOS!J422=X$39,DATOS!C422,"")</f>
        <v>0</v>
      </c>
    </row>
    <row r="459" spans="26:28" x14ac:dyDescent="0.25">
      <c r="Z459">
        <f t="shared" si="11"/>
        <v>1</v>
      </c>
      <c r="AA459">
        <f>IF(AB459="",0,IFERROR(IF(VLOOKUP(AB459,AB$38:AB458,1,0)&gt;0,0,0),1))</f>
        <v>0</v>
      </c>
      <c r="AB459" s="16">
        <f>IF(DATOS!J423=X$39,DATOS!C423,"")</f>
        <v>0</v>
      </c>
    </row>
    <row r="460" spans="26:28" x14ac:dyDescent="0.25">
      <c r="Z460">
        <f t="shared" si="11"/>
        <v>1</v>
      </c>
      <c r="AA460">
        <f>IF(AB460="",0,IFERROR(IF(VLOOKUP(AB460,AB$38:AB459,1,0)&gt;0,0,0),1))</f>
        <v>0</v>
      </c>
      <c r="AB460" s="16">
        <f>IF(DATOS!J424=X$39,DATOS!C424,"")</f>
        <v>0</v>
      </c>
    </row>
    <row r="461" spans="26:28" x14ac:dyDescent="0.25">
      <c r="Z461">
        <f t="shared" si="11"/>
        <v>1</v>
      </c>
      <c r="AA461">
        <f>IF(AB461="",0,IFERROR(IF(VLOOKUP(AB461,AB$38:AB460,1,0)&gt;0,0,0),1))</f>
        <v>0</v>
      </c>
      <c r="AB461" s="16">
        <f>IF(DATOS!J425=X$39,DATOS!C425,"")</f>
        <v>0</v>
      </c>
    </row>
    <row r="462" spans="26:28" x14ac:dyDescent="0.25">
      <c r="Z462">
        <f t="shared" si="11"/>
        <v>1</v>
      </c>
      <c r="AA462">
        <f>IF(AB462="",0,IFERROR(IF(VLOOKUP(AB462,AB$38:AB461,1,0)&gt;0,0,0),1))</f>
        <v>0</v>
      </c>
      <c r="AB462" s="16">
        <f>IF(DATOS!J426=X$39,DATOS!C426,"")</f>
        <v>0</v>
      </c>
    </row>
    <row r="463" spans="26:28" x14ac:dyDescent="0.25">
      <c r="Z463">
        <f t="shared" si="11"/>
        <v>1</v>
      </c>
      <c r="AA463">
        <f>IF(AB463="",0,IFERROR(IF(VLOOKUP(AB463,AB$38:AB462,1,0)&gt;0,0,0),1))</f>
        <v>0</v>
      </c>
      <c r="AB463" s="16">
        <f>IF(DATOS!J427=X$39,DATOS!C427,"")</f>
        <v>0</v>
      </c>
    </row>
    <row r="464" spans="26:28" x14ac:dyDescent="0.25">
      <c r="Z464">
        <f t="shared" si="11"/>
        <v>1</v>
      </c>
      <c r="AA464">
        <f>IF(AB464="",0,IFERROR(IF(VLOOKUP(AB464,AB$38:AB463,1,0)&gt;0,0,0),1))</f>
        <v>0</v>
      </c>
      <c r="AB464" s="16">
        <f>IF(DATOS!J428=X$39,DATOS!C428,"")</f>
        <v>0</v>
      </c>
    </row>
    <row r="465" spans="26:28" x14ac:dyDescent="0.25">
      <c r="Z465">
        <f t="shared" si="11"/>
        <v>1</v>
      </c>
      <c r="AA465">
        <f>IF(AB465="",0,IFERROR(IF(VLOOKUP(AB465,AB$38:AB464,1,0)&gt;0,0,0),1))</f>
        <v>0</v>
      </c>
      <c r="AB465" s="16">
        <f>IF(DATOS!J429=X$39,DATOS!C429,"")</f>
        <v>0</v>
      </c>
    </row>
    <row r="466" spans="26:28" x14ac:dyDescent="0.25">
      <c r="Z466">
        <f t="shared" si="11"/>
        <v>1</v>
      </c>
      <c r="AA466">
        <f>IF(AB466="",0,IFERROR(IF(VLOOKUP(AB466,AB$38:AB465,1,0)&gt;0,0,0),1))</f>
        <v>0</v>
      </c>
      <c r="AB466" s="16">
        <f>IF(DATOS!J430=X$39,DATOS!C430,"")</f>
        <v>0</v>
      </c>
    </row>
    <row r="467" spans="26:28" x14ac:dyDescent="0.25">
      <c r="Z467">
        <f t="shared" si="11"/>
        <v>1</v>
      </c>
      <c r="AA467">
        <f>IF(AB467="",0,IFERROR(IF(VLOOKUP(AB467,AB$38:AB466,1,0)&gt;0,0,0),1))</f>
        <v>0</v>
      </c>
      <c r="AB467" s="16">
        <f>IF(DATOS!J431=X$39,DATOS!C431,"")</f>
        <v>0</v>
      </c>
    </row>
    <row r="468" spans="26:28" x14ac:dyDescent="0.25">
      <c r="Z468">
        <f t="shared" si="11"/>
        <v>1</v>
      </c>
      <c r="AA468">
        <f>IF(AB468="",0,IFERROR(IF(VLOOKUP(AB468,AB$38:AB467,1,0)&gt;0,0,0),1))</f>
        <v>0</v>
      </c>
      <c r="AB468" s="16">
        <f>IF(DATOS!J432=X$39,DATOS!C432,"")</f>
        <v>0</v>
      </c>
    </row>
    <row r="469" spans="26:28" x14ac:dyDescent="0.25">
      <c r="Z469">
        <f t="shared" si="11"/>
        <v>1</v>
      </c>
      <c r="AA469">
        <f>IF(AB469="",0,IFERROR(IF(VLOOKUP(AB469,AB$38:AB468,1,0)&gt;0,0,0),1))</f>
        <v>0</v>
      </c>
      <c r="AB469" s="16">
        <f>IF(DATOS!J433=X$39,DATOS!C433,"")</f>
        <v>0</v>
      </c>
    </row>
    <row r="470" spans="26:28" x14ac:dyDescent="0.25">
      <c r="Z470">
        <f t="shared" si="11"/>
        <v>1</v>
      </c>
      <c r="AA470">
        <f>IF(AB470="",0,IFERROR(IF(VLOOKUP(AB470,AB$38:AB469,1,0)&gt;0,0,0),1))</f>
        <v>0</v>
      </c>
      <c r="AB470" s="16">
        <f>IF(DATOS!J434=X$39,DATOS!C434,"")</f>
        <v>0</v>
      </c>
    </row>
    <row r="471" spans="26:28" x14ac:dyDescent="0.25">
      <c r="Z471">
        <f t="shared" si="11"/>
        <v>1</v>
      </c>
      <c r="AA471">
        <f>IF(AB471="",0,IFERROR(IF(VLOOKUP(AB471,AB$38:AB470,1,0)&gt;0,0,0),1))</f>
        <v>0</v>
      </c>
      <c r="AB471" s="16">
        <f>IF(DATOS!J435=X$39,DATOS!C435,"")</f>
        <v>0</v>
      </c>
    </row>
    <row r="472" spans="26:28" x14ac:dyDescent="0.25">
      <c r="Z472">
        <f t="shared" si="11"/>
        <v>1</v>
      </c>
      <c r="AA472">
        <f>IF(AB472="",0,IFERROR(IF(VLOOKUP(AB472,AB$38:AB471,1,0)&gt;0,0,0),1))</f>
        <v>0</v>
      </c>
      <c r="AB472" s="16">
        <f>IF(DATOS!J436=X$39,DATOS!C436,"")</f>
        <v>0</v>
      </c>
    </row>
    <row r="473" spans="26:28" x14ac:dyDescent="0.25">
      <c r="Z473">
        <f t="shared" si="11"/>
        <v>1</v>
      </c>
      <c r="AA473">
        <f>IF(AB473="",0,IFERROR(IF(VLOOKUP(AB473,AB$38:AB472,1,0)&gt;0,0,0),1))</f>
        <v>0</v>
      </c>
      <c r="AB473" s="16">
        <f>IF(DATOS!J437=X$39,DATOS!C437,"")</f>
        <v>0</v>
      </c>
    </row>
    <row r="474" spans="26:28" x14ac:dyDescent="0.25">
      <c r="Z474">
        <f t="shared" si="11"/>
        <v>1</v>
      </c>
      <c r="AA474">
        <f>IF(AB474="",0,IFERROR(IF(VLOOKUP(AB474,AB$38:AB473,1,0)&gt;0,0,0),1))</f>
        <v>0</v>
      </c>
      <c r="AB474" s="16">
        <f>IF(DATOS!J438=X$39,DATOS!C438,"")</f>
        <v>0</v>
      </c>
    </row>
    <row r="475" spans="26:28" x14ac:dyDescent="0.25">
      <c r="Z475">
        <f t="shared" si="11"/>
        <v>1</v>
      </c>
      <c r="AA475">
        <f>IF(AB475="",0,IFERROR(IF(VLOOKUP(AB475,AB$38:AB474,1,0)&gt;0,0,0),1))</f>
        <v>0</v>
      </c>
      <c r="AB475" s="16">
        <f>IF(DATOS!J439=X$39,DATOS!C439,"")</f>
        <v>0</v>
      </c>
    </row>
    <row r="476" spans="26:28" x14ac:dyDescent="0.25">
      <c r="Z476">
        <f t="shared" si="11"/>
        <v>1</v>
      </c>
      <c r="AA476">
        <f>IF(AB476="",0,IFERROR(IF(VLOOKUP(AB476,AB$38:AB475,1,0)&gt;0,0,0),1))</f>
        <v>0</v>
      </c>
      <c r="AB476" s="16">
        <f>IF(DATOS!J440=X$39,DATOS!C440,"")</f>
        <v>0</v>
      </c>
    </row>
    <row r="477" spans="26:28" x14ac:dyDescent="0.25">
      <c r="Z477">
        <f t="shared" si="11"/>
        <v>1</v>
      </c>
      <c r="AA477">
        <f>IF(AB477="",0,IFERROR(IF(VLOOKUP(AB477,AB$38:AB476,1,0)&gt;0,0,0),1))</f>
        <v>0</v>
      </c>
      <c r="AB477" s="16">
        <f>IF(DATOS!J441=X$39,DATOS!C441,"")</f>
        <v>0</v>
      </c>
    </row>
    <row r="478" spans="26:28" x14ac:dyDescent="0.25">
      <c r="Z478">
        <f t="shared" si="11"/>
        <v>1</v>
      </c>
      <c r="AA478">
        <f>IF(AB478="",0,IFERROR(IF(VLOOKUP(AB478,AB$38:AB477,1,0)&gt;0,0,0),1))</f>
        <v>0</v>
      </c>
      <c r="AB478" s="16">
        <f>IF(DATOS!J442=X$39,DATOS!C442,"")</f>
        <v>0</v>
      </c>
    </row>
    <row r="479" spans="26:28" x14ac:dyDescent="0.25">
      <c r="Z479">
        <f t="shared" si="11"/>
        <v>1</v>
      </c>
      <c r="AA479">
        <f>IF(AB479="",0,IFERROR(IF(VLOOKUP(AB479,AB$38:AB478,1,0)&gt;0,0,0),1))</f>
        <v>0</v>
      </c>
      <c r="AB479" s="16">
        <f>IF(DATOS!J443=X$39,DATOS!C443,"")</f>
        <v>0</v>
      </c>
    </row>
    <row r="480" spans="26:28" x14ac:dyDescent="0.25">
      <c r="Z480">
        <f t="shared" si="11"/>
        <v>1</v>
      </c>
      <c r="AA480">
        <f>IF(AB480="",0,IFERROR(IF(VLOOKUP(AB480,AB$38:AB479,1,0)&gt;0,0,0),1))</f>
        <v>0</v>
      </c>
      <c r="AB480" s="16">
        <f>IF(DATOS!J444=X$39,DATOS!C444,"")</f>
        <v>0</v>
      </c>
    </row>
    <row r="481" spans="26:28" x14ac:dyDescent="0.25">
      <c r="Z481">
        <f t="shared" si="11"/>
        <v>1</v>
      </c>
      <c r="AA481">
        <f>IF(AB481="",0,IFERROR(IF(VLOOKUP(AB481,AB$38:AB480,1,0)&gt;0,0,0),1))</f>
        <v>0</v>
      </c>
      <c r="AB481" s="16">
        <f>IF(DATOS!J445=X$39,DATOS!C445,"")</f>
        <v>0</v>
      </c>
    </row>
    <row r="482" spans="26:28" x14ac:dyDescent="0.25">
      <c r="Z482">
        <f t="shared" si="11"/>
        <v>1</v>
      </c>
      <c r="AA482">
        <f>IF(AB482="",0,IFERROR(IF(VLOOKUP(AB482,AB$38:AB481,1,0)&gt;0,0,0),1))</f>
        <v>0</v>
      </c>
      <c r="AB482" s="16">
        <f>IF(DATOS!J446=X$39,DATOS!C446,"")</f>
        <v>0</v>
      </c>
    </row>
    <row r="483" spans="26:28" x14ac:dyDescent="0.25">
      <c r="Z483">
        <f t="shared" si="11"/>
        <v>1</v>
      </c>
      <c r="AA483">
        <f>IF(AB483="",0,IFERROR(IF(VLOOKUP(AB483,AB$38:AB482,1,0)&gt;0,0,0),1))</f>
        <v>0</v>
      </c>
      <c r="AB483" s="16">
        <f>IF(DATOS!J447=X$39,DATOS!C447,"")</f>
        <v>0</v>
      </c>
    </row>
    <row r="484" spans="26:28" x14ac:dyDescent="0.25">
      <c r="Z484">
        <f t="shared" si="11"/>
        <v>1</v>
      </c>
      <c r="AA484">
        <f>IF(AB484="",0,IFERROR(IF(VLOOKUP(AB484,AB$38:AB483,1,0)&gt;0,0,0),1))</f>
        <v>0</v>
      </c>
      <c r="AB484" s="16">
        <f>IF(DATOS!J448=X$39,DATOS!C448,"")</f>
        <v>0</v>
      </c>
    </row>
    <row r="485" spans="26:28" x14ac:dyDescent="0.25">
      <c r="Z485">
        <f t="shared" si="11"/>
        <v>1</v>
      </c>
      <c r="AA485">
        <f>IF(AB485="",0,IFERROR(IF(VLOOKUP(AB485,AB$38:AB484,1,0)&gt;0,0,0),1))</f>
        <v>0</v>
      </c>
      <c r="AB485" s="16">
        <f>IF(DATOS!J449=X$39,DATOS!C449,"")</f>
        <v>0</v>
      </c>
    </row>
    <row r="486" spans="26:28" x14ac:dyDescent="0.25">
      <c r="Z486">
        <f t="shared" ref="Z486:Z549" si="12">Z485+AA486</f>
        <v>1</v>
      </c>
      <c r="AA486">
        <f>IF(AB486="",0,IFERROR(IF(VLOOKUP(AB486,AB$38:AB485,1,0)&gt;0,0,0),1))</f>
        <v>0</v>
      </c>
      <c r="AB486" s="16">
        <f>IF(DATOS!J450=X$39,DATOS!C450,"")</f>
        <v>0</v>
      </c>
    </row>
    <row r="487" spans="26:28" x14ac:dyDescent="0.25">
      <c r="Z487">
        <f t="shared" si="12"/>
        <v>1</v>
      </c>
      <c r="AA487">
        <f>IF(AB487="",0,IFERROR(IF(VLOOKUP(AB487,AB$38:AB486,1,0)&gt;0,0,0),1))</f>
        <v>0</v>
      </c>
      <c r="AB487" s="16">
        <f>IF(DATOS!J451=X$39,DATOS!C451,"")</f>
        <v>0</v>
      </c>
    </row>
    <row r="488" spans="26:28" x14ac:dyDescent="0.25">
      <c r="Z488">
        <f t="shared" si="12"/>
        <v>1</v>
      </c>
      <c r="AA488">
        <f>IF(AB488="",0,IFERROR(IF(VLOOKUP(AB488,AB$38:AB487,1,0)&gt;0,0,0),1))</f>
        <v>0</v>
      </c>
      <c r="AB488" s="16">
        <f>IF(DATOS!J452=X$39,DATOS!C452,"")</f>
        <v>0</v>
      </c>
    </row>
    <row r="489" spans="26:28" x14ac:dyDescent="0.25">
      <c r="Z489">
        <f t="shared" si="12"/>
        <v>1</v>
      </c>
      <c r="AA489">
        <f>IF(AB489="",0,IFERROR(IF(VLOOKUP(AB489,AB$38:AB488,1,0)&gt;0,0,0),1))</f>
        <v>0</v>
      </c>
      <c r="AB489" s="16">
        <f>IF(DATOS!J453=X$39,DATOS!C453,"")</f>
        <v>0</v>
      </c>
    </row>
    <row r="490" spans="26:28" x14ac:dyDescent="0.25">
      <c r="Z490">
        <f t="shared" si="12"/>
        <v>1</v>
      </c>
      <c r="AA490">
        <f>IF(AB490="",0,IFERROR(IF(VLOOKUP(AB490,AB$38:AB489,1,0)&gt;0,0,0),1))</f>
        <v>0</v>
      </c>
      <c r="AB490" s="16">
        <f>IF(DATOS!J454=X$39,DATOS!C454,"")</f>
        <v>0</v>
      </c>
    </row>
    <row r="491" spans="26:28" x14ac:dyDescent="0.25">
      <c r="Z491">
        <f t="shared" si="12"/>
        <v>1</v>
      </c>
      <c r="AA491">
        <f>IF(AB491="",0,IFERROR(IF(VLOOKUP(AB491,AB$38:AB490,1,0)&gt;0,0,0),1))</f>
        <v>0</v>
      </c>
      <c r="AB491" s="16">
        <f>IF(DATOS!J455=X$39,DATOS!C455,"")</f>
        <v>0</v>
      </c>
    </row>
    <row r="492" spans="26:28" x14ac:dyDescent="0.25">
      <c r="Z492">
        <f t="shared" si="12"/>
        <v>1</v>
      </c>
      <c r="AA492">
        <f>IF(AB492="",0,IFERROR(IF(VLOOKUP(AB492,AB$38:AB491,1,0)&gt;0,0,0),1))</f>
        <v>0</v>
      </c>
      <c r="AB492" s="16">
        <f>IF(DATOS!J456=X$39,DATOS!C456,"")</f>
        <v>0</v>
      </c>
    </row>
    <row r="493" spans="26:28" x14ac:dyDescent="0.25">
      <c r="Z493">
        <f t="shared" si="12"/>
        <v>1</v>
      </c>
      <c r="AA493">
        <f>IF(AB493="",0,IFERROR(IF(VLOOKUP(AB493,AB$38:AB492,1,0)&gt;0,0,0),1))</f>
        <v>0</v>
      </c>
      <c r="AB493" s="16">
        <f>IF(DATOS!J457=X$39,DATOS!C457,"")</f>
        <v>0</v>
      </c>
    </row>
    <row r="494" spans="26:28" x14ac:dyDescent="0.25">
      <c r="Z494">
        <f t="shared" si="12"/>
        <v>1</v>
      </c>
      <c r="AA494">
        <f>IF(AB494="",0,IFERROR(IF(VLOOKUP(AB494,AB$38:AB493,1,0)&gt;0,0,0),1))</f>
        <v>0</v>
      </c>
      <c r="AB494" s="16">
        <f>IF(DATOS!J458=X$39,DATOS!C458,"")</f>
        <v>0</v>
      </c>
    </row>
    <row r="495" spans="26:28" x14ac:dyDescent="0.25">
      <c r="Z495">
        <f t="shared" si="12"/>
        <v>1</v>
      </c>
      <c r="AA495">
        <f>IF(AB495="",0,IFERROR(IF(VLOOKUP(AB495,AB$38:AB494,1,0)&gt;0,0,0),1))</f>
        <v>0</v>
      </c>
      <c r="AB495" s="16">
        <f>IF(DATOS!J459=X$39,DATOS!C459,"")</f>
        <v>0</v>
      </c>
    </row>
    <row r="496" spans="26:28" x14ac:dyDescent="0.25">
      <c r="Z496">
        <f t="shared" si="12"/>
        <v>1</v>
      </c>
      <c r="AA496">
        <f>IF(AB496="",0,IFERROR(IF(VLOOKUP(AB496,AB$38:AB495,1,0)&gt;0,0,0),1))</f>
        <v>0</v>
      </c>
      <c r="AB496" s="16">
        <f>IF(DATOS!J460=X$39,DATOS!C460,"")</f>
        <v>0</v>
      </c>
    </row>
    <row r="497" spans="26:28" x14ac:dyDescent="0.25">
      <c r="Z497">
        <f t="shared" si="12"/>
        <v>1</v>
      </c>
      <c r="AA497">
        <f>IF(AB497="",0,IFERROR(IF(VLOOKUP(AB497,AB$38:AB496,1,0)&gt;0,0,0),1))</f>
        <v>0</v>
      </c>
      <c r="AB497" s="16">
        <f>IF(DATOS!J461=X$39,DATOS!C461,"")</f>
        <v>0</v>
      </c>
    </row>
    <row r="498" spans="26:28" x14ac:dyDescent="0.25">
      <c r="Z498">
        <f t="shared" si="12"/>
        <v>1</v>
      </c>
      <c r="AA498">
        <f>IF(AB498="",0,IFERROR(IF(VLOOKUP(AB498,AB$38:AB497,1,0)&gt;0,0,0),1))</f>
        <v>0</v>
      </c>
      <c r="AB498" s="16">
        <f>IF(DATOS!J462=X$39,DATOS!C462,"")</f>
        <v>0</v>
      </c>
    </row>
    <row r="499" spans="26:28" x14ac:dyDescent="0.25">
      <c r="Z499">
        <f t="shared" si="12"/>
        <v>1</v>
      </c>
      <c r="AA499">
        <f>IF(AB499="",0,IFERROR(IF(VLOOKUP(AB499,AB$38:AB498,1,0)&gt;0,0,0),1))</f>
        <v>0</v>
      </c>
      <c r="AB499" s="16">
        <f>IF(DATOS!J463=X$39,DATOS!C463,"")</f>
        <v>0</v>
      </c>
    </row>
    <row r="500" spans="26:28" x14ac:dyDescent="0.25">
      <c r="Z500">
        <f t="shared" si="12"/>
        <v>1</v>
      </c>
      <c r="AA500">
        <f>IF(AB500="",0,IFERROR(IF(VLOOKUP(AB500,AB$38:AB499,1,0)&gt;0,0,0),1))</f>
        <v>0</v>
      </c>
      <c r="AB500" s="16">
        <f>IF(DATOS!J464=X$39,DATOS!C464,"")</f>
        <v>0</v>
      </c>
    </row>
    <row r="501" spans="26:28" x14ac:dyDescent="0.25">
      <c r="Z501">
        <f t="shared" si="12"/>
        <v>1</v>
      </c>
      <c r="AA501">
        <f>IF(AB501="",0,IFERROR(IF(VLOOKUP(AB501,AB$38:AB500,1,0)&gt;0,0,0),1))</f>
        <v>0</v>
      </c>
      <c r="AB501" s="16">
        <f>IF(DATOS!J465=X$39,DATOS!C465,"")</f>
        <v>0</v>
      </c>
    </row>
    <row r="502" spans="26:28" x14ac:dyDescent="0.25">
      <c r="Z502">
        <f t="shared" si="12"/>
        <v>1</v>
      </c>
      <c r="AA502">
        <f>IF(AB502="",0,IFERROR(IF(VLOOKUP(AB502,AB$38:AB501,1,0)&gt;0,0,0),1))</f>
        <v>0</v>
      </c>
      <c r="AB502" s="16">
        <f>IF(DATOS!J466=X$39,DATOS!C466,"")</f>
        <v>0</v>
      </c>
    </row>
    <row r="503" spans="26:28" x14ac:dyDescent="0.25">
      <c r="Z503">
        <f t="shared" si="12"/>
        <v>1</v>
      </c>
      <c r="AA503">
        <f>IF(AB503="",0,IFERROR(IF(VLOOKUP(AB503,AB$38:AB502,1,0)&gt;0,0,0),1))</f>
        <v>0</v>
      </c>
      <c r="AB503" s="16">
        <f>IF(DATOS!J467=X$39,DATOS!C467,"")</f>
        <v>0</v>
      </c>
    </row>
    <row r="504" spans="26:28" x14ac:dyDescent="0.25">
      <c r="Z504">
        <f t="shared" si="12"/>
        <v>1</v>
      </c>
      <c r="AA504">
        <f>IF(AB504="",0,IFERROR(IF(VLOOKUP(AB504,AB$38:AB503,1,0)&gt;0,0,0),1))</f>
        <v>0</v>
      </c>
      <c r="AB504" s="16">
        <f>IF(DATOS!J468=X$39,DATOS!C468,"")</f>
        <v>0</v>
      </c>
    </row>
    <row r="505" spans="26:28" x14ac:dyDescent="0.25">
      <c r="Z505">
        <f t="shared" si="12"/>
        <v>1</v>
      </c>
      <c r="AA505">
        <f>IF(AB505="",0,IFERROR(IF(VLOOKUP(AB505,AB$38:AB504,1,0)&gt;0,0,0),1))</f>
        <v>0</v>
      </c>
      <c r="AB505" s="16">
        <f>IF(DATOS!J469=X$39,DATOS!C469,"")</f>
        <v>0</v>
      </c>
    </row>
    <row r="506" spans="26:28" x14ac:dyDescent="0.25">
      <c r="Z506">
        <f t="shared" si="12"/>
        <v>1</v>
      </c>
      <c r="AA506">
        <f>IF(AB506="",0,IFERROR(IF(VLOOKUP(AB506,AB$38:AB505,1,0)&gt;0,0,0),1))</f>
        <v>0</v>
      </c>
      <c r="AB506" s="16">
        <f>IF(DATOS!J470=X$39,DATOS!C470,"")</f>
        <v>0</v>
      </c>
    </row>
    <row r="507" spans="26:28" x14ac:dyDescent="0.25">
      <c r="Z507">
        <f t="shared" si="12"/>
        <v>1</v>
      </c>
      <c r="AA507">
        <f>IF(AB507="",0,IFERROR(IF(VLOOKUP(AB507,AB$38:AB506,1,0)&gt;0,0,0),1))</f>
        <v>0</v>
      </c>
      <c r="AB507" s="16">
        <f>IF(DATOS!J471=X$39,DATOS!C471,"")</f>
        <v>0</v>
      </c>
    </row>
    <row r="508" spans="26:28" x14ac:dyDescent="0.25">
      <c r="Z508">
        <f t="shared" si="12"/>
        <v>1</v>
      </c>
      <c r="AA508">
        <f>IF(AB508="",0,IFERROR(IF(VLOOKUP(AB508,AB$38:AB507,1,0)&gt;0,0,0),1))</f>
        <v>0</v>
      </c>
      <c r="AB508" s="16">
        <f>IF(DATOS!J472=X$39,DATOS!C472,"")</f>
        <v>0</v>
      </c>
    </row>
    <row r="509" spans="26:28" x14ac:dyDescent="0.25">
      <c r="Z509">
        <f t="shared" si="12"/>
        <v>1</v>
      </c>
      <c r="AA509">
        <f>IF(AB509="",0,IFERROR(IF(VLOOKUP(AB509,AB$38:AB508,1,0)&gt;0,0,0),1))</f>
        <v>0</v>
      </c>
      <c r="AB509" s="16">
        <f>IF(DATOS!J473=X$39,DATOS!C473,"")</f>
        <v>0</v>
      </c>
    </row>
    <row r="510" spans="26:28" x14ac:dyDescent="0.25">
      <c r="Z510">
        <f t="shared" si="12"/>
        <v>1</v>
      </c>
      <c r="AA510">
        <f>IF(AB510="",0,IFERROR(IF(VLOOKUP(AB510,AB$38:AB509,1,0)&gt;0,0,0),1))</f>
        <v>0</v>
      </c>
      <c r="AB510" s="16">
        <f>IF(DATOS!J474=X$39,DATOS!C474,"")</f>
        <v>0</v>
      </c>
    </row>
    <row r="511" spans="26:28" x14ac:dyDescent="0.25">
      <c r="Z511">
        <f t="shared" si="12"/>
        <v>1</v>
      </c>
      <c r="AA511">
        <f>IF(AB511="",0,IFERROR(IF(VLOOKUP(AB511,AB$38:AB510,1,0)&gt;0,0,0),1))</f>
        <v>0</v>
      </c>
      <c r="AB511" s="16">
        <f>IF(DATOS!J475=X$39,DATOS!C475,"")</f>
        <v>0</v>
      </c>
    </row>
    <row r="512" spans="26:28" x14ac:dyDescent="0.25">
      <c r="Z512">
        <f t="shared" si="12"/>
        <v>1</v>
      </c>
      <c r="AA512">
        <f>IF(AB512="",0,IFERROR(IF(VLOOKUP(AB512,AB$38:AB511,1,0)&gt;0,0,0),1))</f>
        <v>0</v>
      </c>
      <c r="AB512" s="16">
        <f>IF(DATOS!J476=X$39,DATOS!C476,"")</f>
        <v>0</v>
      </c>
    </row>
    <row r="513" spans="26:28" x14ac:dyDescent="0.25">
      <c r="Z513">
        <f t="shared" si="12"/>
        <v>1</v>
      </c>
      <c r="AA513">
        <f>IF(AB513="",0,IFERROR(IF(VLOOKUP(AB513,AB$38:AB512,1,0)&gt;0,0,0),1))</f>
        <v>0</v>
      </c>
      <c r="AB513" s="16">
        <f>IF(DATOS!J477=X$39,DATOS!C477,"")</f>
        <v>0</v>
      </c>
    </row>
    <row r="514" spans="26:28" x14ac:dyDescent="0.25">
      <c r="Z514">
        <f t="shared" si="12"/>
        <v>1</v>
      </c>
      <c r="AA514">
        <f>IF(AB514="",0,IFERROR(IF(VLOOKUP(AB514,AB$38:AB513,1,0)&gt;0,0,0),1))</f>
        <v>0</v>
      </c>
      <c r="AB514" s="16">
        <f>IF(DATOS!J478=X$39,DATOS!C478,"")</f>
        <v>0</v>
      </c>
    </row>
    <row r="515" spans="26:28" x14ac:dyDescent="0.25">
      <c r="Z515">
        <f t="shared" si="12"/>
        <v>1</v>
      </c>
      <c r="AA515">
        <f>IF(AB515="",0,IFERROR(IF(VLOOKUP(AB515,AB$38:AB514,1,0)&gt;0,0,0),1))</f>
        <v>0</v>
      </c>
      <c r="AB515" s="16">
        <f>IF(DATOS!J479=X$39,DATOS!C479,"")</f>
        <v>0</v>
      </c>
    </row>
    <row r="516" spans="26:28" x14ac:dyDescent="0.25">
      <c r="Z516">
        <f t="shared" si="12"/>
        <v>1</v>
      </c>
      <c r="AA516">
        <f>IF(AB516="",0,IFERROR(IF(VLOOKUP(AB516,AB$38:AB515,1,0)&gt;0,0,0),1))</f>
        <v>0</v>
      </c>
      <c r="AB516" s="16">
        <f>IF(DATOS!J480=X$39,DATOS!C480,"")</f>
        <v>0</v>
      </c>
    </row>
    <row r="517" spans="26:28" x14ac:dyDescent="0.25">
      <c r="Z517">
        <f t="shared" si="12"/>
        <v>1</v>
      </c>
      <c r="AA517">
        <f>IF(AB517="",0,IFERROR(IF(VLOOKUP(AB517,AB$38:AB516,1,0)&gt;0,0,0),1))</f>
        <v>0</v>
      </c>
      <c r="AB517" s="16">
        <f>IF(DATOS!J481=X$39,DATOS!C481,"")</f>
        <v>0</v>
      </c>
    </row>
    <row r="518" spans="26:28" x14ac:dyDescent="0.25">
      <c r="Z518">
        <f t="shared" si="12"/>
        <v>1</v>
      </c>
      <c r="AA518">
        <f>IF(AB518="",0,IFERROR(IF(VLOOKUP(AB518,AB$38:AB517,1,0)&gt;0,0,0),1))</f>
        <v>0</v>
      </c>
      <c r="AB518" s="16">
        <f>IF(DATOS!J482=X$39,DATOS!C482,"")</f>
        <v>0</v>
      </c>
    </row>
    <row r="519" spans="26:28" x14ac:dyDescent="0.25">
      <c r="Z519">
        <f t="shared" si="12"/>
        <v>1</v>
      </c>
      <c r="AA519">
        <f>IF(AB519="",0,IFERROR(IF(VLOOKUP(AB519,AB$38:AB518,1,0)&gt;0,0,0),1))</f>
        <v>0</v>
      </c>
      <c r="AB519" s="16">
        <f>IF(DATOS!J483=X$39,DATOS!C483,"")</f>
        <v>0</v>
      </c>
    </row>
    <row r="520" spans="26:28" x14ac:dyDescent="0.25">
      <c r="Z520">
        <f t="shared" si="12"/>
        <v>1</v>
      </c>
      <c r="AA520">
        <f>IF(AB520="",0,IFERROR(IF(VLOOKUP(AB520,AB$38:AB519,1,0)&gt;0,0,0),1))</f>
        <v>0</v>
      </c>
      <c r="AB520" s="16">
        <f>IF(DATOS!J484=X$39,DATOS!C484,"")</f>
        <v>0</v>
      </c>
    </row>
    <row r="521" spans="26:28" x14ac:dyDescent="0.25">
      <c r="Z521">
        <f t="shared" si="12"/>
        <v>1</v>
      </c>
      <c r="AA521">
        <f>IF(AB521="",0,IFERROR(IF(VLOOKUP(AB521,AB$38:AB520,1,0)&gt;0,0,0),1))</f>
        <v>0</v>
      </c>
      <c r="AB521" s="16">
        <f>IF(DATOS!J485=X$39,DATOS!C485,"")</f>
        <v>0</v>
      </c>
    </row>
    <row r="522" spans="26:28" x14ac:dyDescent="0.25">
      <c r="Z522">
        <f t="shared" si="12"/>
        <v>1</v>
      </c>
      <c r="AA522">
        <f>IF(AB522="",0,IFERROR(IF(VLOOKUP(AB522,AB$38:AB521,1,0)&gt;0,0,0),1))</f>
        <v>0</v>
      </c>
      <c r="AB522" s="16">
        <f>IF(DATOS!J486=X$39,DATOS!C486,"")</f>
        <v>0</v>
      </c>
    </row>
    <row r="523" spans="26:28" x14ac:dyDescent="0.25">
      <c r="Z523">
        <f t="shared" si="12"/>
        <v>1</v>
      </c>
      <c r="AA523">
        <f>IF(AB523="",0,IFERROR(IF(VLOOKUP(AB523,AB$38:AB522,1,0)&gt;0,0,0),1))</f>
        <v>0</v>
      </c>
      <c r="AB523" s="16">
        <f>IF(DATOS!J487=X$39,DATOS!C487,"")</f>
        <v>0</v>
      </c>
    </row>
    <row r="524" spans="26:28" x14ac:dyDescent="0.25">
      <c r="Z524">
        <f t="shared" si="12"/>
        <v>1</v>
      </c>
      <c r="AA524">
        <f>IF(AB524="",0,IFERROR(IF(VLOOKUP(AB524,AB$38:AB523,1,0)&gt;0,0,0),1))</f>
        <v>0</v>
      </c>
      <c r="AB524" s="16">
        <f>IF(DATOS!J488=X$39,DATOS!C488,"")</f>
        <v>0</v>
      </c>
    </row>
    <row r="525" spans="26:28" x14ac:dyDescent="0.25">
      <c r="Z525">
        <f t="shared" si="12"/>
        <v>1</v>
      </c>
      <c r="AA525">
        <f>IF(AB525="",0,IFERROR(IF(VLOOKUP(AB525,AB$38:AB524,1,0)&gt;0,0,0),1))</f>
        <v>0</v>
      </c>
      <c r="AB525" s="16">
        <f>IF(DATOS!J489=X$39,DATOS!C489,"")</f>
        <v>0</v>
      </c>
    </row>
    <row r="526" spans="26:28" x14ac:dyDescent="0.25">
      <c r="Z526">
        <f t="shared" si="12"/>
        <v>1</v>
      </c>
      <c r="AA526">
        <f>IF(AB526="",0,IFERROR(IF(VLOOKUP(AB526,AB$38:AB525,1,0)&gt;0,0,0),1))</f>
        <v>0</v>
      </c>
      <c r="AB526" s="16">
        <f>IF(DATOS!J490=X$39,DATOS!C490,"")</f>
        <v>0</v>
      </c>
    </row>
    <row r="527" spans="26:28" x14ac:dyDescent="0.25">
      <c r="Z527">
        <f t="shared" si="12"/>
        <v>1</v>
      </c>
      <c r="AA527">
        <f>IF(AB527="",0,IFERROR(IF(VLOOKUP(AB527,AB$38:AB526,1,0)&gt;0,0,0),1))</f>
        <v>0</v>
      </c>
      <c r="AB527" s="16">
        <f>IF(DATOS!J491=X$39,DATOS!C491,"")</f>
        <v>0</v>
      </c>
    </row>
    <row r="528" spans="26:28" x14ac:dyDescent="0.25">
      <c r="Z528">
        <f t="shared" si="12"/>
        <v>1</v>
      </c>
      <c r="AA528">
        <f>IF(AB528="",0,IFERROR(IF(VLOOKUP(AB528,AB$38:AB527,1,0)&gt;0,0,0),1))</f>
        <v>0</v>
      </c>
      <c r="AB528" s="16">
        <f>IF(DATOS!J492=X$39,DATOS!C492,"")</f>
        <v>0</v>
      </c>
    </row>
    <row r="529" spans="26:28" x14ac:dyDescent="0.25">
      <c r="Z529">
        <f t="shared" si="12"/>
        <v>1</v>
      </c>
      <c r="AA529">
        <f>IF(AB529="",0,IFERROR(IF(VLOOKUP(AB529,AB$38:AB528,1,0)&gt;0,0,0),1))</f>
        <v>0</v>
      </c>
      <c r="AB529" s="16">
        <f>IF(DATOS!J493=X$39,DATOS!C493,"")</f>
        <v>0</v>
      </c>
    </row>
    <row r="530" spans="26:28" x14ac:dyDescent="0.25">
      <c r="Z530">
        <f t="shared" si="12"/>
        <v>1</v>
      </c>
      <c r="AA530">
        <f>IF(AB530="",0,IFERROR(IF(VLOOKUP(AB530,AB$38:AB529,1,0)&gt;0,0,0),1))</f>
        <v>0</v>
      </c>
      <c r="AB530" s="16">
        <f>IF(DATOS!J494=X$39,DATOS!C494,"")</f>
        <v>0</v>
      </c>
    </row>
    <row r="531" spans="26:28" x14ac:dyDescent="0.25">
      <c r="Z531">
        <f t="shared" si="12"/>
        <v>1</v>
      </c>
      <c r="AA531">
        <f>IF(AB531="",0,IFERROR(IF(VLOOKUP(AB531,AB$38:AB530,1,0)&gt;0,0,0),1))</f>
        <v>0</v>
      </c>
      <c r="AB531" s="16">
        <f>IF(DATOS!J495=X$39,DATOS!C495,"")</f>
        <v>0</v>
      </c>
    </row>
    <row r="532" spans="26:28" x14ac:dyDescent="0.25">
      <c r="Z532">
        <f t="shared" si="12"/>
        <v>1</v>
      </c>
      <c r="AA532">
        <f>IF(AB532="",0,IFERROR(IF(VLOOKUP(AB532,AB$38:AB531,1,0)&gt;0,0,0),1))</f>
        <v>0</v>
      </c>
      <c r="AB532" s="16">
        <f>IF(DATOS!J496=X$39,DATOS!C496,"")</f>
        <v>0</v>
      </c>
    </row>
    <row r="533" spans="26:28" x14ac:dyDescent="0.25">
      <c r="Z533">
        <f t="shared" si="12"/>
        <v>1</v>
      </c>
      <c r="AA533">
        <f>IF(AB533="",0,IFERROR(IF(VLOOKUP(AB533,AB$38:AB532,1,0)&gt;0,0,0),1))</f>
        <v>0</v>
      </c>
      <c r="AB533" s="16">
        <f>IF(DATOS!J497=X$39,DATOS!C497,"")</f>
        <v>0</v>
      </c>
    </row>
    <row r="534" spans="26:28" x14ac:dyDescent="0.25">
      <c r="Z534">
        <f t="shared" si="12"/>
        <v>1</v>
      </c>
      <c r="AA534">
        <f>IF(AB534="",0,IFERROR(IF(VLOOKUP(AB534,AB$38:AB533,1,0)&gt;0,0,0),1))</f>
        <v>0</v>
      </c>
      <c r="AB534" s="16">
        <f>IF(DATOS!J498=X$39,DATOS!C498,"")</f>
        <v>0</v>
      </c>
    </row>
    <row r="535" spans="26:28" x14ac:dyDescent="0.25">
      <c r="Z535">
        <f t="shared" si="12"/>
        <v>1</v>
      </c>
      <c r="AA535">
        <f>IF(AB535="",0,IFERROR(IF(VLOOKUP(AB535,AB$38:AB534,1,0)&gt;0,0,0),1))</f>
        <v>0</v>
      </c>
      <c r="AB535" s="16">
        <f>IF(DATOS!J499=X$39,DATOS!C499,"")</f>
        <v>0</v>
      </c>
    </row>
    <row r="536" spans="26:28" x14ac:dyDescent="0.25">
      <c r="Z536">
        <f t="shared" si="12"/>
        <v>1</v>
      </c>
      <c r="AA536">
        <f>IF(AB536="",0,IFERROR(IF(VLOOKUP(AB536,AB$38:AB535,1,0)&gt;0,0,0),1))</f>
        <v>0</v>
      </c>
      <c r="AB536" s="16">
        <f>IF(DATOS!J500=X$39,DATOS!C500,"")</f>
        <v>0</v>
      </c>
    </row>
    <row r="537" spans="26:28" x14ac:dyDescent="0.25">
      <c r="Z537">
        <f t="shared" si="12"/>
        <v>1</v>
      </c>
      <c r="AA537">
        <f>IF(AB537="",0,IFERROR(IF(VLOOKUP(AB537,AB$38:AB536,1,0)&gt;0,0,0),1))</f>
        <v>0</v>
      </c>
      <c r="AB537" s="16">
        <f>IF(DATOS!J501=X$39,DATOS!C501,"")</f>
        <v>0</v>
      </c>
    </row>
    <row r="538" spans="26:28" x14ac:dyDescent="0.25">
      <c r="Z538">
        <f t="shared" si="12"/>
        <v>1</v>
      </c>
      <c r="AA538">
        <f>IF(AB538="",0,IFERROR(IF(VLOOKUP(AB538,AB$38:AB537,1,0)&gt;0,0,0),1))</f>
        <v>0</v>
      </c>
      <c r="AB538" s="16">
        <f>IF(DATOS!J502=X$39,DATOS!C502,"")</f>
        <v>0</v>
      </c>
    </row>
    <row r="539" spans="26:28" x14ac:dyDescent="0.25">
      <c r="Z539">
        <f t="shared" si="12"/>
        <v>1</v>
      </c>
      <c r="AA539">
        <f>IF(AB539="",0,IFERROR(IF(VLOOKUP(AB539,AB$38:AB538,1,0)&gt;0,0,0),1))</f>
        <v>0</v>
      </c>
      <c r="AB539" s="16">
        <f>IF(DATOS!J503=X$39,DATOS!C503,"")</f>
        <v>0</v>
      </c>
    </row>
    <row r="540" spans="26:28" x14ac:dyDescent="0.25">
      <c r="Z540">
        <f t="shared" si="12"/>
        <v>1</v>
      </c>
      <c r="AA540">
        <f>IF(AB540="",0,IFERROR(IF(VLOOKUP(AB540,AB$38:AB539,1,0)&gt;0,0,0),1))</f>
        <v>0</v>
      </c>
      <c r="AB540" s="16">
        <f>IF(DATOS!J504=X$39,DATOS!C504,"")</f>
        <v>0</v>
      </c>
    </row>
    <row r="541" spans="26:28" x14ac:dyDescent="0.25">
      <c r="Z541">
        <f t="shared" si="12"/>
        <v>1</v>
      </c>
      <c r="AA541">
        <f>IF(AB541="",0,IFERROR(IF(VLOOKUP(AB541,AB$38:AB540,1,0)&gt;0,0,0),1))</f>
        <v>0</v>
      </c>
      <c r="AB541" s="16">
        <f>IF(DATOS!J505=X$39,DATOS!C505,"")</f>
        <v>0</v>
      </c>
    </row>
    <row r="542" spans="26:28" x14ac:dyDescent="0.25">
      <c r="Z542">
        <f t="shared" si="12"/>
        <v>1</v>
      </c>
      <c r="AA542">
        <f>IF(AB542="",0,IFERROR(IF(VLOOKUP(AB542,AB$38:AB541,1,0)&gt;0,0,0),1))</f>
        <v>0</v>
      </c>
      <c r="AB542" s="16">
        <f>IF(DATOS!J506=X$39,DATOS!C506,"")</f>
        <v>0</v>
      </c>
    </row>
    <row r="543" spans="26:28" x14ac:dyDescent="0.25">
      <c r="Z543">
        <f t="shared" si="12"/>
        <v>1</v>
      </c>
      <c r="AA543">
        <f>IF(AB543="",0,IFERROR(IF(VLOOKUP(AB543,AB$38:AB542,1,0)&gt;0,0,0),1))</f>
        <v>0</v>
      </c>
      <c r="AB543" s="16">
        <f>IF(DATOS!J507=X$39,DATOS!C507,"")</f>
        <v>0</v>
      </c>
    </row>
    <row r="544" spans="26:28" x14ac:dyDescent="0.25">
      <c r="Z544">
        <f t="shared" si="12"/>
        <v>1</v>
      </c>
      <c r="AA544">
        <f>IF(AB544="",0,IFERROR(IF(VLOOKUP(AB544,AB$38:AB543,1,0)&gt;0,0,0),1))</f>
        <v>0</v>
      </c>
      <c r="AB544" s="16">
        <f>IF(DATOS!J508=X$39,DATOS!C508,"")</f>
        <v>0</v>
      </c>
    </row>
    <row r="545" spans="26:28" x14ac:dyDescent="0.25">
      <c r="Z545">
        <f t="shared" si="12"/>
        <v>1</v>
      </c>
      <c r="AA545">
        <f>IF(AB545="",0,IFERROR(IF(VLOOKUP(AB545,AB$38:AB544,1,0)&gt;0,0,0),1))</f>
        <v>0</v>
      </c>
      <c r="AB545" s="16">
        <f>IF(DATOS!J509=X$39,DATOS!C509,"")</f>
        <v>0</v>
      </c>
    </row>
    <row r="546" spans="26:28" x14ac:dyDescent="0.25">
      <c r="Z546">
        <f t="shared" si="12"/>
        <v>1</v>
      </c>
      <c r="AA546">
        <f>IF(AB546="",0,IFERROR(IF(VLOOKUP(AB546,AB$38:AB545,1,0)&gt;0,0,0),1))</f>
        <v>0</v>
      </c>
      <c r="AB546" s="16">
        <f>IF(DATOS!J510=X$39,DATOS!C510,"")</f>
        <v>0</v>
      </c>
    </row>
    <row r="547" spans="26:28" x14ac:dyDescent="0.25">
      <c r="Z547">
        <f t="shared" si="12"/>
        <v>1</v>
      </c>
      <c r="AA547">
        <f>IF(AB547="",0,IFERROR(IF(VLOOKUP(AB547,AB$38:AB546,1,0)&gt;0,0,0),1))</f>
        <v>0</v>
      </c>
      <c r="AB547" s="16">
        <f>IF(DATOS!J511=X$39,DATOS!C511,"")</f>
        <v>0</v>
      </c>
    </row>
    <row r="548" spans="26:28" x14ac:dyDescent="0.25">
      <c r="Z548">
        <f t="shared" si="12"/>
        <v>1</v>
      </c>
      <c r="AA548">
        <f>IF(AB548="",0,IFERROR(IF(VLOOKUP(AB548,AB$38:AB547,1,0)&gt;0,0,0),1))</f>
        <v>0</v>
      </c>
      <c r="AB548" s="16">
        <f>IF(DATOS!J512=X$39,DATOS!C512,"")</f>
        <v>0</v>
      </c>
    </row>
    <row r="549" spans="26:28" x14ac:dyDescent="0.25">
      <c r="Z549">
        <f t="shared" si="12"/>
        <v>1</v>
      </c>
      <c r="AA549">
        <f>IF(AB549="",0,IFERROR(IF(VLOOKUP(AB549,AB$38:AB548,1,0)&gt;0,0,0),1))</f>
        <v>0</v>
      </c>
      <c r="AB549" s="16">
        <f>IF(DATOS!J513=X$39,DATOS!C513,"")</f>
        <v>0</v>
      </c>
    </row>
    <row r="550" spans="26:28" x14ac:dyDescent="0.25">
      <c r="Z550">
        <f t="shared" ref="Z550:Z613" si="13">Z549+AA550</f>
        <v>1</v>
      </c>
      <c r="AA550">
        <f>IF(AB550="",0,IFERROR(IF(VLOOKUP(AB550,AB$38:AB549,1,0)&gt;0,0,0),1))</f>
        <v>0</v>
      </c>
      <c r="AB550" s="16">
        <f>IF(DATOS!J514=X$39,DATOS!C514,"")</f>
        <v>0</v>
      </c>
    </row>
    <row r="551" spans="26:28" x14ac:dyDescent="0.25">
      <c r="Z551">
        <f t="shared" si="13"/>
        <v>1</v>
      </c>
      <c r="AA551">
        <f>IF(AB551="",0,IFERROR(IF(VLOOKUP(AB551,AB$38:AB550,1,0)&gt;0,0,0),1))</f>
        <v>0</v>
      </c>
      <c r="AB551" s="16">
        <f>IF(DATOS!J515=X$39,DATOS!C515,"")</f>
        <v>0</v>
      </c>
    </row>
    <row r="552" spans="26:28" x14ac:dyDescent="0.25">
      <c r="Z552">
        <f t="shared" si="13"/>
        <v>1</v>
      </c>
      <c r="AA552">
        <f>IF(AB552="",0,IFERROR(IF(VLOOKUP(AB552,AB$38:AB551,1,0)&gt;0,0,0),1))</f>
        <v>0</v>
      </c>
      <c r="AB552" s="16">
        <f>IF(DATOS!J516=X$39,DATOS!C516,"")</f>
        <v>0</v>
      </c>
    </row>
    <row r="553" spans="26:28" x14ac:dyDescent="0.25">
      <c r="Z553">
        <f t="shared" si="13"/>
        <v>1</v>
      </c>
      <c r="AA553">
        <f>IF(AB553="",0,IFERROR(IF(VLOOKUP(AB553,AB$38:AB552,1,0)&gt;0,0,0),1))</f>
        <v>0</v>
      </c>
      <c r="AB553" s="16">
        <f>IF(DATOS!J517=X$39,DATOS!C517,"")</f>
        <v>0</v>
      </c>
    </row>
    <row r="554" spans="26:28" x14ac:dyDescent="0.25">
      <c r="Z554">
        <f t="shared" si="13"/>
        <v>1</v>
      </c>
      <c r="AA554">
        <f>IF(AB554="",0,IFERROR(IF(VLOOKUP(AB554,AB$38:AB553,1,0)&gt;0,0,0),1))</f>
        <v>0</v>
      </c>
      <c r="AB554" s="16">
        <f>IF(DATOS!J518=X$39,DATOS!C518,"")</f>
        <v>0</v>
      </c>
    </row>
    <row r="555" spans="26:28" x14ac:dyDescent="0.25">
      <c r="Z555">
        <f t="shared" si="13"/>
        <v>1</v>
      </c>
      <c r="AA555">
        <f>IF(AB555="",0,IFERROR(IF(VLOOKUP(AB555,AB$38:AB554,1,0)&gt;0,0,0),1))</f>
        <v>0</v>
      </c>
      <c r="AB555" s="16">
        <f>IF(DATOS!J519=X$39,DATOS!C519,"")</f>
        <v>0</v>
      </c>
    </row>
    <row r="556" spans="26:28" x14ac:dyDescent="0.25">
      <c r="Z556">
        <f t="shared" si="13"/>
        <v>1</v>
      </c>
      <c r="AA556">
        <f>IF(AB556="",0,IFERROR(IF(VLOOKUP(AB556,AB$38:AB555,1,0)&gt;0,0,0),1))</f>
        <v>0</v>
      </c>
      <c r="AB556" s="16">
        <f>IF(DATOS!J520=X$39,DATOS!C520,"")</f>
        <v>0</v>
      </c>
    </row>
    <row r="557" spans="26:28" x14ac:dyDescent="0.25">
      <c r="Z557">
        <f t="shared" si="13"/>
        <v>1</v>
      </c>
      <c r="AA557">
        <f>IF(AB557="",0,IFERROR(IF(VLOOKUP(AB557,AB$38:AB556,1,0)&gt;0,0,0),1))</f>
        <v>0</v>
      </c>
      <c r="AB557" s="16">
        <f>IF(DATOS!J521=X$39,DATOS!C521,"")</f>
        <v>0</v>
      </c>
    </row>
    <row r="558" spans="26:28" x14ac:dyDescent="0.25">
      <c r="Z558">
        <f t="shared" si="13"/>
        <v>1</v>
      </c>
      <c r="AA558">
        <f>IF(AB558="",0,IFERROR(IF(VLOOKUP(AB558,AB$38:AB557,1,0)&gt;0,0,0),1))</f>
        <v>0</v>
      </c>
      <c r="AB558" s="16">
        <f>IF(DATOS!J522=X$39,DATOS!C522,"")</f>
        <v>0</v>
      </c>
    </row>
    <row r="559" spans="26:28" x14ac:dyDescent="0.25">
      <c r="Z559">
        <f t="shared" si="13"/>
        <v>1</v>
      </c>
      <c r="AA559">
        <f>IF(AB559="",0,IFERROR(IF(VLOOKUP(AB559,AB$38:AB558,1,0)&gt;0,0,0),1))</f>
        <v>0</v>
      </c>
      <c r="AB559" s="16">
        <f>IF(DATOS!J523=X$39,DATOS!C523,"")</f>
        <v>0</v>
      </c>
    </row>
    <row r="560" spans="26:28" x14ac:dyDescent="0.25">
      <c r="Z560">
        <f t="shared" si="13"/>
        <v>1</v>
      </c>
      <c r="AA560">
        <f>IF(AB560="",0,IFERROR(IF(VLOOKUP(AB560,AB$38:AB559,1,0)&gt;0,0,0),1))</f>
        <v>0</v>
      </c>
      <c r="AB560" s="16">
        <f>IF(DATOS!J524=X$39,DATOS!C524,"")</f>
        <v>0</v>
      </c>
    </row>
    <row r="561" spans="26:28" x14ac:dyDescent="0.25">
      <c r="Z561">
        <f t="shared" si="13"/>
        <v>1</v>
      </c>
      <c r="AA561">
        <f>IF(AB561="",0,IFERROR(IF(VLOOKUP(AB561,AB$38:AB560,1,0)&gt;0,0,0),1))</f>
        <v>0</v>
      </c>
      <c r="AB561" s="16">
        <f>IF(DATOS!J525=X$39,DATOS!C525,"")</f>
        <v>0</v>
      </c>
    </row>
    <row r="562" spans="26:28" x14ac:dyDescent="0.25">
      <c r="Z562">
        <f t="shared" si="13"/>
        <v>1</v>
      </c>
      <c r="AA562">
        <f>IF(AB562="",0,IFERROR(IF(VLOOKUP(AB562,AB$38:AB561,1,0)&gt;0,0,0),1))</f>
        <v>0</v>
      </c>
      <c r="AB562" s="16">
        <f>IF(DATOS!J526=X$39,DATOS!C526,"")</f>
        <v>0</v>
      </c>
    </row>
    <row r="563" spans="26:28" x14ac:dyDescent="0.25">
      <c r="Z563">
        <f t="shared" si="13"/>
        <v>1</v>
      </c>
      <c r="AA563">
        <f>IF(AB563="",0,IFERROR(IF(VLOOKUP(AB563,AB$38:AB562,1,0)&gt;0,0,0),1))</f>
        <v>0</v>
      </c>
      <c r="AB563" s="16">
        <f>IF(DATOS!J527=X$39,DATOS!C527,"")</f>
        <v>0</v>
      </c>
    </row>
    <row r="564" spans="26:28" x14ac:dyDescent="0.25">
      <c r="Z564">
        <f t="shared" si="13"/>
        <v>1</v>
      </c>
      <c r="AA564">
        <f>IF(AB564="",0,IFERROR(IF(VLOOKUP(AB564,AB$38:AB563,1,0)&gt;0,0,0),1))</f>
        <v>0</v>
      </c>
      <c r="AB564" s="16">
        <f>IF(DATOS!J528=X$39,DATOS!C528,"")</f>
        <v>0</v>
      </c>
    </row>
    <row r="565" spans="26:28" x14ac:dyDescent="0.25">
      <c r="Z565">
        <f t="shared" si="13"/>
        <v>1</v>
      </c>
      <c r="AA565">
        <f>IF(AB565="",0,IFERROR(IF(VLOOKUP(AB565,AB$38:AB564,1,0)&gt;0,0,0),1))</f>
        <v>0</v>
      </c>
      <c r="AB565" s="16">
        <f>IF(DATOS!J529=X$39,DATOS!C529,"")</f>
        <v>0</v>
      </c>
    </row>
    <row r="566" spans="26:28" x14ac:dyDescent="0.25">
      <c r="Z566">
        <f t="shared" si="13"/>
        <v>1</v>
      </c>
      <c r="AA566">
        <f>IF(AB566="",0,IFERROR(IF(VLOOKUP(AB566,AB$38:AB565,1,0)&gt;0,0,0),1))</f>
        <v>0</v>
      </c>
      <c r="AB566" s="16">
        <f>IF(DATOS!J530=X$39,DATOS!C530,"")</f>
        <v>0</v>
      </c>
    </row>
    <row r="567" spans="26:28" x14ac:dyDescent="0.25">
      <c r="Z567">
        <f t="shared" si="13"/>
        <v>1</v>
      </c>
      <c r="AA567">
        <f>IF(AB567="",0,IFERROR(IF(VLOOKUP(AB567,AB$38:AB566,1,0)&gt;0,0,0),1))</f>
        <v>0</v>
      </c>
      <c r="AB567" s="16">
        <f>IF(DATOS!J531=X$39,DATOS!C531,"")</f>
        <v>0</v>
      </c>
    </row>
    <row r="568" spans="26:28" x14ac:dyDescent="0.25">
      <c r="Z568">
        <f t="shared" si="13"/>
        <v>1</v>
      </c>
      <c r="AA568">
        <f>IF(AB568="",0,IFERROR(IF(VLOOKUP(AB568,AB$38:AB567,1,0)&gt;0,0,0),1))</f>
        <v>0</v>
      </c>
      <c r="AB568" s="16">
        <f>IF(DATOS!J532=X$39,DATOS!C532,"")</f>
        <v>0</v>
      </c>
    </row>
    <row r="569" spans="26:28" x14ac:dyDescent="0.25">
      <c r="Z569">
        <f t="shared" si="13"/>
        <v>1</v>
      </c>
      <c r="AA569">
        <f>IF(AB569="",0,IFERROR(IF(VLOOKUP(AB569,AB$38:AB568,1,0)&gt;0,0,0),1))</f>
        <v>0</v>
      </c>
      <c r="AB569" s="16">
        <f>IF(DATOS!J533=X$39,DATOS!C533,"")</f>
        <v>0</v>
      </c>
    </row>
    <row r="570" spans="26:28" x14ac:dyDescent="0.25">
      <c r="Z570">
        <f t="shared" si="13"/>
        <v>1</v>
      </c>
      <c r="AA570">
        <f>IF(AB570="",0,IFERROR(IF(VLOOKUP(AB570,AB$38:AB569,1,0)&gt;0,0,0),1))</f>
        <v>0</v>
      </c>
      <c r="AB570" s="16">
        <f>IF(DATOS!J534=X$39,DATOS!C534,"")</f>
        <v>0</v>
      </c>
    </row>
    <row r="571" spans="26:28" x14ac:dyDescent="0.25">
      <c r="Z571">
        <f t="shared" si="13"/>
        <v>1</v>
      </c>
      <c r="AA571">
        <f>IF(AB571="",0,IFERROR(IF(VLOOKUP(AB571,AB$38:AB570,1,0)&gt;0,0,0),1))</f>
        <v>0</v>
      </c>
      <c r="AB571" s="16">
        <f>IF(DATOS!J535=X$39,DATOS!C535,"")</f>
        <v>0</v>
      </c>
    </row>
    <row r="572" spans="26:28" x14ac:dyDescent="0.25">
      <c r="Z572">
        <f t="shared" si="13"/>
        <v>1</v>
      </c>
      <c r="AA572">
        <f>IF(AB572="",0,IFERROR(IF(VLOOKUP(AB572,AB$38:AB571,1,0)&gt;0,0,0),1))</f>
        <v>0</v>
      </c>
      <c r="AB572" s="16">
        <f>IF(DATOS!J536=X$39,DATOS!C536,"")</f>
        <v>0</v>
      </c>
    </row>
    <row r="573" spans="26:28" x14ac:dyDescent="0.25">
      <c r="Z573">
        <f t="shared" si="13"/>
        <v>1</v>
      </c>
      <c r="AA573">
        <f>IF(AB573="",0,IFERROR(IF(VLOOKUP(AB573,AB$38:AB572,1,0)&gt;0,0,0),1))</f>
        <v>0</v>
      </c>
      <c r="AB573" s="16">
        <f>IF(DATOS!J537=X$39,DATOS!C537,"")</f>
        <v>0</v>
      </c>
    </row>
    <row r="574" spans="26:28" x14ac:dyDescent="0.25">
      <c r="Z574">
        <f t="shared" si="13"/>
        <v>1</v>
      </c>
      <c r="AA574">
        <f>IF(AB574="",0,IFERROR(IF(VLOOKUP(AB574,AB$38:AB573,1,0)&gt;0,0,0),1))</f>
        <v>0</v>
      </c>
      <c r="AB574" s="16">
        <f>IF(DATOS!J538=X$39,DATOS!C538,"")</f>
        <v>0</v>
      </c>
    </row>
    <row r="575" spans="26:28" x14ac:dyDescent="0.25">
      <c r="Z575">
        <f t="shared" si="13"/>
        <v>1</v>
      </c>
      <c r="AA575">
        <f>IF(AB575="",0,IFERROR(IF(VLOOKUP(AB575,AB$38:AB574,1,0)&gt;0,0,0),1))</f>
        <v>0</v>
      </c>
      <c r="AB575" s="16">
        <f>IF(DATOS!J539=X$39,DATOS!C539,"")</f>
        <v>0</v>
      </c>
    </row>
    <row r="576" spans="26:28" x14ac:dyDescent="0.25">
      <c r="Z576">
        <f t="shared" si="13"/>
        <v>1</v>
      </c>
      <c r="AA576">
        <f>IF(AB576="",0,IFERROR(IF(VLOOKUP(AB576,AB$38:AB575,1,0)&gt;0,0,0),1))</f>
        <v>0</v>
      </c>
      <c r="AB576" s="16">
        <f>IF(DATOS!J540=X$39,DATOS!C540,"")</f>
        <v>0</v>
      </c>
    </row>
    <row r="577" spans="26:28" x14ac:dyDescent="0.25">
      <c r="Z577">
        <f t="shared" si="13"/>
        <v>1</v>
      </c>
      <c r="AA577">
        <f>IF(AB577="",0,IFERROR(IF(VLOOKUP(AB577,AB$38:AB576,1,0)&gt;0,0,0),1))</f>
        <v>0</v>
      </c>
      <c r="AB577" s="16">
        <f>IF(DATOS!J541=X$39,DATOS!C541,"")</f>
        <v>0</v>
      </c>
    </row>
    <row r="578" spans="26:28" x14ac:dyDescent="0.25">
      <c r="Z578">
        <f t="shared" si="13"/>
        <v>1</v>
      </c>
      <c r="AA578">
        <f>IF(AB578="",0,IFERROR(IF(VLOOKUP(AB578,AB$38:AB577,1,0)&gt;0,0,0),1))</f>
        <v>0</v>
      </c>
      <c r="AB578" s="16">
        <f>IF(DATOS!J542=X$39,DATOS!C542,"")</f>
        <v>0</v>
      </c>
    </row>
    <row r="579" spans="26:28" x14ac:dyDescent="0.25">
      <c r="Z579">
        <f t="shared" si="13"/>
        <v>1</v>
      </c>
      <c r="AA579">
        <f>IF(AB579="",0,IFERROR(IF(VLOOKUP(AB579,AB$38:AB578,1,0)&gt;0,0,0),1))</f>
        <v>0</v>
      </c>
      <c r="AB579" s="16">
        <f>IF(DATOS!J543=X$39,DATOS!C543,"")</f>
        <v>0</v>
      </c>
    </row>
    <row r="580" spans="26:28" x14ac:dyDescent="0.25">
      <c r="Z580">
        <f t="shared" si="13"/>
        <v>1</v>
      </c>
      <c r="AA580">
        <f>IF(AB580="",0,IFERROR(IF(VLOOKUP(AB580,AB$38:AB579,1,0)&gt;0,0,0),1))</f>
        <v>0</v>
      </c>
      <c r="AB580" s="16">
        <f>IF(DATOS!J544=X$39,DATOS!C544,"")</f>
        <v>0</v>
      </c>
    </row>
    <row r="581" spans="26:28" x14ac:dyDescent="0.25">
      <c r="Z581">
        <f t="shared" si="13"/>
        <v>1</v>
      </c>
      <c r="AA581">
        <f>IF(AB581="",0,IFERROR(IF(VLOOKUP(AB581,AB$38:AB580,1,0)&gt;0,0,0),1))</f>
        <v>0</v>
      </c>
      <c r="AB581" s="16">
        <f>IF(DATOS!J545=X$39,DATOS!C545,"")</f>
        <v>0</v>
      </c>
    </row>
    <row r="582" spans="26:28" x14ac:dyDescent="0.25">
      <c r="Z582">
        <f t="shared" si="13"/>
        <v>1</v>
      </c>
      <c r="AA582">
        <f>IF(AB582="",0,IFERROR(IF(VLOOKUP(AB582,AB$38:AB581,1,0)&gt;0,0,0),1))</f>
        <v>0</v>
      </c>
      <c r="AB582" s="16">
        <f>IF(DATOS!J546=X$39,DATOS!C546,"")</f>
        <v>0</v>
      </c>
    </row>
    <row r="583" spans="26:28" x14ac:dyDescent="0.25">
      <c r="Z583">
        <f t="shared" si="13"/>
        <v>1</v>
      </c>
      <c r="AA583">
        <f>IF(AB583="",0,IFERROR(IF(VLOOKUP(AB583,AB$38:AB582,1,0)&gt;0,0,0),1))</f>
        <v>0</v>
      </c>
      <c r="AB583" s="16">
        <f>IF(DATOS!J547=X$39,DATOS!C547,"")</f>
        <v>0</v>
      </c>
    </row>
    <row r="584" spans="26:28" x14ac:dyDescent="0.25">
      <c r="Z584">
        <f t="shared" si="13"/>
        <v>1</v>
      </c>
      <c r="AA584">
        <f>IF(AB584="",0,IFERROR(IF(VLOOKUP(AB584,AB$38:AB583,1,0)&gt;0,0,0),1))</f>
        <v>0</v>
      </c>
      <c r="AB584" s="16">
        <f>IF(DATOS!J548=X$39,DATOS!C548,"")</f>
        <v>0</v>
      </c>
    </row>
    <row r="585" spans="26:28" x14ac:dyDescent="0.25">
      <c r="Z585">
        <f t="shared" si="13"/>
        <v>1</v>
      </c>
      <c r="AA585">
        <f>IF(AB585="",0,IFERROR(IF(VLOOKUP(AB585,AB$38:AB584,1,0)&gt;0,0,0),1))</f>
        <v>0</v>
      </c>
      <c r="AB585" s="16">
        <f>IF(DATOS!J549=X$39,DATOS!C549,"")</f>
        <v>0</v>
      </c>
    </row>
    <row r="586" spans="26:28" x14ac:dyDescent="0.25">
      <c r="Z586">
        <f t="shared" si="13"/>
        <v>1</v>
      </c>
      <c r="AA586">
        <f>IF(AB586="",0,IFERROR(IF(VLOOKUP(AB586,AB$38:AB585,1,0)&gt;0,0,0),1))</f>
        <v>0</v>
      </c>
      <c r="AB586" s="16">
        <f>IF(DATOS!J550=X$39,DATOS!C550,"")</f>
        <v>0</v>
      </c>
    </row>
    <row r="587" spans="26:28" x14ac:dyDescent="0.25">
      <c r="Z587">
        <f t="shared" si="13"/>
        <v>1</v>
      </c>
      <c r="AA587">
        <f>IF(AB587="",0,IFERROR(IF(VLOOKUP(AB587,AB$38:AB586,1,0)&gt;0,0,0),1))</f>
        <v>0</v>
      </c>
      <c r="AB587" s="16">
        <f>IF(DATOS!J551=X$39,DATOS!C551,"")</f>
        <v>0</v>
      </c>
    </row>
    <row r="588" spans="26:28" x14ac:dyDescent="0.25">
      <c r="Z588">
        <f t="shared" si="13"/>
        <v>1</v>
      </c>
      <c r="AA588">
        <f>IF(AB588="",0,IFERROR(IF(VLOOKUP(AB588,AB$38:AB587,1,0)&gt;0,0,0),1))</f>
        <v>0</v>
      </c>
      <c r="AB588" s="16">
        <f>IF(DATOS!J552=X$39,DATOS!C552,"")</f>
        <v>0</v>
      </c>
    </row>
    <row r="589" spans="26:28" x14ac:dyDescent="0.25">
      <c r="Z589">
        <f t="shared" si="13"/>
        <v>1</v>
      </c>
      <c r="AA589">
        <f>IF(AB589="",0,IFERROR(IF(VLOOKUP(AB589,AB$38:AB588,1,0)&gt;0,0,0),1))</f>
        <v>0</v>
      </c>
      <c r="AB589" s="16">
        <f>IF(DATOS!J553=X$39,DATOS!C553,"")</f>
        <v>0</v>
      </c>
    </row>
    <row r="590" spans="26:28" x14ac:dyDescent="0.25">
      <c r="Z590">
        <f t="shared" si="13"/>
        <v>1</v>
      </c>
      <c r="AA590">
        <f>IF(AB590="",0,IFERROR(IF(VLOOKUP(AB590,AB$38:AB589,1,0)&gt;0,0,0),1))</f>
        <v>0</v>
      </c>
      <c r="AB590" s="16">
        <f>IF(DATOS!J554=X$39,DATOS!C554,"")</f>
        <v>0</v>
      </c>
    </row>
    <row r="591" spans="26:28" x14ac:dyDescent="0.25">
      <c r="Z591">
        <f t="shared" si="13"/>
        <v>1</v>
      </c>
      <c r="AA591">
        <f>IF(AB591="",0,IFERROR(IF(VLOOKUP(AB591,AB$38:AB590,1,0)&gt;0,0,0),1))</f>
        <v>0</v>
      </c>
      <c r="AB591" s="16">
        <f>IF(DATOS!J555=X$39,DATOS!C555,"")</f>
        <v>0</v>
      </c>
    </row>
    <row r="592" spans="26:28" x14ac:dyDescent="0.25">
      <c r="Z592">
        <f t="shared" si="13"/>
        <v>1</v>
      </c>
      <c r="AA592">
        <f>IF(AB592="",0,IFERROR(IF(VLOOKUP(AB592,AB$38:AB591,1,0)&gt;0,0,0),1))</f>
        <v>0</v>
      </c>
      <c r="AB592" s="16">
        <f>IF(DATOS!J556=X$39,DATOS!C556,"")</f>
        <v>0</v>
      </c>
    </row>
    <row r="593" spans="26:28" x14ac:dyDescent="0.25">
      <c r="Z593">
        <f t="shared" si="13"/>
        <v>1</v>
      </c>
      <c r="AA593">
        <f>IF(AB593="",0,IFERROR(IF(VLOOKUP(AB593,AB$38:AB592,1,0)&gt;0,0,0),1))</f>
        <v>0</v>
      </c>
      <c r="AB593" s="16">
        <f>IF(DATOS!J557=X$39,DATOS!C557,"")</f>
        <v>0</v>
      </c>
    </row>
    <row r="594" spans="26:28" x14ac:dyDescent="0.25">
      <c r="Z594">
        <f t="shared" si="13"/>
        <v>1</v>
      </c>
      <c r="AA594">
        <f>IF(AB594="",0,IFERROR(IF(VLOOKUP(AB594,AB$38:AB593,1,0)&gt;0,0,0),1))</f>
        <v>0</v>
      </c>
      <c r="AB594" s="16">
        <f>IF(DATOS!J558=X$39,DATOS!C558,"")</f>
        <v>0</v>
      </c>
    </row>
    <row r="595" spans="26:28" x14ac:dyDescent="0.25">
      <c r="Z595">
        <f t="shared" si="13"/>
        <v>1</v>
      </c>
      <c r="AA595">
        <f>IF(AB595="",0,IFERROR(IF(VLOOKUP(AB595,AB$38:AB594,1,0)&gt;0,0,0),1))</f>
        <v>0</v>
      </c>
      <c r="AB595" s="16">
        <f>IF(DATOS!J559=X$39,DATOS!C559,"")</f>
        <v>0</v>
      </c>
    </row>
    <row r="596" spans="26:28" x14ac:dyDescent="0.25">
      <c r="Z596">
        <f t="shared" si="13"/>
        <v>1</v>
      </c>
      <c r="AA596">
        <f>IF(AB596="",0,IFERROR(IF(VLOOKUP(AB596,AB$38:AB595,1,0)&gt;0,0,0),1))</f>
        <v>0</v>
      </c>
      <c r="AB596" s="16">
        <f>IF(DATOS!J560=X$39,DATOS!C560,"")</f>
        <v>0</v>
      </c>
    </row>
    <row r="597" spans="26:28" x14ac:dyDescent="0.25">
      <c r="Z597">
        <f t="shared" si="13"/>
        <v>1</v>
      </c>
      <c r="AA597">
        <f>IF(AB597="",0,IFERROR(IF(VLOOKUP(AB597,AB$38:AB596,1,0)&gt;0,0,0),1))</f>
        <v>0</v>
      </c>
      <c r="AB597" s="16">
        <f>IF(DATOS!J561=X$39,DATOS!C561,"")</f>
        <v>0</v>
      </c>
    </row>
    <row r="598" spans="26:28" x14ac:dyDescent="0.25">
      <c r="Z598">
        <f t="shared" si="13"/>
        <v>1</v>
      </c>
      <c r="AA598">
        <f>IF(AB598="",0,IFERROR(IF(VLOOKUP(AB598,AB$38:AB597,1,0)&gt;0,0,0),1))</f>
        <v>0</v>
      </c>
      <c r="AB598" s="16">
        <f>IF(DATOS!J562=X$39,DATOS!C562,"")</f>
        <v>0</v>
      </c>
    </row>
    <row r="599" spans="26:28" x14ac:dyDescent="0.25">
      <c r="Z599">
        <f t="shared" si="13"/>
        <v>1</v>
      </c>
      <c r="AA599">
        <f>IF(AB599="",0,IFERROR(IF(VLOOKUP(AB599,AB$38:AB598,1,0)&gt;0,0,0),1))</f>
        <v>0</v>
      </c>
      <c r="AB599" s="16">
        <f>IF(DATOS!J563=X$39,DATOS!C563,"")</f>
        <v>0</v>
      </c>
    </row>
    <row r="600" spans="26:28" x14ac:dyDescent="0.25">
      <c r="Z600">
        <f t="shared" si="13"/>
        <v>1</v>
      </c>
      <c r="AA600">
        <f>IF(AB600="",0,IFERROR(IF(VLOOKUP(AB600,AB$38:AB599,1,0)&gt;0,0,0),1))</f>
        <v>0</v>
      </c>
      <c r="AB600" s="16">
        <f>IF(DATOS!J564=X$39,DATOS!C564,"")</f>
        <v>0</v>
      </c>
    </row>
    <row r="601" spans="26:28" x14ac:dyDescent="0.25">
      <c r="Z601">
        <f t="shared" si="13"/>
        <v>1</v>
      </c>
      <c r="AA601">
        <f>IF(AB601="",0,IFERROR(IF(VLOOKUP(AB601,AB$38:AB600,1,0)&gt;0,0,0),1))</f>
        <v>0</v>
      </c>
      <c r="AB601" s="16">
        <f>IF(DATOS!J565=X$39,DATOS!C565,"")</f>
        <v>0</v>
      </c>
    </row>
    <row r="602" spans="26:28" x14ac:dyDescent="0.25">
      <c r="Z602">
        <f t="shared" si="13"/>
        <v>1</v>
      </c>
      <c r="AA602">
        <f>IF(AB602="",0,IFERROR(IF(VLOOKUP(AB602,AB$38:AB601,1,0)&gt;0,0,0),1))</f>
        <v>0</v>
      </c>
      <c r="AB602" s="16">
        <f>IF(DATOS!J566=X$39,DATOS!C566,"")</f>
        <v>0</v>
      </c>
    </row>
    <row r="603" spans="26:28" x14ac:dyDescent="0.25">
      <c r="Z603">
        <f t="shared" si="13"/>
        <v>1</v>
      </c>
      <c r="AA603">
        <f>IF(AB603="",0,IFERROR(IF(VLOOKUP(AB603,AB$38:AB602,1,0)&gt;0,0,0),1))</f>
        <v>0</v>
      </c>
      <c r="AB603" s="16">
        <f>IF(DATOS!J567=X$39,DATOS!C567,"")</f>
        <v>0</v>
      </c>
    </row>
    <row r="604" spans="26:28" x14ac:dyDescent="0.25">
      <c r="Z604">
        <f t="shared" si="13"/>
        <v>1</v>
      </c>
      <c r="AA604">
        <f>IF(AB604="",0,IFERROR(IF(VLOOKUP(AB604,AB$38:AB603,1,0)&gt;0,0,0),1))</f>
        <v>0</v>
      </c>
      <c r="AB604" s="16">
        <f>IF(DATOS!J568=X$39,DATOS!C568,"")</f>
        <v>0</v>
      </c>
    </row>
    <row r="605" spans="26:28" x14ac:dyDescent="0.25">
      <c r="Z605">
        <f t="shared" si="13"/>
        <v>1</v>
      </c>
      <c r="AA605">
        <f>IF(AB605="",0,IFERROR(IF(VLOOKUP(AB605,AB$38:AB604,1,0)&gt;0,0,0),1))</f>
        <v>0</v>
      </c>
      <c r="AB605" s="16">
        <f>IF(DATOS!J569=X$39,DATOS!C569,"")</f>
        <v>0</v>
      </c>
    </row>
    <row r="606" spans="26:28" x14ac:dyDescent="0.25">
      <c r="Z606">
        <f t="shared" si="13"/>
        <v>1</v>
      </c>
      <c r="AA606">
        <f>IF(AB606="",0,IFERROR(IF(VLOOKUP(AB606,AB$38:AB605,1,0)&gt;0,0,0),1))</f>
        <v>0</v>
      </c>
      <c r="AB606" s="16">
        <f>IF(DATOS!J570=X$39,DATOS!C570,"")</f>
        <v>0</v>
      </c>
    </row>
    <row r="607" spans="26:28" x14ac:dyDescent="0.25">
      <c r="Z607">
        <f t="shared" si="13"/>
        <v>1</v>
      </c>
      <c r="AA607">
        <f>IF(AB607="",0,IFERROR(IF(VLOOKUP(AB607,AB$38:AB606,1,0)&gt;0,0,0),1))</f>
        <v>0</v>
      </c>
      <c r="AB607" s="16">
        <f>IF(DATOS!J571=X$39,DATOS!C571,"")</f>
        <v>0</v>
      </c>
    </row>
    <row r="608" spans="26:28" x14ac:dyDescent="0.25">
      <c r="Z608">
        <f t="shared" si="13"/>
        <v>1</v>
      </c>
      <c r="AA608">
        <f>IF(AB608="",0,IFERROR(IF(VLOOKUP(AB608,AB$38:AB607,1,0)&gt;0,0,0),1))</f>
        <v>0</v>
      </c>
      <c r="AB608" s="16">
        <f>IF(DATOS!J572=X$39,DATOS!C572,"")</f>
        <v>0</v>
      </c>
    </row>
    <row r="609" spans="26:28" x14ac:dyDescent="0.25">
      <c r="Z609">
        <f t="shared" si="13"/>
        <v>1</v>
      </c>
      <c r="AA609">
        <f>IF(AB609="",0,IFERROR(IF(VLOOKUP(AB609,AB$38:AB608,1,0)&gt;0,0,0),1))</f>
        <v>0</v>
      </c>
      <c r="AB609" s="16">
        <f>IF(DATOS!J573=X$39,DATOS!C573,"")</f>
        <v>0</v>
      </c>
    </row>
    <row r="610" spans="26:28" x14ac:dyDescent="0.25">
      <c r="Z610">
        <f t="shared" si="13"/>
        <v>1</v>
      </c>
      <c r="AA610">
        <f>IF(AB610="",0,IFERROR(IF(VLOOKUP(AB610,AB$38:AB609,1,0)&gt;0,0,0),1))</f>
        <v>0</v>
      </c>
      <c r="AB610" s="16">
        <f>IF(DATOS!J574=X$39,DATOS!C574,"")</f>
        <v>0</v>
      </c>
    </row>
    <row r="611" spans="26:28" x14ac:dyDescent="0.25">
      <c r="Z611">
        <f t="shared" si="13"/>
        <v>1</v>
      </c>
      <c r="AA611">
        <f>IF(AB611="",0,IFERROR(IF(VLOOKUP(AB611,AB$38:AB610,1,0)&gt;0,0,0),1))</f>
        <v>0</v>
      </c>
      <c r="AB611" s="16">
        <f>IF(DATOS!J575=X$39,DATOS!C575,"")</f>
        <v>0</v>
      </c>
    </row>
    <row r="612" spans="26:28" x14ac:dyDescent="0.25">
      <c r="Z612">
        <f t="shared" si="13"/>
        <v>1</v>
      </c>
      <c r="AA612">
        <f>IF(AB612="",0,IFERROR(IF(VLOOKUP(AB612,AB$38:AB611,1,0)&gt;0,0,0),1))</f>
        <v>0</v>
      </c>
      <c r="AB612" s="16">
        <f>IF(DATOS!J576=X$39,DATOS!C576,"")</f>
        <v>0</v>
      </c>
    </row>
    <row r="613" spans="26:28" x14ac:dyDescent="0.25">
      <c r="Z613">
        <f t="shared" si="13"/>
        <v>1</v>
      </c>
      <c r="AA613">
        <f>IF(AB613="",0,IFERROR(IF(VLOOKUP(AB613,AB$38:AB612,1,0)&gt;0,0,0),1))</f>
        <v>0</v>
      </c>
      <c r="AB613" s="16">
        <f>IF(DATOS!J577=X$39,DATOS!C577,"")</f>
        <v>0</v>
      </c>
    </row>
    <row r="614" spans="26:28" x14ac:dyDescent="0.25">
      <c r="Z614">
        <f t="shared" ref="Z614:Z677" si="14">Z613+AA614</f>
        <v>1</v>
      </c>
      <c r="AA614">
        <f>IF(AB614="",0,IFERROR(IF(VLOOKUP(AB614,AB$38:AB613,1,0)&gt;0,0,0),1))</f>
        <v>0</v>
      </c>
      <c r="AB614" s="16">
        <f>IF(DATOS!J578=X$39,DATOS!C578,"")</f>
        <v>0</v>
      </c>
    </row>
    <row r="615" spans="26:28" x14ac:dyDescent="0.25">
      <c r="Z615">
        <f t="shared" si="14"/>
        <v>1</v>
      </c>
      <c r="AA615">
        <f>IF(AB615="",0,IFERROR(IF(VLOOKUP(AB615,AB$38:AB614,1,0)&gt;0,0,0),1))</f>
        <v>0</v>
      </c>
      <c r="AB615" s="16">
        <f>IF(DATOS!J579=X$39,DATOS!C579,"")</f>
        <v>0</v>
      </c>
    </row>
    <row r="616" spans="26:28" x14ac:dyDescent="0.25">
      <c r="Z616">
        <f t="shared" si="14"/>
        <v>1</v>
      </c>
      <c r="AA616">
        <f>IF(AB616="",0,IFERROR(IF(VLOOKUP(AB616,AB$38:AB615,1,0)&gt;0,0,0),1))</f>
        <v>0</v>
      </c>
      <c r="AB616" s="16">
        <f>IF(DATOS!J580=X$39,DATOS!C580,"")</f>
        <v>0</v>
      </c>
    </row>
    <row r="617" spans="26:28" x14ac:dyDescent="0.25">
      <c r="Z617">
        <f t="shared" si="14"/>
        <v>1</v>
      </c>
      <c r="AA617">
        <f>IF(AB617="",0,IFERROR(IF(VLOOKUP(AB617,AB$38:AB616,1,0)&gt;0,0,0),1))</f>
        <v>0</v>
      </c>
      <c r="AB617" s="16">
        <f>IF(DATOS!J581=X$39,DATOS!C581,"")</f>
        <v>0</v>
      </c>
    </row>
    <row r="618" spans="26:28" x14ac:dyDescent="0.25">
      <c r="Z618">
        <f t="shared" si="14"/>
        <v>1</v>
      </c>
      <c r="AA618">
        <f>IF(AB618="",0,IFERROR(IF(VLOOKUP(AB618,AB$38:AB617,1,0)&gt;0,0,0),1))</f>
        <v>0</v>
      </c>
      <c r="AB618" s="16">
        <f>IF(DATOS!J582=X$39,DATOS!C582,"")</f>
        <v>0</v>
      </c>
    </row>
    <row r="619" spans="26:28" x14ac:dyDescent="0.25">
      <c r="Z619">
        <f t="shared" si="14"/>
        <v>1</v>
      </c>
      <c r="AA619">
        <f>IF(AB619="",0,IFERROR(IF(VLOOKUP(AB619,AB$38:AB618,1,0)&gt;0,0,0),1))</f>
        <v>0</v>
      </c>
      <c r="AB619" s="16">
        <f>IF(DATOS!J583=X$39,DATOS!C583,"")</f>
        <v>0</v>
      </c>
    </row>
    <row r="620" spans="26:28" x14ac:dyDescent="0.25">
      <c r="Z620">
        <f t="shared" si="14"/>
        <v>1</v>
      </c>
      <c r="AA620">
        <f>IF(AB620="",0,IFERROR(IF(VLOOKUP(AB620,AB$38:AB619,1,0)&gt;0,0,0),1))</f>
        <v>0</v>
      </c>
      <c r="AB620" s="16">
        <f>IF(DATOS!J584=X$39,DATOS!C584,"")</f>
        <v>0</v>
      </c>
    </row>
    <row r="621" spans="26:28" x14ac:dyDescent="0.25">
      <c r="Z621">
        <f t="shared" si="14"/>
        <v>1</v>
      </c>
      <c r="AA621">
        <f>IF(AB621="",0,IFERROR(IF(VLOOKUP(AB621,AB$38:AB620,1,0)&gt;0,0,0),1))</f>
        <v>0</v>
      </c>
      <c r="AB621" s="16">
        <f>IF(DATOS!J585=X$39,DATOS!C585,"")</f>
        <v>0</v>
      </c>
    </row>
    <row r="622" spans="26:28" x14ac:dyDescent="0.25">
      <c r="Z622">
        <f t="shared" si="14"/>
        <v>1</v>
      </c>
      <c r="AA622">
        <f>IF(AB622="",0,IFERROR(IF(VLOOKUP(AB622,AB$38:AB621,1,0)&gt;0,0,0),1))</f>
        <v>0</v>
      </c>
      <c r="AB622" s="16">
        <f>IF(DATOS!J586=X$39,DATOS!C586,"")</f>
        <v>0</v>
      </c>
    </row>
    <row r="623" spans="26:28" x14ac:dyDescent="0.25">
      <c r="Z623">
        <f t="shared" si="14"/>
        <v>1</v>
      </c>
      <c r="AA623">
        <f>IF(AB623="",0,IFERROR(IF(VLOOKUP(AB623,AB$38:AB622,1,0)&gt;0,0,0),1))</f>
        <v>0</v>
      </c>
      <c r="AB623" s="16">
        <f>IF(DATOS!J587=X$39,DATOS!C587,"")</f>
        <v>0</v>
      </c>
    </row>
    <row r="624" spans="26:28" x14ac:dyDescent="0.25">
      <c r="Z624">
        <f t="shared" si="14"/>
        <v>1</v>
      </c>
      <c r="AA624">
        <f>IF(AB624="",0,IFERROR(IF(VLOOKUP(AB624,AB$38:AB623,1,0)&gt;0,0,0),1))</f>
        <v>0</v>
      </c>
      <c r="AB624" s="16">
        <f>IF(DATOS!J588=X$39,DATOS!C588,"")</f>
        <v>0</v>
      </c>
    </row>
    <row r="625" spans="26:28" x14ac:dyDescent="0.25">
      <c r="Z625">
        <f t="shared" si="14"/>
        <v>1</v>
      </c>
      <c r="AA625">
        <f>IF(AB625="",0,IFERROR(IF(VLOOKUP(AB625,AB$38:AB624,1,0)&gt;0,0,0),1))</f>
        <v>0</v>
      </c>
      <c r="AB625" s="16">
        <f>IF(DATOS!J589=X$39,DATOS!C589,"")</f>
        <v>0</v>
      </c>
    </row>
    <row r="626" spans="26:28" x14ac:dyDescent="0.25">
      <c r="Z626">
        <f t="shared" si="14"/>
        <v>1</v>
      </c>
      <c r="AA626">
        <f>IF(AB626="",0,IFERROR(IF(VLOOKUP(AB626,AB$38:AB625,1,0)&gt;0,0,0),1))</f>
        <v>0</v>
      </c>
      <c r="AB626" s="16">
        <f>IF(DATOS!J590=X$39,DATOS!C590,"")</f>
        <v>0</v>
      </c>
    </row>
    <row r="627" spans="26:28" x14ac:dyDescent="0.25">
      <c r="Z627">
        <f t="shared" si="14"/>
        <v>1</v>
      </c>
      <c r="AA627">
        <f>IF(AB627="",0,IFERROR(IF(VLOOKUP(AB627,AB$38:AB626,1,0)&gt;0,0,0),1))</f>
        <v>0</v>
      </c>
      <c r="AB627" s="16">
        <f>IF(DATOS!J591=X$39,DATOS!C591,"")</f>
        <v>0</v>
      </c>
    </row>
    <row r="628" spans="26:28" x14ac:dyDescent="0.25">
      <c r="Z628">
        <f t="shared" si="14"/>
        <v>1</v>
      </c>
      <c r="AA628">
        <f>IF(AB628="",0,IFERROR(IF(VLOOKUP(AB628,AB$38:AB627,1,0)&gt;0,0,0),1))</f>
        <v>0</v>
      </c>
      <c r="AB628" s="16">
        <f>IF(DATOS!J592=X$39,DATOS!C592,"")</f>
        <v>0</v>
      </c>
    </row>
    <row r="629" spans="26:28" x14ac:dyDescent="0.25">
      <c r="Z629">
        <f t="shared" si="14"/>
        <v>1</v>
      </c>
      <c r="AA629">
        <f>IF(AB629="",0,IFERROR(IF(VLOOKUP(AB629,AB$38:AB628,1,0)&gt;0,0,0),1))</f>
        <v>0</v>
      </c>
      <c r="AB629" s="16">
        <f>IF(DATOS!J593=X$39,DATOS!C593,"")</f>
        <v>0</v>
      </c>
    </row>
    <row r="630" spans="26:28" x14ac:dyDescent="0.25">
      <c r="Z630">
        <f t="shared" si="14"/>
        <v>1</v>
      </c>
      <c r="AA630">
        <f>IF(AB630="",0,IFERROR(IF(VLOOKUP(AB630,AB$38:AB629,1,0)&gt;0,0,0),1))</f>
        <v>0</v>
      </c>
      <c r="AB630" s="16">
        <f>IF(DATOS!J594=X$39,DATOS!C594,"")</f>
        <v>0</v>
      </c>
    </row>
    <row r="631" spans="26:28" x14ac:dyDescent="0.25">
      <c r="Z631">
        <f t="shared" si="14"/>
        <v>1</v>
      </c>
      <c r="AA631">
        <f>IF(AB631="",0,IFERROR(IF(VLOOKUP(AB631,AB$38:AB630,1,0)&gt;0,0,0),1))</f>
        <v>0</v>
      </c>
      <c r="AB631" s="16">
        <f>IF(DATOS!J595=X$39,DATOS!C595,"")</f>
        <v>0</v>
      </c>
    </row>
    <row r="632" spans="26:28" x14ac:dyDescent="0.25">
      <c r="Z632">
        <f t="shared" si="14"/>
        <v>1</v>
      </c>
      <c r="AA632">
        <f>IF(AB632="",0,IFERROR(IF(VLOOKUP(AB632,AB$38:AB631,1,0)&gt;0,0,0),1))</f>
        <v>0</v>
      </c>
      <c r="AB632" s="16">
        <f>IF(DATOS!J596=X$39,DATOS!C596,"")</f>
        <v>0</v>
      </c>
    </row>
    <row r="633" spans="26:28" x14ac:dyDescent="0.25">
      <c r="Z633">
        <f t="shared" si="14"/>
        <v>1</v>
      </c>
      <c r="AA633">
        <f>IF(AB633="",0,IFERROR(IF(VLOOKUP(AB633,AB$38:AB632,1,0)&gt;0,0,0),1))</f>
        <v>0</v>
      </c>
      <c r="AB633" s="16">
        <f>IF(DATOS!J597=X$39,DATOS!C597,"")</f>
        <v>0</v>
      </c>
    </row>
    <row r="634" spans="26:28" x14ac:dyDescent="0.25">
      <c r="Z634">
        <f t="shared" si="14"/>
        <v>1</v>
      </c>
      <c r="AA634">
        <f>IF(AB634="",0,IFERROR(IF(VLOOKUP(AB634,AB$38:AB633,1,0)&gt;0,0,0),1))</f>
        <v>0</v>
      </c>
      <c r="AB634" s="16">
        <f>IF(DATOS!J598=X$39,DATOS!C598,"")</f>
        <v>0</v>
      </c>
    </row>
    <row r="635" spans="26:28" x14ac:dyDescent="0.25">
      <c r="Z635">
        <f t="shared" si="14"/>
        <v>1</v>
      </c>
      <c r="AA635">
        <f>IF(AB635="",0,IFERROR(IF(VLOOKUP(AB635,AB$38:AB634,1,0)&gt;0,0,0),1))</f>
        <v>0</v>
      </c>
      <c r="AB635" s="16">
        <f>IF(DATOS!J599=X$39,DATOS!C599,"")</f>
        <v>0</v>
      </c>
    </row>
    <row r="636" spans="26:28" x14ac:dyDescent="0.25">
      <c r="Z636">
        <f t="shared" si="14"/>
        <v>1</v>
      </c>
      <c r="AA636">
        <f>IF(AB636="",0,IFERROR(IF(VLOOKUP(AB636,AB$38:AB635,1,0)&gt;0,0,0),1))</f>
        <v>0</v>
      </c>
      <c r="AB636" s="16">
        <f>IF(DATOS!J600=X$39,DATOS!C600,"")</f>
        <v>0</v>
      </c>
    </row>
    <row r="637" spans="26:28" x14ac:dyDescent="0.25">
      <c r="Z637">
        <f t="shared" si="14"/>
        <v>1</v>
      </c>
      <c r="AA637">
        <f>IF(AB637="",0,IFERROR(IF(VLOOKUP(AB637,AB$38:AB636,1,0)&gt;0,0,0),1))</f>
        <v>0</v>
      </c>
      <c r="AB637" s="16">
        <f>IF(DATOS!J601=X$39,DATOS!C601,"")</f>
        <v>0</v>
      </c>
    </row>
    <row r="638" spans="26:28" x14ac:dyDescent="0.25">
      <c r="Z638">
        <f t="shared" si="14"/>
        <v>1</v>
      </c>
      <c r="AA638">
        <f>IF(AB638="",0,IFERROR(IF(VLOOKUP(AB638,AB$38:AB637,1,0)&gt;0,0,0),1))</f>
        <v>0</v>
      </c>
      <c r="AB638" s="16">
        <f>IF(DATOS!J602=X$39,DATOS!C602,"")</f>
        <v>0</v>
      </c>
    </row>
    <row r="639" spans="26:28" x14ac:dyDescent="0.25">
      <c r="Z639">
        <f t="shared" si="14"/>
        <v>1</v>
      </c>
      <c r="AA639">
        <f>IF(AB639="",0,IFERROR(IF(VLOOKUP(AB639,AB$38:AB638,1,0)&gt;0,0,0),1))</f>
        <v>0</v>
      </c>
      <c r="AB639" s="16">
        <f>IF(DATOS!J603=X$39,DATOS!C603,"")</f>
        <v>0</v>
      </c>
    </row>
    <row r="640" spans="26:28" x14ac:dyDescent="0.25">
      <c r="Z640">
        <f t="shared" si="14"/>
        <v>1</v>
      </c>
      <c r="AA640">
        <f>IF(AB640="",0,IFERROR(IF(VLOOKUP(AB640,AB$38:AB639,1,0)&gt;0,0,0),1))</f>
        <v>0</v>
      </c>
      <c r="AB640" s="16">
        <f>IF(DATOS!J604=X$39,DATOS!C604,"")</f>
        <v>0</v>
      </c>
    </row>
    <row r="641" spans="26:28" x14ac:dyDescent="0.25">
      <c r="Z641">
        <f t="shared" si="14"/>
        <v>1</v>
      </c>
      <c r="AA641">
        <f>IF(AB641="",0,IFERROR(IF(VLOOKUP(AB641,AB$38:AB640,1,0)&gt;0,0,0),1))</f>
        <v>0</v>
      </c>
      <c r="AB641" s="16">
        <f>IF(DATOS!J605=X$39,DATOS!C605,"")</f>
        <v>0</v>
      </c>
    </row>
    <row r="642" spans="26:28" x14ac:dyDescent="0.25">
      <c r="Z642">
        <f t="shared" si="14"/>
        <v>1</v>
      </c>
      <c r="AA642">
        <f>IF(AB642="",0,IFERROR(IF(VLOOKUP(AB642,AB$38:AB641,1,0)&gt;0,0,0),1))</f>
        <v>0</v>
      </c>
      <c r="AB642" s="16">
        <f>IF(DATOS!J606=X$39,DATOS!C606,"")</f>
        <v>0</v>
      </c>
    </row>
    <row r="643" spans="26:28" x14ac:dyDescent="0.25">
      <c r="Z643">
        <f t="shared" si="14"/>
        <v>1</v>
      </c>
      <c r="AA643">
        <f>IF(AB643="",0,IFERROR(IF(VLOOKUP(AB643,AB$38:AB642,1,0)&gt;0,0,0),1))</f>
        <v>0</v>
      </c>
      <c r="AB643" s="16">
        <f>IF(DATOS!J607=X$39,DATOS!C607,"")</f>
        <v>0</v>
      </c>
    </row>
    <row r="644" spans="26:28" x14ac:dyDescent="0.25">
      <c r="Z644">
        <f t="shared" si="14"/>
        <v>1</v>
      </c>
      <c r="AA644">
        <f>IF(AB644="",0,IFERROR(IF(VLOOKUP(AB644,AB$38:AB643,1,0)&gt;0,0,0),1))</f>
        <v>0</v>
      </c>
      <c r="AB644" s="16">
        <f>IF(DATOS!J608=X$39,DATOS!C608,"")</f>
        <v>0</v>
      </c>
    </row>
    <row r="645" spans="26:28" x14ac:dyDescent="0.25">
      <c r="Z645">
        <f t="shared" si="14"/>
        <v>1</v>
      </c>
      <c r="AA645">
        <f>IF(AB645="",0,IFERROR(IF(VLOOKUP(AB645,AB$38:AB644,1,0)&gt;0,0,0),1))</f>
        <v>0</v>
      </c>
      <c r="AB645" s="16">
        <f>IF(DATOS!J609=X$39,DATOS!C609,"")</f>
        <v>0</v>
      </c>
    </row>
    <row r="646" spans="26:28" x14ac:dyDescent="0.25">
      <c r="Z646">
        <f t="shared" si="14"/>
        <v>1</v>
      </c>
      <c r="AA646">
        <f>IF(AB646="",0,IFERROR(IF(VLOOKUP(AB646,AB$38:AB645,1,0)&gt;0,0,0),1))</f>
        <v>0</v>
      </c>
      <c r="AB646" s="16">
        <f>IF(DATOS!J610=X$39,DATOS!C610,"")</f>
        <v>0</v>
      </c>
    </row>
    <row r="647" spans="26:28" x14ac:dyDescent="0.25">
      <c r="Z647">
        <f t="shared" si="14"/>
        <v>1</v>
      </c>
      <c r="AA647">
        <f>IF(AB647="",0,IFERROR(IF(VLOOKUP(AB647,AB$38:AB646,1,0)&gt;0,0,0),1))</f>
        <v>0</v>
      </c>
      <c r="AB647" s="16">
        <f>IF(DATOS!J611=X$39,DATOS!C611,"")</f>
        <v>0</v>
      </c>
    </row>
    <row r="648" spans="26:28" x14ac:dyDescent="0.25">
      <c r="Z648">
        <f t="shared" si="14"/>
        <v>1</v>
      </c>
      <c r="AA648">
        <f>IF(AB648="",0,IFERROR(IF(VLOOKUP(AB648,AB$38:AB647,1,0)&gt;0,0,0),1))</f>
        <v>0</v>
      </c>
      <c r="AB648" s="16">
        <f>IF(DATOS!J612=X$39,DATOS!C612,"")</f>
        <v>0</v>
      </c>
    </row>
    <row r="649" spans="26:28" x14ac:dyDescent="0.25">
      <c r="Z649">
        <f t="shared" si="14"/>
        <v>1</v>
      </c>
      <c r="AA649">
        <f>IF(AB649="",0,IFERROR(IF(VLOOKUP(AB649,AB$38:AB648,1,0)&gt;0,0,0),1))</f>
        <v>0</v>
      </c>
      <c r="AB649" s="16">
        <f>IF(DATOS!J613=X$39,DATOS!C613,"")</f>
        <v>0</v>
      </c>
    </row>
    <row r="650" spans="26:28" x14ac:dyDescent="0.25">
      <c r="Z650">
        <f t="shared" si="14"/>
        <v>1</v>
      </c>
      <c r="AA650">
        <f>IF(AB650="",0,IFERROR(IF(VLOOKUP(AB650,AB$38:AB649,1,0)&gt;0,0,0),1))</f>
        <v>0</v>
      </c>
      <c r="AB650" s="16">
        <f>IF(DATOS!J614=X$39,DATOS!C614,"")</f>
        <v>0</v>
      </c>
    </row>
    <row r="651" spans="26:28" x14ac:dyDescent="0.25">
      <c r="Z651">
        <f t="shared" si="14"/>
        <v>1</v>
      </c>
      <c r="AA651">
        <f>IF(AB651="",0,IFERROR(IF(VLOOKUP(AB651,AB$38:AB650,1,0)&gt;0,0,0),1))</f>
        <v>0</v>
      </c>
      <c r="AB651" s="16">
        <f>IF(DATOS!J615=X$39,DATOS!C615,"")</f>
        <v>0</v>
      </c>
    </row>
    <row r="652" spans="26:28" x14ac:dyDescent="0.25">
      <c r="Z652">
        <f t="shared" si="14"/>
        <v>1</v>
      </c>
      <c r="AA652">
        <f>IF(AB652="",0,IFERROR(IF(VLOOKUP(AB652,AB$38:AB651,1,0)&gt;0,0,0),1))</f>
        <v>0</v>
      </c>
      <c r="AB652" s="16">
        <f>IF(DATOS!J616=X$39,DATOS!C616,"")</f>
        <v>0</v>
      </c>
    </row>
    <row r="653" spans="26:28" x14ac:dyDescent="0.25">
      <c r="Z653">
        <f t="shared" si="14"/>
        <v>1</v>
      </c>
      <c r="AA653">
        <f>IF(AB653="",0,IFERROR(IF(VLOOKUP(AB653,AB$38:AB652,1,0)&gt;0,0,0),1))</f>
        <v>0</v>
      </c>
      <c r="AB653" s="16">
        <f>IF(DATOS!J617=X$39,DATOS!C617,"")</f>
        <v>0</v>
      </c>
    </row>
    <row r="654" spans="26:28" x14ac:dyDescent="0.25">
      <c r="Z654">
        <f t="shared" si="14"/>
        <v>1</v>
      </c>
      <c r="AA654">
        <f>IF(AB654="",0,IFERROR(IF(VLOOKUP(AB654,AB$38:AB653,1,0)&gt;0,0,0),1))</f>
        <v>0</v>
      </c>
      <c r="AB654" s="16">
        <f>IF(DATOS!J618=X$39,DATOS!C618,"")</f>
        <v>0</v>
      </c>
    </row>
    <row r="655" spans="26:28" x14ac:dyDescent="0.25">
      <c r="Z655">
        <f t="shared" si="14"/>
        <v>1</v>
      </c>
      <c r="AA655">
        <f>IF(AB655="",0,IFERROR(IF(VLOOKUP(AB655,AB$38:AB654,1,0)&gt;0,0,0),1))</f>
        <v>0</v>
      </c>
      <c r="AB655" s="16">
        <f>IF(DATOS!J619=X$39,DATOS!C619,"")</f>
        <v>0</v>
      </c>
    </row>
    <row r="656" spans="26:28" x14ac:dyDescent="0.25">
      <c r="Z656">
        <f t="shared" si="14"/>
        <v>1</v>
      </c>
      <c r="AA656">
        <f>IF(AB656="",0,IFERROR(IF(VLOOKUP(AB656,AB$38:AB655,1,0)&gt;0,0,0),1))</f>
        <v>0</v>
      </c>
      <c r="AB656" s="16">
        <f>IF(DATOS!J620=X$39,DATOS!C620,"")</f>
        <v>0</v>
      </c>
    </row>
    <row r="657" spans="26:28" x14ac:dyDescent="0.25">
      <c r="Z657">
        <f t="shared" si="14"/>
        <v>1</v>
      </c>
      <c r="AA657">
        <f>IF(AB657="",0,IFERROR(IF(VLOOKUP(AB657,AB$38:AB656,1,0)&gt;0,0,0),1))</f>
        <v>0</v>
      </c>
      <c r="AB657" s="16">
        <f>IF(DATOS!J621=X$39,DATOS!C621,"")</f>
        <v>0</v>
      </c>
    </row>
    <row r="658" spans="26:28" x14ac:dyDescent="0.25">
      <c r="Z658">
        <f t="shared" si="14"/>
        <v>1</v>
      </c>
      <c r="AA658">
        <f>IF(AB658="",0,IFERROR(IF(VLOOKUP(AB658,AB$38:AB657,1,0)&gt;0,0,0),1))</f>
        <v>0</v>
      </c>
      <c r="AB658" s="16">
        <f>IF(DATOS!J622=X$39,DATOS!C622,"")</f>
        <v>0</v>
      </c>
    </row>
    <row r="659" spans="26:28" x14ac:dyDescent="0.25">
      <c r="Z659">
        <f t="shared" si="14"/>
        <v>1</v>
      </c>
      <c r="AA659">
        <f>IF(AB659="",0,IFERROR(IF(VLOOKUP(AB659,AB$38:AB658,1,0)&gt;0,0,0),1))</f>
        <v>0</v>
      </c>
      <c r="AB659" s="16">
        <f>IF(DATOS!J623=X$39,DATOS!C623,"")</f>
        <v>0</v>
      </c>
    </row>
    <row r="660" spans="26:28" x14ac:dyDescent="0.25">
      <c r="Z660">
        <f t="shared" si="14"/>
        <v>1</v>
      </c>
      <c r="AA660">
        <f>IF(AB660="",0,IFERROR(IF(VLOOKUP(AB660,AB$38:AB659,1,0)&gt;0,0,0),1))</f>
        <v>0</v>
      </c>
      <c r="AB660" s="16">
        <f>IF(DATOS!J624=X$39,DATOS!C624,"")</f>
        <v>0</v>
      </c>
    </row>
    <row r="661" spans="26:28" x14ac:dyDescent="0.25">
      <c r="Z661">
        <f t="shared" si="14"/>
        <v>1</v>
      </c>
      <c r="AA661">
        <f>IF(AB661="",0,IFERROR(IF(VLOOKUP(AB661,AB$38:AB660,1,0)&gt;0,0,0),1))</f>
        <v>0</v>
      </c>
      <c r="AB661" s="16">
        <f>IF(DATOS!J625=X$39,DATOS!C625,"")</f>
        <v>0</v>
      </c>
    </row>
    <row r="662" spans="26:28" x14ac:dyDescent="0.25">
      <c r="Z662">
        <f t="shared" si="14"/>
        <v>1</v>
      </c>
      <c r="AA662">
        <f>IF(AB662="",0,IFERROR(IF(VLOOKUP(AB662,AB$38:AB661,1,0)&gt;0,0,0),1))</f>
        <v>0</v>
      </c>
      <c r="AB662" s="16">
        <f>IF(DATOS!J626=X$39,DATOS!C626,"")</f>
        <v>0</v>
      </c>
    </row>
    <row r="663" spans="26:28" x14ac:dyDescent="0.25">
      <c r="Z663">
        <f t="shared" si="14"/>
        <v>1</v>
      </c>
      <c r="AA663">
        <f>IF(AB663="",0,IFERROR(IF(VLOOKUP(AB663,AB$38:AB662,1,0)&gt;0,0,0),1))</f>
        <v>0</v>
      </c>
      <c r="AB663" s="16">
        <f>IF(DATOS!J627=X$39,DATOS!C627,"")</f>
        <v>0</v>
      </c>
    </row>
    <row r="664" spans="26:28" x14ac:dyDescent="0.25">
      <c r="Z664">
        <f t="shared" si="14"/>
        <v>1</v>
      </c>
      <c r="AA664">
        <f>IF(AB664="",0,IFERROR(IF(VLOOKUP(AB664,AB$38:AB663,1,0)&gt;0,0,0),1))</f>
        <v>0</v>
      </c>
      <c r="AB664" s="16">
        <f>IF(DATOS!J628=X$39,DATOS!C628,"")</f>
        <v>0</v>
      </c>
    </row>
    <row r="665" spans="26:28" x14ac:dyDescent="0.25">
      <c r="Z665">
        <f t="shared" si="14"/>
        <v>1</v>
      </c>
      <c r="AA665">
        <f>IF(AB665="",0,IFERROR(IF(VLOOKUP(AB665,AB$38:AB664,1,0)&gt;0,0,0),1))</f>
        <v>0</v>
      </c>
      <c r="AB665" s="16">
        <f>IF(DATOS!J629=X$39,DATOS!C629,"")</f>
        <v>0</v>
      </c>
    </row>
    <row r="666" spans="26:28" x14ac:dyDescent="0.25">
      <c r="Z666">
        <f t="shared" si="14"/>
        <v>1</v>
      </c>
      <c r="AA666">
        <f>IF(AB666="",0,IFERROR(IF(VLOOKUP(AB666,AB$38:AB665,1,0)&gt;0,0,0),1))</f>
        <v>0</v>
      </c>
      <c r="AB666" s="16">
        <f>IF(DATOS!J630=X$39,DATOS!C630,"")</f>
        <v>0</v>
      </c>
    </row>
    <row r="667" spans="26:28" x14ac:dyDescent="0.25">
      <c r="Z667">
        <f t="shared" si="14"/>
        <v>1</v>
      </c>
      <c r="AA667">
        <f>IF(AB667="",0,IFERROR(IF(VLOOKUP(AB667,AB$38:AB666,1,0)&gt;0,0,0),1))</f>
        <v>0</v>
      </c>
      <c r="AB667" s="16">
        <f>IF(DATOS!J631=X$39,DATOS!C631,"")</f>
        <v>0</v>
      </c>
    </row>
    <row r="668" spans="26:28" x14ac:dyDescent="0.25">
      <c r="Z668">
        <f t="shared" si="14"/>
        <v>1</v>
      </c>
      <c r="AA668">
        <f>IF(AB668="",0,IFERROR(IF(VLOOKUP(AB668,AB$38:AB667,1,0)&gt;0,0,0),1))</f>
        <v>0</v>
      </c>
      <c r="AB668" s="16">
        <f>IF(DATOS!J632=X$39,DATOS!C632,"")</f>
        <v>0</v>
      </c>
    </row>
    <row r="669" spans="26:28" x14ac:dyDescent="0.25">
      <c r="Z669">
        <f t="shared" si="14"/>
        <v>1</v>
      </c>
      <c r="AA669">
        <f>IF(AB669="",0,IFERROR(IF(VLOOKUP(AB669,AB$38:AB668,1,0)&gt;0,0,0),1))</f>
        <v>0</v>
      </c>
      <c r="AB669" s="16">
        <f>IF(DATOS!J633=X$39,DATOS!C633,"")</f>
        <v>0</v>
      </c>
    </row>
    <row r="670" spans="26:28" x14ac:dyDescent="0.25">
      <c r="Z670">
        <f t="shared" si="14"/>
        <v>1</v>
      </c>
      <c r="AA670">
        <f>IF(AB670="",0,IFERROR(IF(VLOOKUP(AB670,AB$38:AB669,1,0)&gt;0,0,0),1))</f>
        <v>0</v>
      </c>
      <c r="AB670" s="16">
        <f>IF(DATOS!J634=X$39,DATOS!C634,"")</f>
        <v>0</v>
      </c>
    </row>
    <row r="671" spans="26:28" x14ac:dyDescent="0.25">
      <c r="Z671">
        <f t="shared" si="14"/>
        <v>1</v>
      </c>
      <c r="AA671">
        <f>IF(AB671="",0,IFERROR(IF(VLOOKUP(AB671,AB$38:AB670,1,0)&gt;0,0,0),1))</f>
        <v>0</v>
      </c>
      <c r="AB671" s="16">
        <f>IF(DATOS!J635=X$39,DATOS!C635,"")</f>
        <v>0</v>
      </c>
    </row>
    <row r="672" spans="26:28" x14ac:dyDescent="0.25">
      <c r="Z672">
        <f t="shared" si="14"/>
        <v>1</v>
      </c>
      <c r="AA672">
        <f>IF(AB672="",0,IFERROR(IF(VLOOKUP(AB672,AB$38:AB671,1,0)&gt;0,0,0),1))</f>
        <v>0</v>
      </c>
      <c r="AB672" s="16">
        <f>IF(DATOS!J636=X$39,DATOS!C636,"")</f>
        <v>0</v>
      </c>
    </row>
    <row r="673" spans="26:28" x14ac:dyDescent="0.25">
      <c r="Z673">
        <f t="shared" si="14"/>
        <v>1</v>
      </c>
      <c r="AA673">
        <f>IF(AB673="",0,IFERROR(IF(VLOOKUP(AB673,AB$38:AB672,1,0)&gt;0,0,0),1))</f>
        <v>0</v>
      </c>
      <c r="AB673" s="16">
        <f>IF(DATOS!J637=X$39,DATOS!C637,"")</f>
        <v>0</v>
      </c>
    </row>
    <row r="674" spans="26:28" x14ac:dyDescent="0.25">
      <c r="Z674">
        <f t="shared" si="14"/>
        <v>1</v>
      </c>
      <c r="AA674">
        <f>IF(AB674="",0,IFERROR(IF(VLOOKUP(AB674,AB$38:AB673,1,0)&gt;0,0,0),1))</f>
        <v>0</v>
      </c>
      <c r="AB674" s="16">
        <f>IF(DATOS!J638=X$39,DATOS!C638,"")</f>
        <v>0</v>
      </c>
    </row>
    <row r="675" spans="26:28" x14ac:dyDescent="0.25">
      <c r="Z675">
        <f t="shared" si="14"/>
        <v>1</v>
      </c>
      <c r="AA675">
        <f>IF(AB675="",0,IFERROR(IF(VLOOKUP(AB675,AB$38:AB674,1,0)&gt;0,0,0),1))</f>
        <v>0</v>
      </c>
      <c r="AB675" s="16">
        <f>IF(DATOS!J639=X$39,DATOS!C639,"")</f>
        <v>0</v>
      </c>
    </row>
    <row r="676" spans="26:28" x14ac:dyDescent="0.25">
      <c r="Z676">
        <f t="shared" si="14"/>
        <v>1</v>
      </c>
      <c r="AA676">
        <f>IF(AB676="",0,IFERROR(IF(VLOOKUP(AB676,AB$38:AB675,1,0)&gt;0,0,0),1))</f>
        <v>0</v>
      </c>
      <c r="AB676" s="16">
        <f>IF(DATOS!J640=X$39,DATOS!C640,"")</f>
        <v>0</v>
      </c>
    </row>
    <row r="677" spans="26:28" x14ac:dyDescent="0.25">
      <c r="Z677">
        <f t="shared" si="14"/>
        <v>1</v>
      </c>
      <c r="AA677">
        <f>IF(AB677="",0,IFERROR(IF(VLOOKUP(AB677,AB$38:AB676,1,0)&gt;0,0,0),1))</f>
        <v>0</v>
      </c>
      <c r="AB677" s="16">
        <f>IF(DATOS!J641=X$39,DATOS!C641,"")</f>
        <v>0</v>
      </c>
    </row>
    <row r="678" spans="26:28" x14ac:dyDescent="0.25">
      <c r="Z678">
        <f t="shared" ref="Z678:Z741" si="15">Z677+AA678</f>
        <v>1</v>
      </c>
      <c r="AA678">
        <f>IF(AB678="",0,IFERROR(IF(VLOOKUP(AB678,AB$38:AB677,1,0)&gt;0,0,0),1))</f>
        <v>0</v>
      </c>
      <c r="AB678" s="16">
        <f>IF(DATOS!J642=X$39,DATOS!C642,"")</f>
        <v>0</v>
      </c>
    </row>
    <row r="679" spans="26:28" x14ac:dyDescent="0.25">
      <c r="Z679">
        <f t="shared" si="15"/>
        <v>1</v>
      </c>
      <c r="AA679">
        <f>IF(AB679="",0,IFERROR(IF(VLOOKUP(AB679,AB$38:AB678,1,0)&gt;0,0,0),1))</f>
        <v>0</v>
      </c>
      <c r="AB679" s="16">
        <f>IF(DATOS!J643=X$39,DATOS!C643,"")</f>
        <v>0</v>
      </c>
    </row>
    <row r="680" spans="26:28" x14ac:dyDescent="0.25">
      <c r="Z680">
        <f t="shared" si="15"/>
        <v>1</v>
      </c>
      <c r="AA680">
        <f>IF(AB680="",0,IFERROR(IF(VLOOKUP(AB680,AB$38:AB679,1,0)&gt;0,0,0),1))</f>
        <v>0</v>
      </c>
      <c r="AB680" s="16">
        <f>IF(DATOS!J644=X$39,DATOS!C644,"")</f>
        <v>0</v>
      </c>
    </row>
    <row r="681" spans="26:28" x14ac:dyDescent="0.25">
      <c r="Z681">
        <f t="shared" si="15"/>
        <v>1</v>
      </c>
      <c r="AA681">
        <f>IF(AB681="",0,IFERROR(IF(VLOOKUP(AB681,AB$38:AB680,1,0)&gt;0,0,0),1))</f>
        <v>0</v>
      </c>
      <c r="AB681" s="16">
        <f>IF(DATOS!J645=X$39,DATOS!C645,"")</f>
        <v>0</v>
      </c>
    </row>
    <row r="682" spans="26:28" x14ac:dyDescent="0.25">
      <c r="Z682">
        <f t="shared" si="15"/>
        <v>1</v>
      </c>
      <c r="AA682">
        <f>IF(AB682="",0,IFERROR(IF(VLOOKUP(AB682,AB$38:AB681,1,0)&gt;0,0,0),1))</f>
        <v>0</v>
      </c>
      <c r="AB682" s="16">
        <f>IF(DATOS!J646=X$39,DATOS!C646,"")</f>
        <v>0</v>
      </c>
    </row>
    <row r="683" spans="26:28" x14ac:dyDescent="0.25">
      <c r="Z683">
        <f t="shared" si="15"/>
        <v>1</v>
      </c>
      <c r="AA683">
        <f>IF(AB683="",0,IFERROR(IF(VLOOKUP(AB683,AB$38:AB682,1,0)&gt;0,0,0),1))</f>
        <v>0</v>
      </c>
      <c r="AB683" s="16">
        <f>IF(DATOS!J647=X$39,DATOS!C647,"")</f>
        <v>0</v>
      </c>
    </row>
    <row r="684" spans="26:28" x14ac:dyDescent="0.25">
      <c r="Z684">
        <f t="shared" si="15"/>
        <v>1</v>
      </c>
      <c r="AA684">
        <f>IF(AB684="",0,IFERROR(IF(VLOOKUP(AB684,AB$38:AB683,1,0)&gt;0,0,0),1))</f>
        <v>0</v>
      </c>
      <c r="AB684" s="16">
        <f>IF(DATOS!J648=X$39,DATOS!C648,"")</f>
        <v>0</v>
      </c>
    </row>
    <row r="685" spans="26:28" x14ac:dyDescent="0.25">
      <c r="Z685">
        <f t="shared" si="15"/>
        <v>1</v>
      </c>
      <c r="AA685">
        <f>IF(AB685="",0,IFERROR(IF(VLOOKUP(AB685,AB$38:AB684,1,0)&gt;0,0,0),1))</f>
        <v>0</v>
      </c>
      <c r="AB685" s="16">
        <f>IF(DATOS!J649=X$39,DATOS!C649,"")</f>
        <v>0</v>
      </c>
    </row>
    <row r="686" spans="26:28" x14ac:dyDescent="0.25">
      <c r="Z686">
        <f t="shared" si="15"/>
        <v>1</v>
      </c>
      <c r="AA686">
        <f>IF(AB686="",0,IFERROR(IF(VLOOKUP(AB686,AB$38:AB685,1,0)&gt;0,0,0),1))</f>
        <v>0</v>
      </c>
      <c r="AB686" s="16">
        <f>IF(DATOS!J650=X$39,DATOS!C650,"")</f>
        <v>0</v>
      </c>
    </row>
    <row r="687" spans="26:28" x14ac:dyDescent="0.25">
      <c r="Z687">
        <f t="shared" si="15"/>
        <v>1</v>
      </c>
      <c r="AA687">
        <f>IF(AB687="",0,IFERROR(IF(VLOOKUP(AB687,AB$38:AB686,1,0)&gt;0,0,0),1))</f>
        <v>0</v>
      </c>
      <c r="AB687" s="16">
        <f>IF(DATOS!J651=X$39,DATOS!C651,"")</f>
        <v>0</v>
      </c>
    </row>
    <row r="688" spans="26:28" x14ac:dyDescent="0.25">
      <c r="Z688">
        <f t="shared" si="15"/>
        <v>1</v>
      </c>
      <c r="AA688">
        <f>IF(AB688="",0,IFERROR(IF(VLOOKUP(AB688,AB$38:AB687,1,0)&gt;0,0,0),1))</f>
        <v>0</v>
      </c>
      <c r="AB688" s="16">
        <f>IF(DATOS!J652=X$39,DATOS!C652,"")</f>
        <v>0</v>
      </c>
    </row>
    <row r="689" spans="26:28" x14ac:dyDescent="0.25">
      <c r="Z689">
        <f t="shared" si="15"/>
        <v>1</v>
      </c>
      <c r="AA689">
        <f>IF(AB689="",0,IFERROR(IF(VLOOKUP(AB689,AB$38:AB688,1,0)&gt;0,0,0),1))</f>
        <v>0</v>
      </c>
      <c r="AB689" s="16">
        <f>IF(DATOS!J653=X$39,DATOS!C653,"")</f>
        <v>0</v>
      </c>
    </row>
    <row r="690" spans="26:28" x14ac:dyDescent="0.25">
      <c r="Z690">
        <f t="shared" si="15"/>
        <v>1</v>
      </c>
      <c r="AA690">
        <f>IF(AB690="",0,IFERROR(IF(VLOOKUP(AB690,AB$38:AB689,1,0)&gt;0,0,0),1))</f>
        <v>0</v>
      </c>
      <c r="AB690" s="16">
        <f>IF(DATOS!J654=X$39,DATOS!C654,"")</f>
        <v>0</v>
      </c>
    </row>
    <row r="691" spans="26:28" x14ac:dyDescent="0.25">
      <c r="Z691">
        <f t="shared" si="15"/>
        <v>1</v>
      </c>
      <c r="AA691">
        <f>IF(AB691="",0,IFERROR(IF(VLOOKUP(AB691,AB$38:AB690,1,0)&gt;0,0,0),1))</f>
        <v>0</v>
      </c>
      <c r="AB691" s="16">
        <f>IF(DATOS!J655=X$39,DATOS!C655,"")</f>
        <v>0</v>
      </c>
    </row>
    <row r="692" spans="26:28" x14ac:dyDescent="0.25">
      <c r="Z692">
        <f t="shared" si="15"/>
        <v>1</v>
      </c>
      <c r="AA692">
        <f>IF(AB692="",0,IFERROR(IF(VLOOKUP(AB692,AB$38:AB691,1,0)&gt;0,0,0),1))</f>
        <v>0</v>
      </c>
      <c r="AB692" s="16">
        <f>IF(DATOS!J656=X$39,DATOS!C656,"")</f>
        <v>0</v>
      </c>
    </row>
    <row r="693" spans="26:28" x14ac:dyDescent="0.25">
      <c r="Z693">
        <f t="shared" si="15"/>
        <v>1</v>
      </c>
      <c r="AA693">
        <f>IF(AB693="",0,IFERROR(IF(VLOOKUP(AB693,AB$38:AB692,1,0)&gt;0,0,0),1))</f>
        <v>0</v>
      </c>
      <c r="AB693" s="16">
        <f>IF(DATOS!J657=X$39,DATOS!C657,"")</f>
        <v>0</v>
      </c>
    </row>
    <row r="694" spans="26:28" x14ac:dyDescent="0.25">
      <c r="Z694">
        <f t="shared" si="15"/>
        <v>1</v>
      </c>
      <c r="AA694">
        <f>IF(AB694="",0,IFERROR(IF(VLOOKUP(AB694,AB$38:AB693,1,0)&gt;0,0,0),1))</f>
        <v>0</v>
      </c>
      <c r="AB694" s="16">
        <f>IF(DATOS!J658=X$39,DATOS!C658,"")</f>
        <v>0</v>
      </c>
    </row>
    <row r="695" spans="26:28" x14ac:dyDescent="0.25">
      <c r="Z695">
        <f t="shared" si="15"/>
        <v>1</v>
      </c>
      <c r="AA695">
        <f>IF(AB695="",0,IFERROR(IF(VLOOKUP(AB695,AB$38:AB694,1,0)&gt;0,0,0),1))</f>
        <v>0</v>
      </c>
      <c r="AB695" s="16">
        <f>IF(DATOS!J659=X$39,DATOS!C659,"")</f>
        <v>0</v>
      </c>
    </row>
    <row r="696" spans="26:28" x14ac:dyDescent="0.25">
      <c r="Z696">
        <f t="shared" si="15"/>
        <v>1</v>
      </c>
      <c r="AA696">
        <f>IF(AB696="",0,IFERROR(IF(VLOOKUP(AB696,AB$38:AB695,1,0)&gt;0,0,0),1))</f>
        <v>0</v>
      </c>
      <c r="AB696" s="16">
        <f>IF(DATOS!J660=X$39,DATOS!C660,"")</f>
        <v>0</v>
      </c>
    </row>
    <row r="697" spans="26:28" x14ac:dyDescent="0.25">
      <c r="Z697">
        <f t="shared" si="15"/>
        <v>1</v>
      </c>
      <c r="AA697">
        <f>IF(AB697="",0,IFERROR(IF(VLOOKUP(AB697,AB$38:AB696,1,0)&gt;0,0,0),1))</f>
        <v>0</v>
      </c>
      <c r="AB697" s="16">
        <f>IF(DATOS!J661=X$39,DATOS!C661,"")</f>
        <v>0</v>
      </c>
    </row>
    <row r="698" spans="26:28" x14ac:dyDescent="0.25">
      <c r="Z698">
        <f t="shared" si="15"/>
        <v>1</v>
      </c>
      <c r="AA698">
        <f>IF(AB698="",0,IFERROR(IF(VLOOKUP(AB698,AB$38:AB697,1,0)&gt;0,0,0),1))</f>
        <v>0</v>
      </c>
      <c r="AB698" s="16">
        <f>IF(DATOS!J662=X$39,DATOS!C662,"")</f>
        <v>0</v>
      </c>
    </row>
    <row r="699" spans="26:28" x14ac:dyDescent="0.25">
      <c r="Z699">
        <f t="shared" si="15"/>
        <v>1</v>
      </c>
      <c r="AA699">
        <f>IF(AB699="",0,IFERROR(IF(VLOOKUP(AB699,AB$38:AB698,1,0)&gt;0,0,0),1))</f>
        <v>0</v>
      </c>
      <c r="AB699" s="16">
        <f>IF(DATOS!J663=X$39,DATOS!C663,"")</f>
        <v>0</v>
      </c>
    </row>
    <row r="700" spans="26:28" x14ac:dyDescent="0.25">
      <c r="Z700">
        <f t="shared" si="15"/>
        <v>1</v>
      </c>
      <c r="AA700">
        <f>IF(AB700="",0,IFERROR(IF(VLOOKUP(AB700,AB$38:AB699,1,0)&gt;0,0,0),1))</f>
        <v>0</v>
      </c>
      <c r="AB700" s="16">
        <f>IF(DATOS!J664=X$39,DATOS!C664,"")</f>
        <v>0</v>
      </c>
    </row>
    <row r="701" spans="26:28" x14ac:dyDescent="0.25">
      <c r="Z701">
        <f t="shared" si="15"/>
        <v>1</v>
      </c>
      <c r="AA701">
        <f>IF(AB701="",0,IFERROR(IF(VLOOKUP(AB701,AB$38:AB700,1,0)&gt;0,0,0),1))</f>
        <v>0</v>
      </c>
      <c r="AB701" s="16">
        <f>IF(DATOS!J665=X$39,DATOS!C665,"")</f>
        <v>0</v>
      </c>
    </row>
    <row r="702" spans="26:28" x14ac:dyDescent="0.25">
      <c r="Z702">
        <f t="shared" si="15"/>
        <v>1</v>
      </c>
      <c r="AA702">
        <f>IF(AB702="",0,IFERROR(IF(VLOOKUP(AB702,AB$38:AB701,1,0)&gt;0,0,0),1))</f>
        <v>0</v>
      </c>
      <c r="AB702" s="16">
        <f>IF(DATOS!J666=X$39,DATOS!C666,"")</f>
        <v>0</v>
      </c>
    </row>
    <row r="703" spans="26:28" x14ac:dyDescent="0.25">
      <c r="Z703">
        <f t="shared" si="15"/>
        <v>1</v>
      </c>
      <c r="AA703">
        <f>IF(AB703="",0,IFERROR(IF(VLOOKUP(AB703,AB$38:AB702,1,0)&gt;0,0,0),1))</f>
        <v>0</v>
      </c>
      <c r="AB703" s="16">
        <f>IF(DATOS!J667=X$39,DATOS!C667,"")</f>
        <v>0</v>
      </c>
    </row>
    <row r="704" spans="26:28" x14ac:dyDescent="0.25">
      <c r="Z704">
        <f t="shared" si="15"/>
        <v>1</v>
      </c>
      <c r="AA704">
        <f>IF(AB704="",0,IFERROR(IF(VLOOKUP(AB704,AB$38:AB703,1,0)&gt;0,0,0),1))</f>
        <v>0</v>
      </c>
      <c r="AB704" s="16">
        <f>IF(DATOS!J668=X$39,DATOS!C668,"")</f>
        <v>0</v>
      </c>
    </row>
    <row r="705" spans="26:28" x14ac:dyDescent="0.25">
      <c r="Z705">
        <f t="shared" si="15"/>
        <v>1</v>
      </c>
      <c r="AA705">
        <f>IF(AB705="",0,IFERROR(IF(VLOOKUP(AB705,AB$38:AB704,1,0)&gt;0,0,0),1))</f>
        <v>0</v>
      </c>
      <c r="AB705" s="16">
        <f>IF(DATOS!J669=X$39,DATOS!C669,"")</f>
        <v>0</v>
      </c>
    </row>
    <row r="706" spans="26:28" x14ac:dyDescent="0.25">
      <c r="Z706">
        <f t="shared" si="15"/>
        <v>1</v>
      </c>
      <c r="AA706">
        <f>IF(AB706="",0,IFERROR(IF(VLOOKUP(AB706,AB$38:AB705,1,0)&gt;0,0,0),1))</f>
        <v>0</v>
      </c>
      <c r="AB706" s="16">
        <f>IF(DATOS!J670=X$39,DATOS!C670,"")</f>
        <v>0</v>
      </c>
    </row>
    <row r="707" spans="26:28" x14ac:dyDescent="0.25">
      <c r="Z707">
        <f t="shared" si="15"/>
        <v>1</v>
      </c>
      <c r="AA707">
        <f>IF(AB707="",0,IFERROR(IF(VLOOKUP(AB707,AB$38:AB706,1,0)&gt;0,0,0),1))</f>
        <v>0</v>
      </c>
      <c r="AB707" s="16">
        <f>IF(DATOS!J671=X$39,DATOS!C671,"")</f>
        <v>0</v>
      </c>
    </row>
    <row r="708" spans="26:28" x14ac:dyDescent="0.25">
      <c r="Z708">
        <f t="shared" si="15"/>
        <v>1</v>
      </c>
      <c r="AA708">
        <f>IF(AB708="",0,IFERROR(IF(VLOOKUP(AB708,AB$38:AB707,1,0)&gt;0,0,0),1))</f>
        <v>0</v>
      </c>
      <c r="AB708" s="16">
        <f>IF(DATOS!J672=X$39,DATOS!C672,"")</f>
        <v>0</v>
      </c>
    </row>
    <row r="709" spans="26:28" x14ac:dyDescent="0.25">
      <c r="Z709">
        <f t="shared" si="15"/>
        <v>1</v>
      </c>
      <c r="AA709">
        <f>IF(AB709="",0,IFERROR(IF(VLOOKUP(AB709,AB$38:AB708,1,0)&gt;0,0,0),1))</f>
        <v>0</v>
      </c>
      <c r="AB709" s="16">
        <f>IF(DATOS!J673=X$39,DATOS!C673,"")</f>
        <v>0</v>
      </c>
    </row>
    <row r="710" spans="26:28" x14ac:dyDescent="0.25">
      <c r="Z710">
        <f t="shared" si="15"/>
        <v>1</v>
      </c>
      <c r="AA710">
        <f>IF(AB710="",0,IFERROR(IF(VLOOKUP(AB710,AB$38:AB709,1,0)&gt;0,0,0),1))</f>
        <v>0</v>
      </c>
      <c r="AB710" s="16">
        <f>IF(DATOS!J674=X$39,DATOS!C674,"")</f>
        <v>0</v>
      </c>
    </row>
    <row r="711" spans="26:28" x14ac:dyDescent="0.25">
      <c r="Z711">
        <f t="shared" si="15"/>
        <v>1</v>
      </c>
      <c r="AA711">
        <f>IF(AB711="",0,IFERROR(IF(VLOOKUP(AB711,AB$38:AB710,1,0)&gt;0,0,0),1))</f>
        <v>0</v>
      </c>
      <c r="AB711" s="16">
        <f>IF(DATOS!J675=X$39,DATOS!C675,"")</f>
        <v>0</v>
      </c>
    </row>
    <row r="712" spans="26:28" x14ac:dyDescent="0.25">
      <c r="Z712">
        <f t="shared" si="15"/>
        <v>1</v>
      </c>
      <c r="AA712">
        <f>IF(AB712="",0,IFERROR(IF(VLOOKUP(AB712,AB$38:AB711,1,0)&gt;0,0,0),1))</f>
        <v>0</v>
      </c>
      <c r="AB712" s="16">
        <f>IF(DATOS!J676=X$39,DATOS!C676,"")</f>
        <v>0</v>
      </c>
    </row>
    <row r="713" spans="26:28" x14ac:dyDescent="0.25">
      <c r="Z713">
        <f t="shared" si="15"/>
        <v>1</v>
      </c>
      <c r="AA713">
        <f>IF(AB713="",0,IFERROR(IF(VLOOKUP(AB713,AB$38:AB712,1,0)&gt;0,0,0),1))</f>
        <v>0</v>
      </c>
      <c r="AB713" s="16">
        <f>IF(DATOS!J677=X$39,DATOS!C677,"")</f>
        <v>0</v>
      </c>
    </row>
    <row r="714" spans="26:28" x14ac:dyDescent="0.25">
      <c r="Z714">
        <f t="shared" si="15"/>
        <v>1</v>
      </c>
      <c r="AA714">
        <f>IF(AB714="",0,IFERROR(IF(VLOOKUP(AB714,AB$38:AB713,1,0)&gt;0,0,0),1))</f>
        <v>0</v>
      </c>
      <c r="AB714" s="16">
        <f>IF(DATOS!J678=X$39,DATOS!C678,"")</f>
        <v>0</v>
      </c>
    </row>
    <row r="715" spans="26:28" x14ac:dyDescent="0.25">
      <c r="Z715">
        <f t="shared" si="15"/>
        <v>1</v>
      </c>
      <c r="AA715">
        <f>IF(AB715="",0,IFERROR(IF(VLOOKUP(AB715,AB$38:AB714,1,0)&gt;0,0,0),1))</f>
        <v>0</v>
      </c>
      <c r="AB715" s="16">
        <f>IF(DATOS!J679=X$39,DATOS!C679,"")</f>
        <v>0</v>
      </c>
    </row>
    <row r="716" spans="26:28" x14ac:dyDescent="0.25">
      <c r="Z716">
        <f t="shared" si="15"/>
        <v>1</v>
      </c>
      <c r="AA716">
        <f>IF(AB716="",0,IFERROR(IF(VLOOKUP(AB716,AB$38:AB715,1,0)&gt;0,0,0),1))</f>
        <v>0</v>
      </c>
      <c r="AB716" s="16">
        <f>IF(DATOS!J680=X$39,DATOS!C680,"")</f>
        <v>0</v>
      </c>
    </row>
    <row r="717" spans="26:28" x14ac:dyDescent="0.25">
      <c r="Z717">
        <f t="shared" si="15"/>
        <v>1</v>
      </c>
      <c r="AA717">
        <f>IF(AB717="",0,IFERROR(IF(VLOOKUP(AB717,AB$38:AB716,1,0)&gt;0,0,0),1))</f>
        <v>0</v>
      </c>
      <c r="AB717" s="16">
        <f>IF(DATOS!J681=X$39,DATOS!C681,"")</f>
        <v>0</v>
      </c>
    </row>
    <row r="718" spans="26:28" x14ac:dyDescent="0.25">
      <c r="Z718">
        <f t="shared" si="15"/>
        <v>1</v>
      </c>
      <c r="AA718">
        <f>IF(AB718="",0,IFERROR(IF(VLOOKUP(AB718,AB$38:AB717,1,0)&gt;0,0,0),1))</f>
        <v>0</v>
      </c>
      <c r="AB718" s="16">
        <f>IF(DATOS!J682=X$39,DATOS!C682,"")</f>
        <v>0</v>
      </c>
    </row>
    <row r="719" spans="26:28" x14ac:dyDescent="0.25">
      <c r="Z719">
        <f t="shared" si="15"/>
        <v>1</v>
      </c>
      <c r="AA719">
        <f>IF(AB719="",0,IFERROR(IF(VLOOKUP(AB719,AB$38:AB718,1,0)&gt;0,0,0),1))</f>
        <v>0</v>
      </c>
      <c r="AB719" s="16">
        <f>IF(DATOS!J683=X$39,DATOS!C683,"")</f>
        <v>0</v>
      </c>
    </row>
    <row r="720" spans="26:28" x14ac:dyDescent="0.25">
      <c r="Z720">
        <f t="shared" si="15"/>
        <v>1</v>
      </c>
      <c r="AA720">
        <f>IF(AB720="",0,IFERROR(IF(VLOOKUP(AB720,AB$38:AB719,1,0)&gt;0,0,0),1))</f>
        <v>0</v>
      </c>
      <c r="AB720" s="16">
        <f>IF(DATOS!J684=X$39,DATOS!C684,"")</f>
        <v>0</v>
      </c>
    </row>
    <row r="721" spans="26:28" x14ac:dyDescent="0.25">
      <c r="Z721">
        <f t="shared" si="15"/>
        <v>1</v>
      </c>
      <c r="AA721">
        <f>IF(AB721="",0,IFERROR(IF(VLOOKUP(AB721,AB$38:AB720,1,0)&gt;0,0,0),1))</f>
        <v>0</v>
      </c>
      <c r="AB721" s="16">
        <f>IF(DATOS!J685=X$39,DATOS!C685,"")</f>
        <v>0</v>
      </c>
    </row>
    <row r="722" spans="26:28" x14ac:dyDescent="0.25">
      <c r="Z722">
        <f t="shared" si="15"/>
        <v>1</v>
      </c>
      <c r="AA722">
        <f>IF(AB722="",0,IFERROR(IF(VLOOKUP(AB722,AB$38:AB721,1,0)&gt;0,0,0),1))</f>
        <v>0</v>
      </c>
      <c r="AB722" s="16">
        <f>IF(DATOS!J686=X$39,DATOS!C686,"")</f>
        <v>0</v>
      </c>
    </row>
    <row r="723" spans="26:28" x14ac:dyDescent="0.25">
      <c r="Z723">
        <f t="shared" si="15"/>
        <v>1</v>
      </c>
      <c r="AA723">
        <f>IF(AB723="",0,IFERROR(IF(VLOOKUP(AB723,AB$38:AB722,1,0)&gt;0,0,0),1))</f>
        <v>0</v>
      </c>
      <c r="AB723" s="16">
        <f>IF(DATOS!J687=X$39,DATOS!C687,"")</f>
        <v>0</v>
      </c>
    </row>
    <row r="724" spans="26:28" x14ac:dyDescent="0.25">
      <c r="Z724">
        <f t="shared" si="15"/>
        <v>1</v>
      </c>
      <c r="AA724">
        <f>IF(AB724="",0,IFERROR(IF(VLOOKUP(AB724,AB$38:AB723,1,0)&gt;0,0,0),1))</f>
        <v>0</v>
      </c>
      <c r="AB724" s="16">
        <f>IF(DATOS!J688=X$39,DATOS!C688,"")</f>
        <v>0</v>
      </c>
    </row>
    <row r="725" spans="26:28" x14ac:dyDescent="0.25">
      <c r="Z725">
        <f t="shared" si="15"/>
        <v>1</v>
      </c>
      <c r="AA725">
        <f>IF(AB725="",0,IFERROR(IF(VLOOKUP(AB725,AB$38:AB724,1,0)&gt;0,0,0),1))</f>
        <v>0</v>
      </c>
      <c r="AB725" s="16">
        <f>IF(DATOS!J689=X$39,DATOS!C689,"")</f>
        <v>0</v>
      </c>
    </row>
    <row r="726" spans="26:28" x14ac:dyDescent="0.25">
      <c r="Z726">
        <f t="shared" si="15"/>
        <v>1</v>
      </c>
      <c r="AA726">
        <f>IF(AB726="",0,IFERROR(IF(VLOOKUP(AB726,AB$38:AB725,1,0)&gt;0,0,0),1))</f>
        <v>0</v>
      </c>
      <c r="AB726" s="16">
        <f>IF(DATOS!J690=X$39,DATOS!C690,"")</f>
        <v>0</v>
      </c>
    </row>
    <row r="727" spans="26:28" x14ac:dyDescent="0.25">
      <c r="Z727">
        <f t="shared" si="15"/>
        <v>1</v>
      </c>
      <c r="AA727">
        <f>IF(AB727="",0,IFERROR(IF(VLOOKUP(AB727,AB$38:AB726,1,0)&gt;0,0,0),1))</f>
        <v>0</v>
      </c>
      <c r="AB727" s="16">
        <f>IF(DATOS!J691=X$39,DATOS!C691,"")</f>
        <v>0</v>
      </c>
    </row>
    <row r="728" spans="26:28" x14ac:dyDescent="0.25">
      <c r="Z728">
        <f t="shared" si="15"/>
        <v>1</v>
      </c>
      <c r="AA728">
        <f>IF(AB728="",0,IFERROR(IF(VLOOKUP(AB728,AB$38:AB727,1,0)&gt;0,0,0),1))</f>
        <v>0</v>
      </c>
      <c r="AB728" s="16">
        <f>IF(DATOS!J692=X$39,DATOS!C692,"")</f>
        <v>0</v>
      </c>
    </row>
    <row r="729" spans="26:28" x14ac:dyDescent="0.25">
      <c r="Z729">
        <f t="shared" si="15"/>
        <v>1</v>
      </c>
      <c r="AA729">
        <f>IF(AB729="",0,IFERROR(IF(VLOOKUP(AB729,AB$38:AB728,1,0)&gt;0,0,0),1))</f>
        <v>0</v>
      </c>
      <c r="AB729" s="16">
        <f>IF(DATOS!J693=X$39,DATOS!C693,"")</f>
        <v>0</v>
      </c>
    </row>
    <row r="730" spans="26:28" x14ac:dyDescent="0.25">
      <c r="Z730">
        <f t="shared" si="15"/>
        <v>1</v>
      </c>
      <c r="AA730">
        <f>IF(AB730="",0,IFERROR(IF(VLOOKUP(AB730,AB$38:AB729,1,0)&gt;0,0,0),1))</f>
        <v>0</v>
      </c>
      <c r="AB730" s="16">
        <f>IF(DATOS!J694=X$39,DATOS!C694,"")</f>
        <v>0</v>
      </c>
    </row>
    <row r="731" spans="26:28" x14ac:dyDescent="0.25">
      <c r="Z731">
        <f t="shared" si="15"/>
        <v>1</v>
      </c>
      <c r="AA731">
        <f>IF(AB731="",0,IFERROR(IF(VLOOKUP(AB731,AB$38:AB730,1,0)&gt;0,0,0),1))</f>
        <v>0</v>
      </c>
      <c r="AB731" s="16">
        <f>IF(DATOS!J695=X$39,DATOS!C695,"")</f>
        <v>0</v>
      </c>
    </row>
    <row r="732" spans="26:28" x14ac:dyDescent="0.25">
      <c r="Z732">
        <f t="shared" si="15"/>
        <v>1</v>
      </c>
      <c r="AA732">
        <f>IF(AB732="",0,IFERROR(IF(VLOOKUP(AB732,AB$38:AB731,1,0)&gt;0,0,0),1))</f>
        <v>0</v>
      </c>
      <c r="AB732" s="16">
        <f>IF(DATOS!J696=X$39,DATOS!C696,"")</f>
        <v>0</v>
      </c>
    </row>
    <row r="733" spans="26:28" x14ac:dyDescent="0.25">
      <c r="Z733">
        <f t="shared" si="15"/>
        <v>1</v>
      </c>
      <c r="AA733">
        <f>IF(AB733="",0,IFERROR(IF(VLOOKUP(AB733,AB$38:AB732,1,0)&gt;0,0,0),1))</f>
        <v>0</v>
      </c>
      <c r="AB733" s="16">
        <f>IF(DATOS!J697=X$39,DATOS!C697,"")</f>
        <v>0</v>
      </c>
    </row>
    <row r="734" spans="26:28" x14ac:dyDescent="0.25">
      <c r="Z734">
        <f t="shared" si="15"/>
        <v>1</v>
      </c>
      <c r="AA734">
        <f>IF(AB734="",0,IFERROR(IF(VLOOKUP(AB734,AB$38:AB733,1,0)&gt;0,0,0),1))</f>
        <v>0</v>
      </c>
      <c r="AB734" s="16">
        <f>IF(DATOS!J698=X$39,DATOS!C698,"")</f>
        <v>0</v>
      </c>
    </row>
    <row r="735" spans="26:28" x14ac:dyDescent="0.25">
      <c r="Z735">
        <f t="shared" si="15"/>
        <v>1</v>
      </c>
      <c r="AA735">
        <f>IF(AB735="",0,IFERROR(IF(VLOOKUP(AB735,AB$38:AB734,1,0)&gt;0,0,0),1))</f>
        <v>0</v>
      </c>
      <c r="AB735" s="16">
        <f>IF(DATOS!J699=X$39,DATOS!C699,"")</f>
        <v>0</v>
      </c>
    </row>
    <row r="736" spans="26:28" x14ac:dyDescent="0.25">
      <c r="Z736">
        <f t="shared" si="15"/>
        <v>1</v>
      </c>
      <c r="AA736">
        <f>IF(AB736="",0,IFERROR(IF(VLOOKUP(AB736,AB$38:AB735,1,0)&gt;0,0,0),1))</f>
        <v>0</v>
      </c>
      <c r="AB736" s="16">
        <f>IF(DATOS!J700=X$39,DATOS!C700,"")</f>
        <v>0</v>
      </c>
    </row>
    <row r="737" spans="26:28" x14ac:dyDescent="0.25">
      <c r="Z737">
        <f t="shared" si="15"/>
        <v>1</v>
      </c>
      <c r="AA737">
        <f>IF(AB737="",0,IFERROR(IF(VLOOKUP(AB737,AB$38:AB736,1,0)&gt;0,0,0),1))</f>
        <v>0</v>
      </c>
      <c r="AB737" s="16">
        <f>IF(DATOS!J701=X$39,DATOS!C701,"")</f>
        <v>0</v>
      </c>
    </row>
    <row r="738" spans="26:28" x14ac:dyDescent="0.25">
      <c r="Z738">
        <f t="shared" si="15"/>
        <v>1</v>
      </c>
      <c r="AA738">
        <f>IF(AB738="",0,IFERROR(IF(VLOOKUP(AB738,AB$38:AB737,1,0)&gt;0,0,0),1))</f>
        <v>0</v>
      </c>
      <c r="AB738" s="16">
        <f>IF(DATOS!J702=X$39,DATOS!C702,"")</f>
        <v>0</v>
      </c>
    </row>
    <row r="739" spans="26:28" x14ac:dyDescent="0.25">
      <c r="Z739">
        <f t="shared" si="15"/>
        <v>1</v>
      </c>
      <c r="AA739">
        <f>IF(AB739="",0,IFERROR(IF(VLOOKUP(AB739,AB$38:AB738,1,0)&gt;0,0,0),1))</f>
        <v>0</v>
      </c>
      <c r="AB739" s="16">
        <f>IF(DATOS!J703=X$39,DATOS!C703,"")</f>
        <v>0</v>
      </c>
    </row>
    <row r="740" spans="26:28" x14ac:dyDescent="0.25">
      <c r="Z740">
        <f t="shared" si="15"/>
        <v>1</v>
      </c>
      <c r="AA740">
        <f>IF(AB740="",0,IFERROR(IF(VLOOKUP(AB740,AB$38:AB739,1,0)&gt;0,0,0),1))</f>
        <v>0</v>
      </c>
      <c r="AB740" s="16">
        <f>IF(DATOS!J704=X$39,DATOS!C704,"")</f>
        <v>0</v>
      </c>
    </row>
    <row r="741" spans="26:28" x14ac:dyDescent="0.25">
      <c r="Z741">
        <f t="shared" si="15"/>
        <v>1</v>
      </c>
      <c r="AA741">
        <f>IF(AB741="",0,IFERROR(IF(VLOOKUP(AB741,AB$38:AB740,1,0)&gt;0,0,0),1))</f>
        <v>0</v>
      </c>
      <c r="AB741" s="16">
        <f>IF(DATOS!J705=X$39,DATOS!C705,"")</f>
        <v>0</v>
      </c>
    </row>
    <row r="742" spans="26:28" x14ac:dyDescent="0.25">
      <c r="Z742">
        <f t="shared" ref="Z742:Z805" si="16">Z741+AA742</f>
        <v>1</v>
      </c>
      <c r="AA742">
        <f>IF(AB742="",0,IFERROR(IF(VLOOKUP(AB742,AB$38:AB741,1,0)&gt;0,0,0),1))</f>
        <v>0</v>
      </c>
      <c r="AB742" s="16">
        <f>IF(DATOS!J706=X$39,DATOS!C706,"")</f>
        <v>0</v>
      </c>
    </row>
    <row r="743" spans="26:28" x14ac:dyDescent="0.25">
      <c r="Z743">
        <f t="shared" si="16"/>
        <v>1</v>
      </c>
      <c r="AA743">
        <f>IF(AB743="",0,IFERROR(IF(VLOOKUP(AB743,AB$38:AB742,1,0)&gt;0,0,0),1))</f>
        <v>0</v>
      </c>
      <c r="AB743" s="16">
        <f>IF(DATOS!J707=X$39,DATOS!C707,"")</f>
        <v>0</v>
      </c>
    </row>
    <row r="744" spans="26:28" x14ac:dyDescent="0.25">
      <c r="Z744">
        <f t="shared" si="16"/>
        <v>1</v>
      </c>
      <c r="AA744">
        <f>IF(AB744="",0,IFERROR(IF(VLOOKUP(AB744,AB$38:AB743,1,0)&gt;0,0,0),1))</f>
        <v>0</v>
      </c>
      <c r="AB744" s="16">
        <f>IF(DATOS!J708=X$39,DATOS!C708,"")</f>
        <v>0</v>
      </c>
    </row>
    <row r="745" spans="26:28" x14ac:dyDescent="0.25">
      <c r="Z745">
        <f t="shared" si="16"/>
        <v>1</v>
      </c>
      <c r="AA745">
        <f>IF(AB745="",0,IFERROR(IF(VLOOKUP(AB745,AB$38:AB744,1,0)&gt;0,0,0),1))</f>
        <v>0</v>
      </c>
      <c r="AB745" s="16">
        <f>IF(DATOS!J709=X$39,DATOS!C709,"")</f>
        <v>0</v>
      </c>
    </row>
    <row r="746" spans="26:28" x14ac:dyDescent="0.25">
      <c r="Z746">
        <f t="shared" si="16"/>
        <v>1</v>
      </c>
      <c r="AA746">
        <f>IF(AB746="",0,IFERROR(IF(VLOOKUP(AB746,AB$38:AB745,1,0)&gt;0,0,0),1))</f>
        <v>0</v>
      </c>
      <c r="AB746" s="16">
        <f>IF(DATOS!J710=X$39,DATOS!C710,"")</f>
        <v>0</v>
      </c>
    </row>
    <row r="747" spans="26:28" x14ac:dyDescent="0.25">
      <c r="Z747">
        <f t="shared" si="16"/>
        <v>1</v>
      </c>
      <c r="AA747">
        <f>IF(AB747="",0,IFERROR(IF(VLOOKUP(AB747,AB$38:AB746,1,0)&gt;0,0,0),1))</f>
        <v>0</v>
      </c>
      <c r="AB747" s="16">
        <f>IF(DATOS!J711=X$39,DATOS!C711,"")</f>
        <v>0</v>
      </c>
    </row>
    <row r="748" spans="26:28" x14ac:dyDescent="0.25">
      <c r="Z748">
        <f t="shared" si="16"/>
        <v>1</v>
      </c>
      <c r="AA748">
        <f>IF(AB748="",0,IFERROR(IF(VLOOKUP(AB748,AB$38:AB747,1,0)&gt;0,0,0),1))</f>
        <v>0</v>
      </c>
      <c r="AB748" s="16">
        <f>IF(DATOS!J712=X$39,DATOS!C712,"")</f>
        <v>0</v>
      </c>
    </row>
    <row r="749" spans="26:28" x14ac:dyDescent="0.25">
      <c r="Z749">
        <f t="shared" si="16"/>
        <v>1</v>
      </c>
      <c r="AA749">
        <f>IF(AB749="",0,IFERROR(IF(VLOOKUP(AB749,AB$38:AB748,1,0)&gt;0,0,0),1))</f>
        <v>0</v>
      </c>
      <c r="AB749" s="16">
        <f>IF(DATOS!J713=X$39,DATOS!C713,"")</f>
        <v>0</v>
      </c>
    </row>
    <row r="750" spans="26:28" x14ac:dyDescent="0.25">
      <c r="Z750">
        <f t="shared" si="16"/>
        <v>1</v>
      </c>
      <c r="AA750">
        <f>IF(AB750="",0,IFERROR(IF(VLOOKUP(AB750,AB$38:AB749,1,0)&gt;0,0,0),1))</f>
        <v>0</v>
      </c>
      <c r="AB750" s="16">
        <f>IF(DATOS!J714=X$39,DATOS!C714,"")</f>
        <v>0</v>
      </c>
    </row>
    <row r="751" spans="26:28" x14ac:dyDescent="0.25">
      <c r="Z751">
        <f t="shared" si="16"/>
        <v>1</v>
      </c>
      <c r="AA751">
        <f>IF(AB751="",0,IFERROR(IF(VLOOKUP(AB751,AB$38:AB750,1,0)&gt;0,0,0),1))</f>
        <v>0</v>
      </c>
      <c r="AB751" s="16">
        <f>IF(DATOS!J715=X$39,DATOS!C715,"")</f>
        <v>0</v>
      </c>
    </row>
    <row r="752" spans="26:28" x14ac:dyDescent="0.25">
      <c r="Z752">
        <f t="shared" si="16"/>
        <v>1</v>
      </c>
      <c r="AA752">
        <f>IF(AB752="",0,IFERROR(IF(VLOOKUP(AB752,AB$38:AB751,1,0)&gt;0,0,0),1))</f>
        <v>0</v>
      </c>
      <c r="AB752" s="16">
        <f>IF(DATOS!J716=X$39,DATOS!C716,"")</f>
        <v>0</v>
      </c>
    </row>
    <row r="753" spans="26:28" x14ac:dyDescent="0.25">
      <c r="Z753">
        <f t="shared" si="16"/>
        <v>1</v>
      </c>
      <c r="AA753">
        <f>IF(AB753="",0,IFERROR(IF(VLOOKUP(AB753,AB$38:AB752,1,0)&gt;0,0,0),1))</f>
        <v>0</v>
      </c>
      <c r="AB753" s="16">
        <f>IF(DATOS!J717=X$39,DATOS!C717,"")</f>
        <v>0</v>
      </c>
    </row>
    <row r="754" spans="26:28" x14ac:dyDescent="0.25">
      <c r="Z754">
        <f t="shared" si="16"/>
        <v>1</v>
      </c>
      <c r="AA754">
        <f>IF(AB754="",0,IFERROR(IF(VLOOKUP(AB754,AB$38:AB753,1,0)&gt;0,0,0),1))</f>
        <v>0</v>
      </c>
      <c r="AB754" s="16">
        <f>IF(DATOS!J718=X$39,DATOS!C718,"")</f>
        <v>0</v>
      </c>
    </row>
    <row r="755" spans="26:28" x14ac:dyDescent="0.25">
      <c r="Z755">
        <f t="shared" si="16"/>
        <v>1</v>
      </c>
      <c r="AA755">
        <f>IF(AB755="",0,IFERROR(IF(VLOOKUP(AB755,AB$38:AB754,1,0)&gt;0,0,0),1))</f>
        <v>0</v>
      </c>
      <c r="AB755" s="16">
        <f>IF(DATOS!J719=X$39,DATOS!C719,"")</f>
        <v>0</v>
      </c>
    </row>
    <row r="756" spans="26:28" x14ac:dyDescent="0.25">
      <c r="Z756">
        <f t="shared" si="16"/>
        <v>1</v>
      </c>
      <c r="AA756">
        <f>IF(AB756="",0,IFERROR(IF(VLOOKUP(AB756,AB$38:AB755,1,0)&gt;0,0,0),1))</f>
        <v>0</v>
      </c>
      <c r="AB756" s="16">
        <f>IF(DATOS!J720=X$39,DATOS!C720,"")</f>
        <v>0</v>
      </c>
    </row>
    <row r="757" spans="26:28" x14ac:dyDescent="0.25">
      <c r="Z757">
        <f t="shared" si="16"/>
        <v>1</v>
      </c>
      <c r="AA757">
        <f>IF(AB757="",0,IFERROR(IF(VLOOKUP(AB757,AB$38:AB756,1,0)&gt;0,0,0),1))</f>
        <v>0</v>
      </c>
      <c r="AB757" s="16">
        <f>IF(DATOS!J721=X$39,DATOS!C721,"")</f>
        <v>0</v>
      </c>
    </row>
    <row r="758" spans="26:28" x14ac:dyDescent="0.25">
      <c r="Z758">
        <f t="shared" si="16"/>
        <v>1</v>
      </c>
      <c r="AA758">
        <f>IF(AB758="",0,IFERROR(IF(VLOOKUP(AB758,AB$38:AB757,1,0)&gt;0,0,0),1))</f>
        <v>0</v>
      </c>
      <c r="AB758" s="16">
        <f>IF(DATOS!J722=X$39,DATOS!C722,"")</f>
        <v>0</v>
      </c>
    </row>
    <row r="759" spans="26:28" x14ac:dyDescent="0.25">
      <c r="Z759">
        <f t="shared" si="16"/>
        <v>1</v>
      </c>
      <c r="AA759">
        <f>IF(AB759="",0,IFERROR(IF(VLOOKUP(AB759,AB$38:AB758,1,0)&gt;0,0,0),1))</f>
        <v>0</v>
      </c>
      <c r="AB759" s="16">
        <f>IF(DATOS!J723=X$39,DATOS!C723,"")</f>
        <v>0</v>
      </c>
    </row>
    <row r="760" spans="26:28" x14ac:dyDescent="0.25">
      <c r="Z760">
        <f t="shared" si="16"/>
        <v>1</v>
      </c>
      <c r="AA760">
        <f>IF(AB760="",0,IFERROR(IF(VLOOKUP(AB760,AB$38:AB759,1,0)&gt;0,0,0),1))</f>
        <v>0</v>
      </c>
      <c r="AB760" s="16">
        <f>IF(DATOS!J724=X$39,DATOS!C724,"")</f>
        <v>0</v>
      </c>
    </row>
    <row r="761" spans="26:28" x14ac:dyDescent="0.25">
      <c r="Z761">
        <f t="shared" si="16"/>
        <v>1</v>
      </c>
      <c r="AA761">
        <f>IF(AB761="",0,IFERROR(IF(VLOOKUP(AB761,AB$38:AB760,1,0)&gt;0,0,0),1))</f>
        <v>0</v>
      </c>
      <c r="AB761" s="16">
        <f>IF(DATOS!J725=X$39,DATOS!C725,"")</f>
        <v>0</v>
      </c>
    </row>
    <row r="762" spans="26:28" x14ac:dyDescent="0.25">
      <c r="Z762">
        <f t="shared" si="16"/>
        <v>1</v>
      </c>
      <c r="AA762">
        <f>IF(AB762="",0,IFERROR(IF(VLOOKUP(AB762,AB$38:AB761,1,0)&gt;0,0,0),1))</f>
        <v>0</v>
      </c>
      <c r="AB762" s="16">
        <f>IF(DATOS!J726=X$39,DATOS!C726,"")</f>
        <v>0</v>
      </c>
    </row>
    <row r="763" spans="26:28" x14ac:dyDescent="0.25">
      <c r="Z763">
        <f t="shared" si="16"/>
        <v>1</v>
      </c>
      <c r="AA763">
        <f>IF(AB763="",0,IFERROR(IF(VLOOKUP(AB763,AB$38:AB762,1,0)&gt;0,0,0),1))</f>
        <v>0</v>
      </c>
      <c r="AB763" s="16">
        <f>IF(DATOS!J727=X$39,DATOS!C727,"")</f>
        <v>0</v>
      </c>
    </row>
    <row r="764" spans="26:28" x14ac:dyDescent="0.25">
      <c r="Z764">
        <f t="shared" si="16"/>
        <v>1</v>
      </c>
      <c r="AA764">
        <f>IF(AB764="",0,IFERROR(IF(VLOOKUP(AB764,AB$38:AB763,1,0)&gt;0,0,0),1))</f>
        <v>0</v>
      </c>
      <c r="AB764" s="16">
        <f>IF(DATOS!J728=X$39,DATOS!C728,"")</f>
        <v>0</v>
      </c>
    </row>
    <row r="765" spans="26:28" x14ac:dyDescent="0.25">
      <c r="Z765">
        <f t="shared" si="16"/>
        <v>1</v>
      </c>
      <c r="AA765">
        <f>IF(AB765="",0,IFERROR(IF(VLOOKUP(AB765,AB$38:AB764,1,0)&gt;0,0,0),1))</f>
        <v>0</v>
      </c>
      <c r="AB765" s="16">
        <f>IF(DATOS!J729=X$39,DATOS!C729,"")</f>
        <v>0</v>
      </c>
    </row>
    <row r="766" spans="26:28" x14ac:dyDescent="0.25">
      <c r="Z766">
        <f t="shared" si="16"/>
        <v>1</v>
      </c>
      <c r="AA766">
        <f>IF(AB766="",0,IFERROR(IF(VLOOKUP(AB766,AB$38:AB765,1,0)&gt;0,0,0),1))</f>
        <v>0</v>
      </c>
      <c r="AB766" s="16">
        <f>IF(DATOS!J730=X$39,DATOS!C730,"")</f>
        <v>0</v>
      </c>
    </row>
    <row r="767" spans="26:28" x14ac:dyDescent="0.25">
      <c r="Z767">
        <f t="shared" si="16"/>
        <v>1</v>
      </c>
      <c r="AA767">
        <f>IF(AB767="",0,IFERROR(IF(VLOOKUP(AB767,AB$38:AB766,1,0)&gt;0,0,0),1))</f>
        <v>0</v>
      </c>
      <c r="AB767" s="16">
        <f>IF(DATOS!J731=X$39,DATOS!C731,"")</f>
        <v>0</v>
      </c>
    </row>
    <row r="768" spans="26:28" x14ac:dyDescent="0.25">
      <c r="Z768">
        <f t="shared" si="16"/>
        <v>1</v>
      </c>
      <c r="AA768">
        <f>IF(AB768="",0,IFERROR(IF(VLOOKUP(AB768,AB$38:AB767,1,0)&gt;0,0,0),1))</f>
        <v>0</v>
      </c>
      <c r="AB768" s="16">
        <f>IF(DATOS!J732=X$39,DATOS!C732,"")</f>
        <v>0</v>
      </c>
    </row>
    <row r="769" spans="26:28" x14ac:dyDescent="0.25">
      <c r="Z769">
        <f t="shared" si="16"/>
        <v>1</v>
      </c>
      <c r="AA769">
        <f>IF(AB769="",0,IFERROR(IF(VLOOKUP(AB769,AB$38:AB768,1,0)&gt;0,0,0),1))</f>
        <v>0</v>
      </c>
      <c r="AB769" s="16">
        <f>IF(DATOS!J733=X$39,DATOS!C733,"")</f>
        <v>0</v>
      </c>
    </row>
    <row r="770" spans="26:28" x14ac:dyDescent="0.25">
      <c r="Z770">
        <f t="shared" si="16"/>
        <v>1</v>
      </c>
      <c r="AA770">
        <f>IF(AB770="",0,IFERROR(IF(VLOOKUP(AB770,AB$38:AB769,1,0)&gt;0,0,0),1))</f>
        <v>0</v>
      </c>
      <c r="AB770" s="16">
        <f>IF(DATOS!J734=X$39,DATOS!C734,"")</f>
        <v>0</v>
      </c>
    </row>
    <row r="771" spans="26:28" x14ac:dyDescent="0.25">
      <c r="Z771">
        <f t="shared" si="16"/>
        <v>1</v>
      </c>
      <c r="AA771">
        <f>IF(AB771="",0,IFERROR(IF(VLOOKUP(AB771,AB$38:AB770,1,0)&gt;0,0,0),1))</f>
        <v>0</v>
      </c>
      <c r="AB771" s="16">
        <f>IF(DATOS!J735=X$39,DATOS!C735,"")</f>
        <v>0</v>
      </c>
    </row>
    <row r="772" spans="26:28" x14ac:dyDescent="0.25">
      <c r="Z772">
        <f t="shared" si="16"/>
        <v>1</v>
      </c>
      <c r="AA772">
        <f>IF(AB772="",0,IFERROR(IF(VLOOKUP(AB772,AB$38:AB771,1,0)&gt;0,0,0),1))</f>
        <v>0</v>
      </c>
      <c r="AB772" s="16">
        <f>IF(DATOS!J736=X$39,DATOS!C736,"")</f>
        <v>0</v>
      </c>
    </row>
    <row r="773" spans="26:28" x14ac:dyDescent="0.25">
      <c r="Z773">
        <f t="shared" si="16"/>
        <v>1</v>
      </c>
      <c r="AA773">
        <f>IF(AB773="",0,IFERROR(IF(VLOOKUP(AB773,AB$38:AB772,1,0)&gt;0,0,0),1))</f>
        <v>0</v>
      </c>
      <c r="AB773" s="16">
        <f>IF(DATOS!J737=X$39,DATOS!C737,"")</f>
        <v>0</v>
      </c>
    </row>
    <row r="774" spans="26:28" x14ac:dyDescent="0.25">
      <c r="Z774">
        <f t="shared" si="16"/>
        <v>1</v>
      </c>
      <c r="AA774">
        <f>IF(AB774="",0,IFERROR(IF(VLOOKUP(AB774,AB$38:AB773,1,0)&gt;0,0,0),1))</f>
        <v>0</v>
      </c>
      <c r="AB774" s="16">
        <f>IF(DATOS!J738=X$39,DATOS!C738,"")</f>
        <v>0</v>
      </c>
    </row>
    <row r="775" spans="26:28" x14ac:dyDescent="0.25">
      <c r="Z775">
        <f t="shared" si="16"/>
        <v>1</v>
      </c>
      <c r="AA775">
        <f>IF(AB775="",0,IFERROR(IF(VLOOKUP(AB775,AB$38:AB774,1,0)&gt;0,0,0),1))</f>
        <v>0</v>
      </c>
      <c r="AB775" s="16">
        <f>IF(DATOS!J739=X$39,DATOS!C739,"")</f>
        <v>0</v>
      </c>
    </row>
    <row r="776" spans="26:28" x14ac:dyDescent="0.25">
      <c r="Z776">
        <f t="shared" si="16"/>
        <v>1</v>
      </c>
      <c r="AA776">
        <f>IF(AB776="",0,IFERROR(IF(VLOOKUP(AB776,AB$38:AB775,1,0)&gt;0,0,0),1))</f>
        <v>0</v>
      </c>
      <c r="AB776" s="16">
        <f>IF(DATOS!J740=X$39,DATOS!C740,"")</f>
        <v>0</v>
      </c>
    </row>
    <row r="777" spans="26:28" x14ac:dyDescent="0.25">
      <c r="Z777">
        <f t="shared" si="16"/>
        <v>1</v>
      </c>
      <c r="AA777">
        <f>IF(AB777="",0,IFERROR(IF(VLOOKUP(AB777,AB$38:AB776,1,0)&gt;0,0,0),1))</f>
        <v>0</v>
      </c>
      <c r="AB777" s="16">
        <f>IF(DATOS!J741=X$39,DATOS!C741,"")</f>
        <v>0</v>
      </c>
    </row>
    <row r="778" spans="26:28" x14ac:dyDescent="0.25">
      <c r="Z778">
        <f t="shared" si="16"/>
        <v>1</v>
      </c>
      <c r="AA778">
        <f>IF(AB778="",0,IFERROR(IF(VLOOKUP(AB778,AB$38:AB777,1,0)&gt;0,0,0),1))</f>
        <v>0</v>
      </c>
      <c r="AB778" s="16">
        <f>IF(DATOS!J742=X$39,DATOS!C742,"")</f>
        <v>0</v>
      </c>
    </row>
    <row r="779" spans="26:28" x14ac:dyDescent="0.25">
      <c r="Z779">
        <f t="shared" si="16"/>
        <v>1</v>
      </c>
      <c r="AA779">
        <f>IF(AB779="",0,IFERROR(IF(VLOOKUP(AB779,AB$38:AB778,1,0)&gt;0,0,0),1))</f>
        <v>0</v>
      </c>
      <c r="AB779" s="16">
        <f>IF(DATOS!J743=X$39,DATOS!C743,"")</f>
        <v>0</v>
      </c>
    </row>
    <row r="780" spans="26:28" x14ac:dyDescent="0.25">
      <c r="Z780">
        <f t="shared" si="16"/>
        <v>1</v>
      </c>
      <c r="AA780">
        <f>IF(AB780="",0,IFERROR(IF(VLOOKUP(AB780,AB$38:AB779,1,0)&gt;0,0,0),1))</f>
        <v>0</v>
      </c>
      <c r="AB780" s="16">
        <f>IF(DATOS!J744=X$39,DATOS!C744,"")</f>
        <v>0</v>
      </c>
    </row>
    <row r="781" spans="26:28" x14ac:dyDescent="0.25">
      <c r="Z781">
        <f t="shared" si="16"/>
        <v>1</v>
      </c>
      <c r="AA781">
        <f>IF(AB781="",0,IFERROR(IF(VLOOKUP(AB781,AB$38:AB780,1,0)&gt;0,0,0),1))</f>
        <v>0</v>
      </c>
      <c r="AB781" s="16">
        <f>IF(DATOS!J745=X$39,DATOS!C745,"")</f>
        <v>0</v>
      </c>
    </row>
    <row r="782" spans="26:28" x14ac:dyDescent="0.25">
      <c r="Z782">
        <f t="shared" si="16"/>
        <v>1</v>
      </c>
      <c r="AA782">
        <f>IF(AB782="",0,IFERROR(IF(VLOOKUP(AB782,AB$38:AB781,1,0)&gt;0,0,0),1))</f>
        <v>0</v>
      </c>
      <c r="AB782" s="16">
        <f>IF(DATOS!J746=X$39,DATOS!C746,"")</f>
        <v>0</v>
      </c>
    </row>
    <row r="783" spans="26:28" x14ac:dyDescent="0.25">
      <c r="Z783">
        <f t="shared" si="16"/>
        <v>1</v>
      </c>
      <c r="AA783">
        <f>IF(AB783="",0,IFERROR(IF(VLOOKUP(AB783,AB$38:AB782,1,0)&gt;0,0,0),1))</f>
        <v>0</v>
      </c>
      <c r="AB783" s="16">
        <f>IF(DATOS!J747=X$39,DATOS!C747,"")</f>
        <v>0</v>
      </c>
    </row>
    <row r="784" spans="26:28" x14ac:dyDescent="0.25">
      <c r="Z784">
        <f t="shared" si="16"/>
        <v>1</v>
      </c>
      <c r="AA784">
        <f>IF(AB784="",0,IFERROR(IF(VLOOKUP(AB784,AB$38:AB783,1,0)&gt;0,0,0),1))</f>
        <v>0</v>
      </c>
      <c r="AB784" s="16">
        <f>IF(DATOS!J748=X$39,DATOS!C748,"")</f>
        <v>0</v>
      </c>
    </row>
    <row r="785" spans="26:28" x14ac:dyDescent="0.25">
      <c r="Z785">
        <f t="shared" si="16"/>
        <v>1</v>
      </c>
      <c r="AA785">
        <f>IF(AB785="",0,IFERROR(IF(VLOOKUP(AB785,AB$38:AB784,1,0)&gt;0,0,0),1))</f>
        <v>0</v>
      </c>
      <c r="AB785" s="16">
        <f>IF(DATOS!J749=X$39,DATOS!C749,"")</f>
        <v>0</v>
      </c>
    </row>
    <row r="786" spans="26:28" x14ac:dyDescent="0.25">
      <c r="Z786">
        <f t="shared" si="16"/>
        <v>1</v>
      </c>
      <c r="AA786">
        <f>IF(AB786="",0,IFERROR(IF(VLOOKUP(AB786,AB$38:AB785,1,0)&gt;0,0,0),1))</f>
        <v>0</v>
      </c>
      <c r="AB786" s="16">
        <f>IF(DATOS!J750=X$39,DATOS!C750,"")</f>
        <v>0</v>
      </c>
    </row>
    <row r="787" spans="26:28" x14ac:dyDescent="0.25">
      <c r="Z787">
        <f t="shared" si="16"/>
        <v>1</v>
      </c>
      <c r="AA787">
        <f>IF(AB787="",0,IFERROR(IF(VLOOKUP(AB787,AB$38:AB786,1,0)&gt;0,0,0),1))</f>
        <v>0</v>
      </c>
      <c r="AB787" s="16">
        <f>IF(DATOS!J751=X$39,DATOS!C751,"")</f>
        <v>0</v>
      </c>
    </row>
    <row r="788" spans="26:28" x14ac:dyDescent="0.25">
      <c r="Z788">
        <f t="shared" si="16"/>
        <v>1</v>
      </c>
      <c r="AA788">
        <f>IF(AB788="",0,IFERROR(IF(VLOOKUP(AB788,AB$38:AB787,1,0)&gt;0,0,0),1))</f>
        <v>0</v>
      </c>
      <c r="AB788" s="16">
        <f>IF(DATOS!J752=X$39,DATOS!C752,"")</f>
        <v>0</v>
      </c>
    </row>
    <row r="789" spans="26:28" x14ac:dyDescent="0.25">
      <c r="Z789">
        <f t="shared" si="16"/>
        <v>1</v>
      </c>
      <c r="AA789">
        <f>IF(AB789="",0,IFERROR(IF(VLOOKUP(AB789,AB$38:AB788,1,0)&gt;0,0,0),1))</f>
        <v>0</v>
      </c>
      <c r="AB789" s="16">
        <f>IF(DATOS!J753=X$39,DATOS!C753,"")</f>
        <v>0</v>
      </c>
    </row>
    <row r="790" spans="26:28" x14ac:dyDescent="0.25">
      <c r="Z790">
        <f t="shared" si="16"/>
        <v>1</v>
      </c>
      <c r="AA790">
        <f>IF(AB790="",0,IFERROR(IF(VLOOKUP(AB790,AB$38:AB789,1,0)&gt;0,0,0),1))</f>
        <v>0</v>
      </c>
      <c r="AB790" s="16">
        <f>IF(DATOS!J754=X$39,DATOS!C754,"")</f>
        <v>0</v>
      </c>
    </row>
    <row r="791" spans="26:28" x14ac:dyDescent="0.25">
      <c r="Z791">
        <f t="shared" si="16"/>
        <v>1</v>
      </c>
      <c r="AA791">
        <f>IF(AB791="",0,IFERROR(IF(VLOOKUP(AB791,AB$38:AB790,1,0)&gt;0,0,0),1))</f>
        <v>0</v>
      </c>
      <c r="AB791" s="16">
        <f>IF(DATOS!J755=X$39,DATOS!C755,"")</f>
        <v>0</v>
      </c>
    </row>
    <row r="792" spans="26:28" x14ac:dyDescent="0.25">
      <c r="Z792">
        <f t="shared" si="16"/>
        <v>1</v>
      </c>
      <c r="AA792">
        <f>IF(AB792="",0,IFERROR(IF(VLOOKUP(AB792,AB$38:AB791,1,0)&gt;0,0,0),1))</f>
        <v>0</v>
      </c>
      <c r="AB792" s="16">
        <f>IF(DATOS!J756=X$39,DATOS!C756,"")</f>
        <v>0</v>
      </c>
    </row>
    <row r="793" spans="26:28" x14ac:dyDescent="0.25">
      <c r="Z793">
        <f t="shared" si="16"/>
        <v>1</v>
      </c>
      <c r="AA793">
        <f>IF(AB793="",0,IFERROR(IF(VLOOKUP(AB793,AB$38:AB792,1,0)&gt;0,0,0),1))</f>
        <v>0</v>
      </c>
      <c r="AB793" s="16">
        <f>IF(DATOS!J757=X$39,DATOS!C757,"")</f>
        <v>0</v>
      </c>
    </row>
    <row r="794" spans="26:28" x14ac:dyDescent="0.25">
      <c r="Z794">
        <f t="shared" si="16"/>
        <v>1</v>
      </c>
      <c r="AA794">
        <f>IF(AB794="",0,IFERROR(IF(VLOOKUP(AB794,AB$38:AB793,1,0)&gt;0,0,0),1))</f>
        <v>0</v>
      </c>
      <c r="AB794" s="16">
        <f>IF(DATOS!J758=X$39,DATOS!C758,"")</f>
        <v>0</v>
      </c>
    </row>
    <row r="795" spans="26:28" x14ac:dyDescent="0.25">
      <c r="Z795">
        <f t="shared" si="16"/>
        <v>1</v>
      </c>
      <c r="AA795">
        <f>IF(AB795="",0,IFERROR(IF(VLOOKUP(AB795,AB$38:AB794,1,0)&gt;0,0,0),1))</f>
        <v>0</v>
      </c>
      <c r="AB795" s="16">
        <f>IF(DATOS!J759=X$39,DATOS!C759,"")</f>
        <v>0</v>
      </c>
    </row>
    <row r="796" spans="26:28" x14ac:dyDescent="0.25">
      <c r="Z796">
        <f t="shared" si="16"/>
        <v>1</v>
      </c>
      <c r="AA796">
        <f>IF(AB796="",0,IFERROR(IF(VLOOKUP(AB796,AB$38:AB795,1,0)&gt;0,0,0),1))</f>
        <v>0</v>
      </c>
      <c r="AB796" s="16">
        <f>IF(DATOS!J760=X$39,DATOS!C760,"")</f>
        <v>0</v>
      </c>
    </row>
    <row r="797" spans="26:28" x14ac:dyDescent="0.25">
      <c r="Z797">
        <f t="shared" si="16"/>
        <v>1</v>
      </c>
      <c r="AA797">
        <f>IF(AB797="",0,IFERROR(IF(VLOOKUP(AB797,AB$38:AB796,1,0)&gt;0,0,0),1))</f>
        <v>0</v>
      </c>
      <c r="AB797" s="16">
        <f>IF(DATOS!J761=X$39,DATOS!C761,"")</f>
        <v>0</v>
      </c>
    </row>
    <row r="798" spans="26:28" x14ac:dyDescent="0.25">
      <c r="Z798">
        <f t="shared" si="16"/>
        <v>1</v>
      </c>
      <c r="AA798">
        <f>IF(AB798="",0,IFERROR(IF(VLOOKUP(AB798,AB$38:AB797,1,0)&gt;0,0,0),1))</f>
        <v>0</v>
      </c>
      <c r="AB798" s="16">
        <f>IF(DATOS!J762=X$39,DATOS!C762,"")</f>
        <v>0</v>
      </c>
    </row>
    <row r="799" spans="26:28" x14ac:dyDescent="0.25">
      <c r="Z799">
        <f t="shared" si="16"/>
        <v>1</v>
      </c>
      <c r="AA799">
        <f>IF(AB799="",0,IFERROR(IF(VLOOKUP(AB799,AB$38:AB798,1,0)&gt;0,0,0),1))</f>
        <v>0</v>
      </c>
      <c r="AB799" s="16">
        <f>IF(DATOS!J763=X$39,DATOS!C763,"")</f>
        <v>0</v>
      </c>
    </row>
    <row r="800" spans="26:28" x14ac:dyDescent="0.25">
      <c r="Z800">
        <f t="shared" si="16"/>
        <v>1</v>
      </c>
      <c r="AA800">
        <f>IF(AB800="",0,IFERROR(IF(VLOOKUP(AB800,AB$38:AB799,1,0)&gt;0,0,0),1))</f>
        <v>0</v>
      </c>
      <c r="AB800" s="16">
        <f>IF(DATOS!J764=X$39,DATOS!C764,"")</f>
        <v>0</v>
      </c>
    </row>
    <row r="801" spans="26:28" x14ac:dyDescent="0.25">
      <c r="Z801">
        <f t="shared" si="16"/>
        <v>1</v>
      </c>
      <c r="AA801">
        <f>IF(AB801="",0,IFERROR(IF(VLOOKUP(AB801,AB$38:AB800,1,0)&gt;0,0,0),1))</f>
        <v>0</v>
      </c>
      <c r="AB801" s="16">
        <f>IF(DATOS!J765=X$39,DATOS!C765,"")</f>
        <v>0</v>
      </c>
    </row>
    <row r="802" spans="26:28" x14ac:dyDescent="0.25">
      <c r="Z802">
        <f t="shared" si="16"/>
        <v>1</v>
      </c>
      <c r="AA802">
        <f>IF(AB802="",0,IFERROR(IF(VLOOKUP(AB802,AB$38:AB801,1,0)&gt;0,0,0),1))</f>
        <v>0</v>
      </c>
      <c r="AB802" s="16">
        <f>IF(DATOS!J766=X$39,DATOS!C766,"")</f>
        <v>0</v>
      </c>
    </row>
    <row r="803" spans="26:28" x14ac:dyDescent="0.25">
      <c r="Z803">
        <f t="shared" si="16"/>
        <v>1</v>
      </c>
      <c r="AA803">
        <f>IF(AB803="",0,IFERROR(IF(VLOOKUP(AB803,AB$38:AB802,1,0)&gt;0,0,0),1))</f>
        <v>0</v>
      </c>
      <c r="AB803" s="16">
        <f>IF(DATOS!J767=X$39,DATOS!C767,"")</f>
        <v>0</v>
      </c>
    </row>
    <row r="804" spans="26:28" x14ac:dyDescent="0.25">
      <c r="Z804">
        <f t="shared" si="16"/>
        <v>1</v>
      </c>
      <c r="AA804">
        <f>IF(AB804="",0,IFERROR(IF(VLOOKUP(AB804,AB$38:AB803,1,0)&gt;0,0,0),1))</f>
        <v>0</v>
      </c>
      <c r="AB804" s="16">
        <f>IF(DATOS!J768=X$39,DATOS!C768,"")</f>
        <v>0</v>
      </c>
    </row>
    <row r="805" spans="26:28" x14ac:dyDescent="0.25">
      <c r="Z805">
        <f t="shared" si="16"/>
        <v>1</v>
      </c>
      <c r="AA805">
        <f>IF(AB805="",0,IFERROR(IF(VLOOKUP(AB805,AB$38:AB804,1,0)&gt;0,0,0),1))</f>
        <v>0</v>
      </c>
      <c r="AB805" s="16">
        <f>IF(DATOS!J769=X$39,DATOS!C769,"")</f>
        <v>0</v>
      </c>
    </row>
    <row r="806" spans="26:28" x14ac:dyDescent="0.25">
      <c r="Z806">
        <f t="shared" ref="Z806:Z869" si="17">Z805+AA806</f>
        <v>1</v>
      </c>
      <c r="AA806">
        <f>IF(AB806="",0,IFERROR(IF(VLOOKUP(AB806,AB$38:AB805,1,0)&gt;0,0,0),1))</f>
        <v>0</v>
      </c>
      <c r="AB806" s="16">
        <f>IF(DATOS!J770=X$39,DATOS!C770,"")</f>
        <v>0</v>
      </c>
    </row>
    <row r="807" spans="26:28" x14ac:dyDescent="0.25">
      <c r="Z807">
        <f t="shared" si="17"/>
        <v>1</v>
      </c>
      <c r="AA807">
        <f>IF(AB807="",0,IFERROR(IF(VLOOKUP(AB807,AB$38:AB806,1,0)&gt;0,0,0),1))</f>
        <v>0</v>
      </c>
      <c r="AB807" s="16">
        <f>IF(DATOS!J771=X$39,DATOS!C771,"")</f>
        <v>0</v>
      </c>
    </row>
    <row r="808" spans="26:28" x14ac:dyDescent="0.25">
      <c r="Z808">
        <f t="shared" si="17"/>
        <v>1</v>
      </c>
      <c r="AA808">
        <f>IF(AB808="",0,IFERROR(IF(VLOOKUP(AB808,AB$38:AB807,1,0)&gt;0,0,0),1))</f>
        <v>0</v>
      </c>
      <c r="AB808" s="16">
        <f>IF(DATOS!J772=X$39,DATOS!C772,"")</f>
        <v>0</v>
      </c>
    </row>
    <row r="809" spans="26:28" x14ac:dyDescent="0.25">
      <c r="Z809">
        <f t="shared" si="17"/>
        <v>1</v>
      </c>
      <c r="AA809">
        <f>IF(AB809="",0,IFERROR(IF(VLOOKUP(AB809,AB$38:AB808,1,0)&gt;0,0,0),1))</f>
        <v>0</v>
      </c>
      <c r="AB809" s="16">
        <f>IF(DATOS!J773=X$39,DATOS!C773,"")</f>
        <v>0</v>
      </c>
    </row>
    <row r="810" spans="26:28" x14ac:dyDescent="0.25">
      <c r="Z810">
        <f t="shared" si="17"/>
        <v>1</v>
      </c>
      <c r="AA810">
        <f>IF(AB810="",0,IFERROR(IF(VLOOKUP(AB810,AB$38:AB809,1,0)&gt;0,0,0),1))</f>
        <v>0</v>
      </c>
      <c r="AB810" s="16">
        <f>IF(DATOS!J774=X$39,DATOS!C774,"")</f>
        <v>0</v>
      </c>
    </row>
    <row r="811" spans="26:28" x14ac:dyDescent="0.25">
      <c r="Z811">
        <f t="shared" si="17"/>
        <v>1</v>
      </c>
      <c r="AA811">
        <f>IF(AB811="",0,IFERROR(IF(VLOOKUP(AB811,AB$38:AB810,1,0)&gt;0,0,0),1))</f>
        <v>0</v>
      </c>
      <c r="AB811" s="16">
        <f>IF(DATOS!J775=X$39,DATOS!C775,"")</f>
        <v>0</v>
      </c>
    </row>
    <row r="812" spans="26:28" x14ac:dyDescent="0.25">
      <c r="Z812">
        <f t="shared" si="17"/>
        <v>1</v>
      </c>
      <c r="AA812">
        <f>IF(AB812="",0,IFERROR(IF(VLOOKUP(AB812,AB$38:AB811,1,0)&gt;0,0,0),1))</f>
        <v>0</v>
      </c>
      <c r="AB812" s="16">
        <f>IF(DATOS!J776=X$39,DATOS!C776,"")</f>
        <v>0</v>
      </c>
    </row>
    <row r="813" spans="26:28" x14ac:dyDescent="0.25">
      <c r="Z813">
        <f t="shared" si="17"/>
        <v>1</v>
      </c>
      <c r="AA813">
        <f>IF(AB813="",0,IFERROR(IF(VLOOKUP(AB813,AB$38:AB812,1,0)&gt;0,0,0),1))</f>
        <v>0</v>
      </c>
      <c r="AB813" s="16">
        <f>IF(DATOS!J777=X$39,DATOS!C777,"")</f>
        <v>0</v>
      </c>
    </row>
    <row r="814" spans="26:28" x14ac:dyDescent="0.25">
      <c r="Z814">
        <f t="shared" si="17"/>
        <v>1</v>
      </c>
      <c r="AA814">
        <f>IF(AB814="",0,IFERROR(IF(VLOOKUP(AB814,AB$38:AB813,1,0)&gt;0,0,0),1))</f>
        <v>0</v>
      </c>
      <c r="AB814" s="16">
        <f>IF(DATOS!J778=X$39,DATOS!C778,"")</f>
        <v>0</v>
      </c>
    </row>
    <row r="815" spans="26:28" x14ac:dyDescent="0.25">
      <c r="Z815">
        <f t="shared" si="17"/>
        <v>1</v>
      </c>
      <c r="AA815">
        <f>IF(AB815="",0,IFERROR(IF(VLOOKUP(AB815,AB$38:AB814,1,0)&gt;0,0,0),1))</f>
        <v>0</v>
      </c>
      <c r="AB815" s="16">
        <f>IF(DATOS!J779=X$39,DATOS!C779,"")</f>
        <v>0</v>
      </c>
    </row>
    <row r="816" spans="26:28" x14ac:dyDescent="0.25">
      <c r="Z816">
        <f t="shared" si="17"/>
        <v>1</v>
      </c>
      <c r="AA816">
        <f>IF(AB816="",0,IFERROR(IF(VLOOKUP(AB816,AB$38:AB815,1,0)&gt;0,0,0),1))</f>
        <v>0</v>
      </c>
      <c r="AB816" s="16">
        <f>IF(DATOS!J780=X$39,DATOS!C780,"")</f>
        <v>0</v>
      </c>
    </row>
    <row r="817" spans="26:28" x14ac:dyDescent="0.25">
      <c r="Z817">
        <f t="shared" si="17"/>
        <v>1</v>
      </c>
      <c r="AA817">
        <f>IF(AB817="",0,IFERROR(IF(VLOOKUP(AB817,AB$38:AB816,1,0)&gt;0,0,0),1))</f>
        <v>0</v>
      </c>
      <c r="AB817" s="16">
        <f>IF(DATOS!J781=X$39,DATOS!C781,"")</f>
        <v>0</v>
      </c>
    </row>
    <row r="818" spans="26:28" x14ac:dyDescent="0.25">
      <c r="Z818">
        <f t="shared" si="17"/>
        <v>1</v>
      </c>
      <c r="AA818">
        <f>IF(AB818="",0,IFERROR(IF(VLOOKUP(AB818,AB$38:AB817,1,0)&gt;0,0,0),1))</f>
        <v>0</v>
      </c>
      <c r="AB818" s="16">
        <f>IF(DATOS!J782=X$39,DATOS!C782,"")</f>
        <v>0</v>
      </c>
    </row>
    <row r="819" spans="26:28" x14ac:dyDescent="0.25">
      <c r="Z819">
        <f t="shared" si="17"/>
        <v>1</v>
      </c>
      <c r="AA819">
        <f>IF(AB819="",0,IFERROR(IF(VLOOKUP(AB819,AB$38:AB818,1,0)&gt;0,0,0),1))</f>
        <v>0</v>
      </c>
      <c r="AB819" s="16">
        <f>IF(DATOS!J783=X$39,DATOS!C783,"")</f>
        <v>0</v>
      </c>
    </row>
    <row r="820" spans="26:28" x14ac:dyDescent="0.25">
      <c r="Z820">
        <f t="shared" si="17"/>
        <v>1</v>
      </c>
      <c r="AA820">
        <f>IF(AB820="",0,IFERROR(IF(VLOOKUP(AB820,AB$38:AB819,1,0)&gt;0,0,0),1))</f>
        <v>0</v>
      </c>
      <c r="AB820" s="16">
        <f>IF(DATOS!J784=X$39,DATOS!C784,"")</f>
        <v>0</v>
      </c>
    </row>
    <row r="821" spans="26:28" x14ac:dyDescent="0.25">
      <c r="Z821">
        <f t="shared" si="17"/>
        <v>1</v>
      </c>
      <c r="AA821">
        <f>IF(AB821="",0,IFERROR(IF(VLOOKUP(AB821,AB$38:AB820,1,0)&gt;0,0,0),1))</f>
        <v>0</v>
      </c>
      <c r="AB821" s="16">
        <f>IF(DATOS!J785=X$39,DATOS!C785,"")</f>
        <v>0</v>
      </c>
    </row>
    <row r="822" spans="26:28" x14ac:dyDescent="0.25">
      <c r="Z822">
        <f t="shared" si="17"/>
        <v>1</v>
      </c>
      <c r="AA822">
        <f>IF(AB822="",0,IFERROR(IF(VLOOKUP(AB822,AB$38:AB821,1,0)&gt;0,0,0),1))</f>
        <v>0</v>
      </c>
      <c r="AB822" s="16">
        <f>IF(DATOS!J786=X$39,DATOS!C786,"")</f>
        <v>0</v>
      </c>
    </row>
    <row r="823" spans="26:28" x14ac:dyDescent="0.25">
      <c r="Z823">
        <f t="shared" si="17"/>
        <v>1</v>
      </c>
      <c r="AA823">
        <f>IF(AB823="",0,IFERROR(IF(VLOOKUP(AB823,AB$38:AB822,1,0)&gt;0,0,0),1))</f>
        <v>0</v>
      </c>
      <c r="AB823" s="16">
        <f>IF(DATOS!J787=X$39,DATOS!C787,"")</f>
        <v>0</v>
      </c>
    </row>
    <row r="824" spans="26:28" x14ac:dyDescent="0.25">
      <c r="Z824">
        <f t="shared" si="17"/>
        <v>1</v>
      </c>
      <c r="AA824">
        <f>IF(AB824="",0,IFERROR(IF(VLOOKUP(AB824,AB$38:AB823,1,0)&gt;0,0,0),1))</f>
        <v>0</v>
      </c>
      <c r="AB824" s="16">
        <f>IF(DATOS!J788=X$39,DATOS!C788,"")</f>
        <v>0</v>
      </c>
    </row>
    <row r="825" spans="26:28" x14ac:dyDescent="0.25">
      <c r="Z825">
        <f t="shared" si="17"/>
        <v>1</v>
      </c>
      <c r="AA825">
        <f>IF(AB825="",0,IFERROR(IF(VLOOKUP(AB825,AB$38:AB824,1,0)&gt;0,0,0),1))</f>
        <v>0</v>
      </c>
      <c r="AB825" s="16">
        <f>IF(DATOS!J789=X$39,DATOS!C789,"")</f>
        <v>0</v>
      </c>
    </row>
    <row r="826" spans="26:28" x14ac:dyDescent="0.25">
      <c r="Z826">
        <f t="shared" si="17"/>
        <v>1</v>
      </c>
      <c r="AA826">
        <f>IF(AB826="",0,IFERROR(IF(VLOOKUP(AB826,AB$38:AB825,1,0)&gt;0,0,0),1))</f>
        <v>0</v>
      </c>
      <c r="AB826" s="16">
        <f>IF(DATOS!J790=X$39,DATOS!C790,"")</f>
        <v>0</v>
      </c>
    </row>
    <row r="827" spans="26:28" x14ac:dyDescent="0.25">
      <c r="Z827">
        <f t="shared" si="17"/>
        <v>1</v>
      </c>
      <c r="AA827">
        <f>IF(AB827="",0,IFERROR(IF(VLOOKUP(AB827,AB$38:AB826,1,0)&gt;0,0,0),1))</f>
        <v>0</v>
      </c>
      <c r="AB827" s="16">
        <f>IF(DATOS!J791=X$39,DATOS!C791,"")</f>
        <v>0</v>
      </c>
    </row>
    <row r="828" spans="26:28" x14ac:dyDescent="0.25">
      <c r="Z828">
        <f t="shared" si="17"/>
        <v>1</v>
      </c>
      <c r="AA828">
        <f>IF(AB828="",0,IFERROR(IF(VLOOKUP(AB828,AB$38:AB827,1,0)&gt;0,0,0),1))</f>
        <v>0</v>
      </c>
      <c r="AB828" s="16">
        <f>IF(DATOS!J792=X$39,DATOS!C792,"")</f>
        <v>0</v>
      </c>
    </row>
    <row r="829" spans="26:28" x14ac:dyDescent="0.25">
      <c r="Z829">
        <f t="shared" si="17"/>
        <v>1</v>
      </c>
      <c r="AA829">
        <f>IF(AB829="",0,IFERROR(IF(VLOOKUP(AB829,AB$38:AB828,1,0)&gt;0,0,0),1))</f>
        <v>0</v>
      </c>
      <c r="AB829" s="16">
        <f>IF(DATOS!J793=X$39,DATOS!C793,"")</f>
        <v>0</v>
      </c>
    </row>
    <row r="830" spans="26:28" x14ac:dyDescent="0.25">
      <c r="Z830">
        <f t="shared" si="17"/>
        <v>1</v>
      </c>
      <c r="AA830">
        <f>IF(AB830="",0,IFERROR(IF(VLOOKUP(AB830,AB$38:AB829,1,0)&gt;0,0,0),1))</f>
        <v>0</v>
      </c>
      <c r="AB830" s="16">
        <f>IF(DATOS!J794=X$39,DATOS!C794,"")</f>
        <v>0</v>
      </c>
    </row>
    <row r="831" spans="26:28" x14ac:dyDescent="0.25">
      <c r="Z831">
        <f t="shared" si="17"/>
        <v>1</v>
      </c>
      <c r="AA831">
        <f>IF(AB831="",0,IFERROR(IF(VLOOKUP(AB831,AB$38:AB830,1,0)&gt;0,0,0),1))</f>
        <v>0</v>
      </c>
      <c r="AB831" s="16">
        <f>IF(DATOS!J795=X$39,DATOS!C795,"")</f>
        <v>0</v>
      </c>
    </row>
    <row r="832" spans="26:28" x14ac:dyDescent="0.25">
      <c r="Z832">
        <f t="shared" si="17"/>
        <v>1</v>
      </c>
      <c r="AA832">
        <f>IF(AB832="",0,IFERROR(IF(VLOOKUP(AB832,AB$38:AB831,1,0)&gt;0,0,0),1))</f>
        <v>0</v>
      </c>
      <c r="AB832" s="16">
        <f>IF(DATOS!J796=X$39,DATOS!C796,"")</f>
        <v>0</v>
      </c>
    </row>
    <row r="833" spans="26:28" x14ac:dyDescent="0.25">
      <c r="Z833">
        <f t="shared" si="17"/>
        <v>1</v>
      </c>
      <c r="AA833">
        <f>IF(AB833="",0,IFERROR(IF(VLOOKUP(AB833,AB$38:AB832,1,0)&gt;0,0,0),1))</f>
        <v>0</v>
      </c>
      <c r="AB833" s="16">
        <f>IF(DATOS!J797=X$39,DATOS!C797,"")</f>
        <v>0</v>
      </c>
    </row>
    <row r="834" spans="26:28" x14ac:dyDescent="0.25">
      <c r="Z834">
        <f t="shared" si="17"/>
        <v>1</v>
      </c>
      <c r="AA834">
        <f>IF(AB834="",0,IFERROR(IF(VLOOKUP(AB834,AB$38:AB833,1,0)&gt;0,0,0),1))</f>
        <v>0</v>
      </c>
      <c r="AB834" s="16">
        <f>IF(DATOS!J798=X$39,DATOS!C798,"")</f>
        <v>0</v>
      </c>
    </row>
    <row r="835" spans="26:28" x14ac:dyDescent="0.25">
      <c r="Z835">
        <f t="shared" si="17"/>
        <v>1</v>
      </c>
      <c r="AA835">
        <f>IF(AB835="",0,IFERROR(IF(VLOOKUP(AB835,AB$38:AB834,1,0)&gt;0,0,0),1))</f>
        <v>0</v>
      </c>
      <c r="AB835" s="16">
        <f>IF(DATOS!J799=X$39,DATOS!C799,"")</f>
        <v>0</v>
      </c>
    </row>
    <row r="836" spans="26:28" x14ac:dyDescent="0.25">
      <c r="Z836">
        <f t="shared" si="17"/>
        <v>1</v>
      </c>
      <c r="AA836">
        <f>IF(AB836="",0,IFERROR(IF(VLOOKUP(AB836,AB$38:AB835,1,0)&gt;0,0,0),1))</f>
        <v>0</v>
      </c>
      <c r="AB836" s="16">
        <f>IF(DATOS!J800=X$39,DATOS!C800,"")</f>
        <v>0</v>
      </c>
    </row>
    <row r="837" spans="26:28" x14ac:dyDescent="0.25">
      <c r="Z837">
        <f t="shared" si="17"/>
        <v>1</v>
      </c>
      <c r="AA837">
        <f>IF(AB837="",0,IFERROR(IF(VLOOKUP(AB837,AB$38:AB836,1,0)&gt;0,0,0),1))</f>
        <v>0</v>
      </c>
      <c r="AB837" s="16">
        <f>IF(DATOS!J801=X$39,DATOS!C801,"")</f>
        <v>0</v>
      </c>
    </row>
    <row r="838" spans="26:28" x14ac:dyDescent="0.25">
      <c r="Z838">
        <f t="shared" si="17"/>
        <v>1</v>
      </c>
      <c r="AA838">
        <f>IF(AB838="",0,IFERROR(IF(VLOOKUP(AB838,AB$38:AB837,1,0)&gt;0,0,0),1))</f>
        <v>0</v>
      </c>
      <c r="AB838" s="16">
        <f>IF(DATOS!J802=X$39,DATOS!C802,"")</f>
        <v>0</v>
      </c>
    </row>
    <row r="839" spans="26:28" x14ac:dyDescent="0.25">
      <c r="Z839">
        <f t="shared" si="17"/>
        <v>1</v>
      </c>
      <c r="AA839">
        <f>IF(AB839="",0,IFERROR(IF(VLOOKUP(AB839,AB$38:AB838,1,0)&gt;0,0,0),1))</f>
        <v>0</v>
      </c>
      <c r="AB839" s="16">
        <f>IF(DATOS!J803=X$39,DATOS!C803,"")</f>
        <v>0</v>
      </c>
    </row>
    <row r="840" spans="26:28" x14ac:dyDescent="0.25">
      <c r="Z840">
        <f t="shared" si="17"/>
        <v>1</v>
      </c>
      <c r="AA840">
        <f>IF(AB840="",0,IFERROR(IF(VLOOKUP(AB840,AB$38:AB839,1,0)&gt;0,0,0),1))</f>
        <v>0</v>
      </c>
      <c r="AB840" s="16">
        <f>IF(DATOS!J804=X$39,DATOS!C804,"")</f>
        <v>0</v>
      </c>
    </row>
    <row r="841" spans="26:28" x14ac:dyDescent="0.25">
      <c r="Z841">
        <f t="shared" si="17"/>
        <v>1</v>
      </c>
      <c r="AA841">
        <f>IF(AB841="",0,IFERROR(IF(VLOOKUP(AB841,AB$38:AB840,1,0)&gt;0,0,0),1))</f>
        <v>0</v>
      </c>
      <c r="AB841" s="16">
        <f>IF(DATOS!J805=X$39,DATOS!C805,"")</f>
        <v>0</v>
      </c>
    </row>
    <row r="842" spans="26:28" x14ac:dyDescent="0.25">
      <c r="Z842">
        <f t="shared" si="17"/>
        <v>1</v>
      </c>
      <c r="AA842">
        <f>IF(AB842="",0,IFERROR(IF(VLOOKUP(AB842,AB$38:AB841,1,0)&gt;0,0,0),1))</f>
        <v>0</v>
      </c>
      <c r="AB842" s="16">
        <f>IF(DATOS!J806=X$39,DATOS!C806,"")</f>
        <v>0</v>
      </c>
    </row>
    <row r="843" spans="26:28" x14ac:dyDescent="0.25">
      <c r="Z843">
        <f t="shared" si="17"/>
        <v>1</v>
      </c>
      <c r="AA843">
        <f>IF(AB843="",0,IFERROR(IF(VLOOKUP(AB843,AB$38:AB842,1,0)&gt;0,0,0),1))</f>
        <v>0</v>
      </c>
      <c r="AB843" s="16">
        <f>IF(DATOS!J807=X$39,DATOS!C807,"")</f>
        <v>0</v>
      </c>
    </row>
    <row r="844" spans="26:28" x14ac:dyDescent="0.25">
      <c r="Z844">
        <f t="shared" si="17"/>
        <v>1</v>
      </c>
      <c r="AA844">
        <f>IF(AB844="",0,IFERROR(IF(VLOOKUP(AB844,AB$38:AB843,1,0)&gt;0,0,0),1))</f>
        <v>0</v>
      </c>
      <c r="AB844" s="16">
        <f>IF(DATOS!J808=X$39,DATOS!C808,"")</f>
        <v>0</v>
      </c>
    </row>
    <row r="845" spans="26:28" x14ac:dyDescent="0.25">
      <c r="Z845">
        <f t="shared" si="17"/>
        <v>1</v>
      </c>
      <c r="AA845">
        <f>IF(AB845="",0,IFERROR(IF(VLOOKUP(AB845,AB$38:AB844,1,0)&gt;0,0,0),1))</f>
        <v>0</v>
      </c>
      <c r="AB845" s="16">
        <f>IF(DATOS!J809=X$39,DATOS!C809,"")</f>
        <v>0</v>
      </c>
    </row>
    <row r="846" spans="26:28" x14ac:dyDescent="0.25">
      <c r="Z846">
        <f t="shared" si="17"/>
        <v>1</v>
      </c>
      <c r="AA846">
        <f>IF(AB846="",0,IFERROR(IF(VLOOKUP(AB846,AB$38:AB845,1,0)&gt;0,0,0),1))</f>
        <v>0</v>
      </c>
      <c r="AB846" s="16">
        <f>IF(DATOS!J810=X$39,DATOS!C810,"")</f>
        <v>0</v>
      </c>
    </row>
    <row r="847" spans="26:28" x14ac:dyDescent="0.25">
      <c r="Z847">
        <f t="shared" si="17"/>
        <v>1</v>
      </c>
      <c r="AA847">
        <f>IF(AB847="",0,IFERROR(IF(VLOOKUP(AB847,AB$38:AB846,1,0)&gt;0,0,0),1))</f>
        <v>0</v>
      </c>
      <c r="AB847" s="16">
        <f>IF(DATOS!J811=X$39,DATOS!C811,"")</f>
        <v>0</v>
      </c>
    </row>
    <row r="848" spans="26:28" x14ac:dyDescent="0.25">
      <c r="Z848">
        <f t="shared" si="17"/>
        <v>1</v>
      </c>
      <c r="AA848">
        <f>IF(AB848="",0,IFERROR(IF(VLOOKUP(AB848,AB$38:AB847,1,0)&gt;0,0,0),1))</f>
        <v>0</v>
      </c>
      <c r="AB848" s="16">
        <f>IF(DATOS!J812=X$39,DATOS!C812,"")</f>
        <v>0</v>
      </c>
    </row>
    <row r="849" spans="26:28" x14ac:dyDescent="0.25">
      <c r="Z849">
        <f t="shared" si="17"/>
        <v>1</v>
      </c>
      <c r="AA849">
        <f>IF(AB849="",0,IFERROR(IF(VLOOKUP(AB849,AB$38:AB848,1,0)&gt;0,0,0),1))</f>
        <v>0</v>
      </c>
      <c r="AB849" s="16">
        <f>IF(DATOS!J813=X$39,DATOS!C813,"")</f>
        <v>0</v>
      </c>
    </row>
    <row r="850" spans="26:28" x14ac:dyDescent="0.25">
      <c r="Z850">
        <f t="shared" si="17"/>
        <v>1</v>
      </c>
      <c r="AA850">
        <f>IF(AB850="",0,IFERROR(IF(VLOOKUP(AB850,AB$38:AB849,1,0)&gt;0,0,0),1))</f>
        <v>0</v>
      </c>
      <c r="AB850" s="16">
        <f>IF(DATOS!J814=X$39,DATOS!C814,"")</f>
        <v>0</v>
      </c>
    </row>
    <row r="851" spans="26:28" x14ac:dyDescent="0.25">
      <c r="Z851">
        <f t="shared" si="17"/>
        <v>1</v>
      </c>
      <c r="AA851">
        <f>IF(AB851="",0,IFERROR(IF(VLOOKUP(AB851,AB$38:AB850,1,0)&gt;0,0,0),1))</f>
        <v>0</v>
      </c>
      <c r="AB851" s="16">
        <f>IF(DATOS!J815=X$39,DATOS!C815,"")</f>
        <v>0</v>
      </c>
    </row>
    <row r="852" spans="26:28" x14ac:dyDescent="0.25">
      <c r="Z852">
        <f t="shared" si="17"/>
        <v>1</v>
      </c>
      <c r="AA852">
        <f>IF(AB852="",0,IFERROR(IF(VLOOKUP(AB852,AB$38:AB851,1,0)&gt;0,0,0),1))</f>
        <v>0</v>
      </c>
      <c r="AB852" s="16">
        <f>IF(DATOS!J816=X$39,DATOS!C816,"")</f>
        <v>0</v>
      </c>
    </row>
    <row r="853" spans="26:28" x14ac:dyDescent="0.25">
      <c r="Z853">
        <f t="shared" si="17"/>
        <v>1</v>
      </c>
      <c r="AA853">
        <f>IF(AB853="",0,IFERROR(IF(VLOOKUP(AB853,AB$38:AB852,1,0)&gt;0,0,0),1))</f>
        <v>0</v>
      </c>
      <c r="AB853" s="16">
        <f>IF(DATOS!J817=X$39,DATOS!C817,"")</f>
        <v>0</v>
      </c>
    </row>
    <row r="854" spans="26:28" x14ac:dyDescent="0.25">
      <c r="Z854">
        <f t="shared" si="17"/>
        <v>1</v>
      </c>
      <c r="AA854">
        <f>IF(AB854="",0,IFERROR(IF(VLOOKUP(AB854,AB$38:AB853,1,0)&gt;0,0,0),1))</f>
        <v>0</v>
      </c>
      <c r="AB854" s="16">
        <f>IF(DATOS!J818=X$39,DATOS!C818,"")</f>
        <v>0</v>
      </c>
    </row>
    <row r="855" spans="26:28" x14ac:dyDescent="0.25">
      <c r="Z855">
        <f t="shared" si="17"/>
        <v>1</v>
      </c>
      <c r="AA855">
        <f>IF(AB855="",0,IFERROR(IF(VLOOKUP(AB855,AB$38:AB854,1,0)&gt;0,0,0),1))</f>
        <v>0</v>
      </c>
      <c r="AB855" s="16">
        <f>IF(DATOS!J819=X$39,DATOS!C819,"")</f>
        <v>0</v>
      </c>
    </row>
    <row r="856" spans="26:28" x14ac:dyDescent="0.25">
      <c r="Z856">
        <f t="shared" si="17"/>
        <v>1</v>
      </c>
      <c r="AA856">
        <f>IF(AB856="",0,IFERROR(IF(VLOOKUP(AB856,AB$38:AB855,1,0)&gt;0,0,0),1))</f>
        <v>0</v>
      </c>
      <c r="AB856" s="16">
        <f>IF(DATOS!J820=X$39,DATOS!C820,"")</f>
        <v>0</v>
      </c>
    </row>
    <row r="857" spans="26:28" x14ac:dyDescent="0.25">
      <c r="Z857">
        <f t="shared" si="17"/>
        <v>1</v>
      </c>
      <c r="AA857">
        <f>IF(AB857="",0,IFERROR(IF(VLOOKUP(AB857,AB$38:AB856,1,0)&gt;0,0,0),1))</f>
        <v>0</v>
      </c>
      <c r="AB857" s="16">
        <f>IF(DATOS!J821=X$39,DATOS!C821,"")</f>
        <v>0</v>
      </c>
    </row>
    <row r="858" spans="26:28" x14ac:dyDescent="0.25">
      <c r="Z858">
        <f t="shared" si="17"/>
        <v>1</v>
      </c>
      <c r="AA858">
        <f>IF(AB858="",0,IFERROR(IF(VLOOKUP(AB858,AB$38:AB857,1,0)&gt;0,0,0),1))</f>
        <v>0</v>
      </c>
      <c r="AB858" s="16">
        <f>IF(DATOS!J822=X$39,DATOS!C822,"")</f>
        <v>0</v>
      </c>
    </row>
    <row r="859" spans="26:28" x14ac:dyDescent="0.25">
      <c r="Z859">
        <f t="shared" si="17"/>
        <v>1</v>
      </c>
      <c r="AA859">
        <f>IF(AB859="",0,IFERROR(IF(VLOOKUP(AB859,AB$38:AB858,1,0)&gt;0,0,0),1))</f>
        <v>0</v>
      </c>
      <c r="AB859" s="16">
        <f>IF(DATOS!J823=X$39,DATOS!C823,"")</f>
        <v>0</v>
      </c>
    </row>
    <row r="860" spans="26:28" x14ac:dyDescent="0.25">
      <c r="Z860">
        <f t="shared" si="17"/>
        <v>1</v>
      </c>
      <c r="AA860">
        <f>IF(AB860="",0,IFERROR(IF(VLOOKUP(AB860,AB$38:AB859,1,0)&gt;0,0,0),1))</f>
        <v>0</v>
      </c>
      <c r="AB860" s="16">
        <f>IF(DATOS!J824=X$39,DATOS!C824,"")</f>
        <v>0</v>
      </c>
    </row>
    <row r="861" spans="26:28" x14ac:dyDescent="0.25">
      <c r="Z861">
        <f t="shared" si="17"/>
        <v>1</v>
      </c>
      <c r="AA861">
        <f>IF(AB861="",0,IFERROR(IF(VLOOKUP(AB861,AB$38:AB860,1,0)&gt;0,0,0),1))</f>
        <v>0</v>
      </c>
      <c r="AB861" s="16">
        <f>IF(DATOS!J825=X$39,DATOS!C825,"")</f>
        <v>0</v>
      </c>
    </row>
    <row r="862" spans="26:28" x14ac:dyDescent="0.25">
      <c r="Z862">
        <f t="shared" si="17"/>
        <v>1</v>
      </c>
      <c r="AA862">
        <f>IF(AB862="",0,IFERROR(IF(VLOOKUP(AB862,AB$38:AB861,1,0)&gt;0,0,0),1))</f>
        <v>0</v>
      </c>
      <c r="AB862" s="16">
        <f>IF(DATOS!J826=X$39,DATOS!C826,"")</f>
        <v>0</v>
      </c>
    </row>
    <row r="863" spans="26:28" x14ac:dyDescent="0.25">
      <c r="Z863">
        <f t="shared" si="17"/>
        <v>1</v>
      </c>
      <c r="AA863">
        <f>IF(AB863="",0,IFERROR(IF(VLOOKUP(AB863,AB$38:AB862,1,0)&gt;0,0,0),1))</f>
        <v>0</v>
      </c>
      <c r="AB863" s="16">
        <f>IF(DATOS!J827=X$39,DATOS!C827,"")</f>
        <v>0</v>
      </c>
    </row>
    <row r="864" spans="26:28" x14ac:dyDescent="0.25">
      <c r="Z864">
        <f t="shared" si="17"/>
        <v>1</v>
      </c>
      <c r="AA864">
        <f>IF(AB864="",0,IFERROR(IF(VLOOKUP(AB864,AB$38:AB863,1,0)&gt;0,0,0),1))</f>
        <v>0</v>
      </c>
      <c r="AB864" s="16">
        <f>IF(DATOS!J828=X$39,DATOS!C828,"")</f>
        <v>0</v>
      </c>
    </row>
    <row r="865" spans="26:28" x14ac:dyDescent="0.25">
      <c r="Z865">
        <f t="shared" si="17"/>
        <v>1</v>
      </c>
      <c r="AA865">
        <f>IF(AB865="",0,IFERROR(IF(VLOOKUP(AB865,AB$38:AB864,1,0)&gt;0,0,0),1))</f>
        <v>0</v>
      </c>
      <c r="AB865" s="16">
        <f>IF(DATOS!J829=X$39,DATOS!C829,"")</f>
        <v>0</v>
      </c>
    </row>
    <row r="866" spans="26:28" x14ac:dyDescent="0.25">
      <c r="Z866">
        <f t="shared" si="17"/>
        <v>1</v>
      </c>
      <c r="AA866">
        <f>IF(AB866="",0,IFERROR(IF(VLOOKUP(AB866,AB$38:AB865,1,0)&gt;0,0,0),1))</f>
        <v>0</v>
      </c>
      <c r="AB866" s="16">
        <f>IF(DATOS!J830=X$39,DATOS!C830,"")</f>
        <v>0</v>
      </c>
    </row>
    <row r="867" spans="26:28" x14ac:dyDescent="0.25">
      <c r="Z867">
        <f t="shared" si="17"/>
        <v>1</v>
      </c>
      <c r="AA867">
        <f>IF(AB867="",0,IFERROR(IF(VLOOKUP(AB867,AB$38:AB866,1,0)&gt;0,0,0),1))</f>
        <v>0</v>
      </c>
      <c r="AB867" s="16">
        <f>IF(DATOS!J831=X$39,DATOS!C831,"")</f>
        <v>0</v>
      </c>
    </row>
    <row r="868" spans="26:28" x14ac:dyDescent="0.25">
      <c r="Z868">
        <f t="shared" si="17"/>
        <v>1</v>
      </c>
      <c r="AA868">
        <f>IF(AB868="",0,IFERROR(IF(VLOOKUP(AB868,AB$38:AB867,1,0)&gt;0,0,0),1))</f>
        <v>0</v>
      </c>
      <c r="AB868" s="16">
        <f>IF(DATOS!J832=X$39,DATOS!C832,"")</f>
        <v>0</v>
      </c>
    </row>
    <row r="869" spans="26:28" x14ac:dyDescent="0.25">
      <c r="Z869">
        <f t="shared" si="17"/>
        <v>1</v>
      </c>
      <c r="AA869">
        <f>IF(AB869="",0,IFERROR(IF(VLOOKUP(AB869,AB$38:AB868,1,0)&gt;0,0,0),1))</f>
        <v>0</v>
      </c>
      <c r="AB869" s="16">
        <f>IF(DATOS!J833=X$39,DATOS!C833,"")</f>
        <v>0</v>
      </c>
    </row>
    <row r="870" spans="26:28" x14ac:dyDescent="0.25">
      <c r="Z870">
        <f t="shared" ref="Z870:Z933" si="18">Z869+AA870</f>
        <v>1</v>
      </c>
      <c r="AA870">
        <f>IF(AB870="",0,IFERROR(IF(VLOOKUP(AB870,AB$38:AB869,1,0)&gt;0,0,0),1))</f>
        <v>0</v>
      </c>
      <c r="AB870" s="16">
        <f>IF(DATOS!J834=X$39,DATOS!C834,"")</f>
        <v>0</v>
      </c>
    </row>
    <row r="871" spans="26:28" x14ac:dyDescent="0.25">
      <c r="Z871">
        <f t="shared" si="18"/>
        <v>1</v>
      </c>
      <c r="AA871">
        <f>IF(AB871="",0,IFERROR(IF(VLOOKUP(AB871,AB$38:AB870,1,0)&gt;0,0,0),1))</f>
        <v>0</v>
      </c>
      <c r="AB871" s="16">
        <f>IF(DATOS!J835=X$39,DATOS!C835,"")</f>
        <v>0</v>
      </c>
    </row>
    <row r="872" spans="26:28" x14ac:dyDescent="0.25">
      <c r="Z872">
        <f t="shared" si="18"/>
        <v>1</v>
      </c>
      <c r="AA872">
        <f>IF(AB872="",0,IFERROR(IF(VLOOKUP(AB872,AB$38:AB871,1,0)&gt;0,0,0),1))</f>
        <v>0</v>
      </c>
      <c r="AB872" s="16">
        <f>IF(DATOS!J836=X$39,DATOS!C836,"")</f>
        <v>0</v>
      </c>
    </row>
    <row r="873" spans="26:28" x14ac:dyDescent="0.25">
      <c r="Z873">
        <f t="shared" si="18"/>
        <v>1</v>
      </c>
      <c r="AA873">
        <f>IF(AB873="",0,IFERROR(IF(VLOOKUP(AB873,AB$38:AB872,1,0)&gt;0,0,0),1))</f>
        <v>0</v>
      </c>
      <c r="AB873" s="16">
        <f>IF(DATOS!J837=X$39,DATOS!C837,"")</f>
        <v>0</v>
      </c>
    </row>
    <row r="874" spans="26:28" x14ac:dyDescent="0.25">
      <c r="Z874">
        <f t="shared" si="18"/>
        <v>1</v>
      </c>
      <c r="AA874">
        <f>IF(AB874="",0,IFERROR(IF(VLOOKUP(AB874,AB$38:AB873,1,0)&gt;0,0,0),1))</f>
        <v>0</v>
      </c>
      <c r="AB874" s="16">
        <f>IF(DATOS!J838=X$39,DATOS!C838,"")</f>
        <v>0</v>
      </c>
    </row>
    <row r="875" spans="26:28" x14ac:dyDescent="0.25">
      <c r="Z875">
        <f t="shared" si="18"/>
        <v>1</v>
      </c>
      <c r="AA875">
        <f>IF(AB875="",0,IFERROR(IF(VLOOKUP(AB875,AB$38:AB874,1,0)&gt;0,0,0),1))</f>
        <v>0</v>
      </c>
      <c r="AB875" s="16">
        <f>IF(DATOS!J839=X$39,DATOS!C839,"")</f>
        <v>0</v>
      </c>
    </row>
    <row r="876" spans="26:28" x14ac:dyDescent="0.25">
      <c r="Z876">
        <f t="shared" si="18"/>
        <v>1</v>
      </c>
      <c r="AA876">
        <f>IF(AB876="",0,IFERROR(IF(VLOOKUP(AB876,AB$38:AB875,1,0)&gt;0,0,0),1))</f>
        <v>0</v>
      </c>
      <c r="AB876" s="16">
        <f>IF(DATOS!J840=X$39,DATOS!C840,"")</f>
        <v>0</v>
      </c>
    </row>
    <row r="877" spans="26:28" x14ac:dyDescent="0.25">
      <c r="Z877">
        <f t="shared" si="18"/>
        <v>1</v>
      </c>
      <c r="AA877">
        <f>IF(AB877="",0,IFERROR(IF(VLOOKUP(AB877,AB$38:AB876,1,0)&gt;0,0,0),1))</f>
        <v>0</v>
      </c>
      <c r="AB877" s="16">
        <f>IF(DATOS!J841=X$39,DATOS!C841,"")</f>
        <v>0</v>
      </c>
    </row>
    <row r="878" spans="26:28" x14ac:dyDescent="0.25">
      <c r="Z878">
        <f t="shared" si="18"/>
        <v>1</v>
      </c>
      <c r="AA878">
        <f>IF(AB878="",0,IFERROR(IF(VLOOKUP(AB878,AB$38:AB877,1,0)&gt;0,0,0),1))</f>
        <v>0</v>
      </c>
      <c r="AB878" s="16">
        <f>IF(DATOS!J842=X$39,DATOS!C842,"")</f>
        <v>0</v>
      </c>
    </row>
    <row r="879" spans="26:28" x14ac:dyDescent="0.25">
      <c r="Z879">
        <f t="shared" si="18"/>
        <v>1</v>
      </c>
      <c r="AA879">
        <f>IF(AB879="",0,IFERROR(IF(VLOOKUP(AB879,AB$38:AB878,1,0)&gt;0,0,0),1))</f>
        <v>0</v>
      </c>
      <c r="AB879" s="16">
        <f>IF(DATOS!J843=X$39,DATOS!C843,"")</f>
        <v>0</v>
      </c>
    </row>
    <row r="880" spans="26:28" x14ac:dyDescent="0.25">
      <c r="Z880">
        <f t="shared" si="18"/>
        <v>1</v>
      </c>
      <c r="AA880">
        <f>IF(AB880="",0,IFERROR(IF(VLOOKUP(AB880,AB$38:AB879,1,0)&gt;0,0,0),1))</f>
        <v>0</v>
      </c>
      <c r="AB880" s="16">
        <f>IF(DATOS!J844=X$39,DATOS!C844,"")</f>
        <v>0</v>
      </c>
    </row>
    <row r="881" spans="26:28" x14ac:dyDescent="0.25">
      <c r="Z881">
        <f t="shared" si="18"/>
        <v>1</v>
      </c>
      <c r="AA881">
        <f>IF(AB881="",0,IFERROR(IF(VLOOKUP(AB881,AB$38:AB880,1,0)&gt;0,0,0),1))</f>
        <v>0</v>
      </c>
      <c r="AB881" s="16">
        <f>IF(DATOS!J845=X$39,DATOS!C845,"")</f>
        <v>0</v>
      </c>
    </row>
    <row r="882" spans="26:28" x14ac:dyDescent="0.25">
      <c r="Z882">
        <f t="shared" si="18"/>
        <v>1</v>
      </c>
      <c r="AA882">
        <f>IF(AB882="",0,IFERROR(IF(VLOOKUP(AB882,AB$38:AB881,1,0)&gt;0,0,0),1))</f>
        <v>0</v>
      </c>
      <c r="AB882" s="16">
        <f>IF(DATOS!J846=X$39,DATOS!C846,"")</f>
        <v>0</v>
      </c>
    </row>
    <row r="883" spans="26:28" x14ac:dyDescent="0.25">
      <c r="Z883">
        <f t="shared" si="18"/>
        <v>1</v>
      </c>
      <c r="AA883">
        <f>IF(AB883="",0,IFERROR(IF(VLOOKUP(AB883,AB$38:AB882,1,0)&gt;0,0,0),1))</f>
        <v>0</v>
      </c>
      <c r="AB883" s="16">
        <f>IF(DATOS!J847=X$39,DATOS!C847,"")</f>
        <v>0</v>
      </c>
    </row>
    <row r="884" spans="26:28" x14ac:dyDescent="0.25">
      <c r="Z884">
        <f t="shared" si="18"/>
        <v>1</v>
      </c>
      <c r="AA884">
        <f>IF(AB884="",0,IFERROR(IF(VLOOKUP(AB884,AB$38:AB883,1,0)&gt;0,0,0),1))</f>
        <v>0</v>
      </c>
      <c r="AB884" s="16">
        <f>IF(DATOS!J848=X$39,DATOS!C848,"")</f>
        <v>0</v>
      </c>
    </row>
    <row r="885" spans="26:28" x14ac:dyDescent="0.25">
      <c r="Z885">
        <f t="shared" si="18"/>
        <v>1</v>
      </c>
      <c r="AA885">
        <f>IF(AB885="",0,IFERROR(IF(VLOOKUP(AB885,AB$38:AB884,1,0)&gt;0,0,0),1))</f>
        <v>0</v>
      </c>
      <c r="AB885" s="16">
        <f>IF(DATOS!J849=X$39,DATOS!C849,"")</f>
        <v>0</v>
      </c>
    </row>
    <row r="886" spans="26:28" x14ac:dyDescent="0.25">
      <c r="Z886">
        <f t="shared" si="18"/>
        <v>1</v>
      </c>
      <c r="AA886">
        <f>IF(AB886="",0,IFERROR(IF(VLOOKUP(AB886,AB$38:AB885,1,0)&gt;0,0,0),1))</f>
        <v>0</v>
      </c>
      <c r="AB886" s="16">
        <f>IF(DATOS!J850=X$39,DATOS!C850,"")</f>
        <v>0</v>
      </c>
    </row>
    <row r="887" spans="26:28" x14ac:dyDescent="0.25">
      <c r="Z887">
        <f t="shared" si="18"/>
        <v>1</v>
      </c>
      <c r="AA887">
        <f>IF(AB887="",0,IFERROR(IF(VLOOKUP(AB887,AB$38:AB886,1,0)&gt;0,0,0),1))</f>
        <v>0</v>
      </c>
      <c r="AB887" s="16">
        <f>IF(DATOS!J851=X$39,DATOS!C851,"")</f>
        <v>0</v>
      </c>
    </row>
    <row r="888" spans="26:28" x14ac:dyDescent="0.25">
      <c r="Z888">
        <f t="shared" si="18"/>
        <v>1</v>
      </c>
      <c r="AA888">
        <f>IF(AB888="",0,IFERROR(IF(VLOOKUP(AB888,AB$38:AB887,1,0)&gt;0,0,0),1))</f>
        <v>0</v>
      </c>
      <c r="AB888" s="16">
        <f>IF(DATOS!J852=X$39,DATOS!C852,"")</f>
        <v>0</v>
      </c>
    </row>
    <row r="889" spans="26:28" x14ac:dyDescent="0.25">
      <c r="Z889">
        <f t="shared" si="18"/>
        <v>1</v>
      </c>
      <c r="AA889">
        <f>IF(AB889="",0,IFERROR(IF(VLOOKUP(AB889,AB$38:AB888,1,0)&gt;0,0,0),1))</f>
        <v>0</v>
      </c>
      <c r="AB889" s="16">
        <f>IF(DATOS!J853=X$39,DATOS!C853,"")</f>
        <v>0</v>
      </c>
    </row>
    <row r="890" spans="26:28" x14ac:dyDescent="0.25">
      <c r="Z890">
        <f t="shared" si="18"/>
        <v>1</v>
      </c>
      <c r="AA890">
        <f>IF(AB890="",0,IFERROR(IF(VLOOKUP(AB890,AB$38:AB889,1,0)&gt;0,0,0),1))</f>
        <v>0</v>
      </c>
      <c r="AB890" s="16">
        <f>IF(DATOS!J854=X$39,DATOS!C854,"")</f>
        <v>0</v>
      </c>
    </row>
    <row r="891" spans="26:28" x14ac:dyDescent="0.25">
      <c r="Z891">
        <f t="shared" si="18"/>
        <v>1</v>
      </c>
      <c r="AA891">
        <f>IF(AB891="",0,IFERROR(IF(VLOOKUP(AB891,AB$38:AB890,1,0)&gt;0,0,0),1))</f>
        <v>0</v>
      </c>
      <c r="AB891" s="16">
        <f>IF(DATOS!J855=X$39,DATOS!C855,"")</f>
        <v>0</v>
      </c>
    </row>
    <row r="892" spans="26:28" x14ac:dyDescent="0.25">
      <c r="Z892">
        <f t="shared" si="18"/>
        <v>1</v>
      </c>
      <c r="AA892">
        <f>IF(AB892="",0,IFERROR(IF(VLOOKUP(AB892,AB$38:AB891,1,0)&gt;0,0,0),1))</f>
        <v>0</v>
      </c>
      <c r="AB892" s="16">
        <f>IF(DATOS!J856=X$39,DATOS!C856,"")</f>
        <v>0</v>
      </c>
    </row>
    <row r="893" spans="26:28" x14ac:dyDescent="0.25">
      <c r="Z893">
        <f t="shared" si="18"/>
        <v>1</v>
      </c>
      <c r="AA893">
        <f>IF(AB893="",0,IFERROR(IF(VLOOKUP(AB893,AB$38:AB892,1,0)&gt;0,0,0),1))</f>
        <v>0</v>
      </c>
      <c r="AB893" s="16">
        <f>IF(DATOS!J857=X$39,DATOS!C857,"")</f>
        <v>0</v>
      </c>
    </row>
    <row r="894" spans="26:28" x14ac:dyDescent="0.25">
      <c r="Z894">
        <f t="shared" si="18"/>
        <v>1</v>
      </c>
      <c r="AA894">
        <f>IF(AB894="",0,IFERROR(IF(VLOOKUP(AB894,AB$38:AB893,1,0)&gt;0,0,0),1))</f>
        <v>0</v>
      </c>
      <c r="AB894" s="16">
        <f>IF(DATOS!J858=X$39,DATOS!C858,"")</f>
        <v>0</v>
      </c>
    </row>
    <row r="895" spans="26:28" x14ac:dyDescent="0.25">
      <c r="Z895">
        <f t="shared" si="18"/>
        <v>1</v>
      </c>
      <c r="AA895">
        <f>IF(AB895="",0,IFERROR(IF(VLOOKUP(AB895,AB$38:AB894,1,0)&gt;0,0,0),1))</f>
        <v>0</v>
      </c>
      <c r="AB895" s="16">
        <f>IF(DATOS!J859=X$39,DATOS!C859,"")</f>
        <v>0</v>
      </c>
    </row>
    <row r="896" spans="26:28" x14ac:dyDescent="0.25">
      <c r="Z896">
        <f t="shared" si="18"/>
        <v>1</v>
      </c>
      <c r="AA896">
        <f>IF(AB896="",0,IFERROR(IF(VLOOKUP(AB896,AB$38:AB895,1,0)&gt;0,0,0),1))</f>
        <v>0</v>
      </c>
      <c r="AB896" s="16">
        <f>IF(DATOS!J860=X$39,DATOS!C860,"")</f>
        <v>0</v>
      </c>
    </row>
    <row r="897" spans="26:28" x14ac:dyDescent="0.25">
      <c r="Z897">
        <f t="shared" si="18"/>
        <v>1</v>
      </c>
      <c r="AA897">
        <f>IF(AB897="",0,IFERROR(IF(VLOOKUP(AB897,AB$38:AB896,1,0)&gt;0,0,0),1))</f>
        <v>0</v>
      </c>
      <c r="AB897" s="16">
        <f>IF(DATOS!J861=X$39,DATOS!C861,"")</f>
        <v>0</v>
      </c>
    </row>
    <row r="898" spans="26:28" x14ac:dyDescent="0.25">
      <c r="Z898">
        <f t="shared" si="18"/>
        <v>1</v>
      </c>
      <c r="AA898">
        <f>IF(AB898="",0,IFERROR(IF(VLOOKUP(AB898,AB$38:AB897,1,0)&gt;0,0,0),1))</f>
        <v>0</v>
      </c>
      <c r="AB898" s="16">
        <f>IF(DATOS!J862=X$39,DATOS!C862,"")</f>
        <v>0</v>
      </c>
    </row>
    <row r="899" spans="26:28" x14ac:dyDescent="0.25">
      <c r="Z899">
        <f t="shared" si="18"/>
        <v>1</v>
      </c>
      <c r="AA899">
        <f>IF(AB899="",0,IFERROR(IF(VLOOKUP(AB899,AB$38:AB898,1,0)&gt;0,0,0),1))</f>
        <v>0</v>
      </c>
      <c r="AB899" s="16">
        <f>IF(DATOS!J863=X$39,DATOS!C863,"")</f>
        <v>0</v>
      </c>
    </row>
    <row r="900" spans="26:28" x14ac:dyDescent="0.25">
      <c r="Z900">
        <f t="shared" si="18"/>
        <v>1</v>
      </c>
      <c r="AA900">
        <f>IF(AB900="",0,IFERROR(IF(VLOOKUP(AB900,AB$38:AB899,1,0)&gt;0,0,0),1))</f>
        <v>0</v>
      </c>
      <c r="AB900" s="16">
        <f>IF(DATOS!J864=X$39,DATOS!C864,"")</f>
        <v>0</v>
      </c>
    </row>
    <row r="901" spans="26:28" x14ac:dyDescent="0.25">
      <c r="Z901">
        <f t="shared" si="18"/>
        <v>1</v>
      </c>
      <c r="AA901">
        <f>IF(AB901="",0,IFERROR(IF(VLOOKUP(AB901,AB$38:AB900,1,0)&gt;0,0,0),1))</f>
        <v>0</v>
      </c>
      <c r="AB901" s="16">
        <f>IF(DATOS!J865=X$39,DATOS!C865,"")</f>
        <v>0</v>
      </c>
    </row>
    <row r="902" spans="26:28" x14ac:dyDescent="0.25">
      <c r="Z902">
        <f t="shared" si="18"/>
        <v>1</v>
      </c>
      <c r="AA902">
        <f>IF(AB902="",0,IFERROR(IF(VLOOKUP(AB902,AB$38:AB901,1,0)&gt;0,0,0),1))</f>
        <v>0</v>
      </c>
      <c r="AB902" s="16">
        <f>IF(DATOS!J866=X$39,DATOS!C866,"")</f>
        <v>0</v>
      </c>
    </row>
    <row r="903" spans="26:28" x14ac:dyDescent="0.25">
      <c r="Z903">
        <f t="shared" si="18"/>
        <v>1</v>
      </c>
      <c r="AA903">
        <f>IF(AB903="",0,IFERROR(IF(VLOOKUP(AB903,AB$38:AB902,1,0)&gt;0,0,0),1))</f>
        <v>0</v>
      </c>
      <c r="AB903" s="16">
        <f>IF(DATOS!J867=X$39,DATOS!C867,"")</f>
        <v>0</v>
      </c>
    </row>
    <row r="904" spans="26:28" x14ac:dyDescent="0.25">
      <c r="Z904">
        <f t="shared" si="18"/>
        <v>1</v>
      </c>
      <c r="AA904">
        <f>IF(AB904="",0,IFERROR(IF(VLOOKUP(AB904,AB$38:AB903,1,0)&gt;0,0,0),1))</f>
        <v>0</v>
      </c>
      <c r="AB904" s="16">
        <f>IF(DATOS!J868=X$39,DATOS!C868,"")</f>
        <v>0</v>
      </c>
    </row>
    <row r="905" spans="26:28" x14ac:dyDescent="0.25">
      <c r="Z905">
        <f t="shared" si="18"/>
        <v>1</v>
      </c>
      <c r="AA905">
        <f>IF(AB905="",0,IFERROR(IF(VLOOKUP(AB905,AB$38:AB904,1,0)&gt;0,0,0),1))</f>
        <v>0</v>
      </c>
      <c r="AB905" s="16">
        <f>IF(DATOS!J869=X$39,DATOS!C869,"")</f>
        <v>0</v>
      </c>
    </row>
    <row r="906" spans="26:28" x14ac:dyDescent="0.25">
      <c r="Z906">
        <f t="shared" si="18"/>
        <v>1</v>
      </c>
      <c r="AA906">
        <f>IF(AB906="",0,IFERROR(IF(VLOOKUP(AB906,AB$38:AB905,1,0)&gt;0,0,0),1))</f>
        <v>0</v>
      </c>
      <c r="AB906" s="16">
        <f>IF(DATOS!J870=X$39,DATOS!C870,"")</f>
        <v>0</v>
      </c>
    </row>
    <row r="907" spans="26:28" x14ac:dyDescent="0.25">
      <c r="Z907">
        <f t="shared" si="18"/>
        <v>1</v>
      </c>
      <c r="AA907">
        <f>IF(AB907="",0,IFERROR(IF(VLOOKUP(AB907,AB$38:AB906,1,0)&gt;0,0,0),1))</f>
        <v>0</v>
      </c>
      <c r="AB907" s="16">
        <f>IF(DATOS!J871=X$39,DATOS!C871,"")</f>
        <v>0</v>
      </c>
    </row>
    <row r="908" spans="26:28" x14ac:dyDescent="0.25">
      <c r="Z908">
        <f t="shared" si="18"/>
        <v>1</v>
      </c>
      <c r="AA908">
        <f>IF(AB908="",0,IFERROR(IF(VLOOKUP(AB908,AB$38:AB907,1,0)&gt;0,0,0),1))</f>
        <v>0</v>
      </c>
      <c r="AB908" s="16">
        <f>IF(DATOS!J872=X$39,DATOS!C872,"")</f>
        <v>0</v>
      </c>
    </row>
    <row r="909" spans="26:28" x14ac:dyDescent="0.25">
      <c r="Z909">
        <f t="shared" si="18"/>
        <v>1</v>
      </c>
      <c r="AA909">
        <f>IF(AB909="",0,IFERROR(IF(VLOOKUP(AB909,AB$38:AB908,1,0)&gt;0,0,0),1))</f>
        <v>0</v>
      </c>
      <c r="AB909" s="16">
        <f>IF(DATOS!J873=X$39,DATOS!C873,"")</f>
        <v>0</v>
      </c>
    </row>
    <row r="910" spans="26:28" x14ac:dyDescent="0.25">
      <c r="Z910">
        <f t="shared" si="18"/>
        <v>1</v>
      </c>
      <c r="AA910">
        <f>IF(AB910="",0,IFERROR(IF(VLOOKUP(AB910,AB$38:AB909,1,0)&gt;0,0,0),1))</f>
        <v>0</v>
      </c>
      <c r="AB910" s="16">
        <f>IF(DATOS!J874=X$39,DATOS!C874,"")</f>
        <v>0</v>
      </c>
    </row>
    <row r="911" spans="26:28" x14ac:dyDescent="0.25">
      <c r="Z911">
        <f t="shared" si="18"/>
        <v>1</v>
      </c>
      <c r="AA911">
        <f>IF(AB911="",0,IFERROR(IF(VLOOKUP(AB911,AB$38:AB910,1,0)&gt;0,0,0),1))</f>
        <v>0</v>
      </c>
      <c r="AB911" s="16">
        <f>IF(DATOS!J875=X$39,DATOS!C875,"")</f>
        <v>0</v>
      </c>
    </row>
    <row r="912" spans="26:28" x14ac:dyDescent="0.25">
      <c r="Z912">
        <f t="shared" si="18"/>
        <v>1</v>
      </c>
      <c r="AA912">
        <f>IF(AB912="",0,IFERROR(IF(VLOOKUP(AB912,AB$38:AB911,1,0)&gt;0,0,0),1))</f>
        <v>0</v>
      </c>
      <c r="AB912" s="16">
        <f>IF(DATOS!J876=X$39,DATOS!C876,"")</f>
        <v>0</v>
      </c>
    </row>
    <row r="913" spans="26:28" x14ac:dyDescent="0.25">
      <c r="Z913">
        <f t="shared" si="18"/>
        <v>1</v>
      </c>
      <c r="AA913">
        <f>IF(AB913="",0,IFERROR(IF(VLOOKUP(AB913,AB$38:AB912,1,0)&gt;0,0,0),1))</f>
        <v>0</v>
      </c>
      <c r="AB913" s="16">
        <f>IF(DATOS!J877=X$39,DATOS!C877,"")</f>
        <v>0</v>
      </c>
    </row>
    <row r="914" spans="26:28" x14ac:dyDescent="0.25">
      <c r="Z914">
        <f t="shared" si="18"/>
        <v>1</v>
      </c>
      <c r="AA914">
        <f>IF(AB914="",0,IFERROR(IF(VLOOKUP(AB914,AB$38:AB913,1,0)&gt;0,0,0),1))</f>
        <v>0</v>
      </c>
      <c r="AB914" s="16">
        <f>IF(DATOS!J878=X$39,DATOS!C878,"")</f>
        <v>0</v>
      </c>
    </row>
    <row r="915" spans="26:28" x14ac:dyDescent="0.25">
      <c r="Z915">
        <f t="shared" si="18"/>
        <v>1</v>
      </c>
      <c r="AA915">
        <f>IF(AB915="",0,IFERROR(IF(VLOOKUP(AB915,AB$38:AB914,1,0)&gt;0,0,0),1))</f>
        <v>0</v>
      </c>
      <c r="AB915" s="16">
        <f>IF(DATOS!J879=X$39,DATOS!C879,"")</f>
        <v>0</v>
      </c>
    </row>
    <row r="916" spans="26:28" x14ac:dyDescent="0.25">
      <c r="Z916">
        <f t="shared" si="18"/>
        <v>1</v>
      </c>
      <c r="AA916">
        <f>IF(AB916="",0,IFERROR(IF(VLOOKUP(AB916,AB$38:AB915,1,0)&gt;0,0,0),1))</f>
        <v>0</v>
      </c>
      <c r="AB916" s="16">
        <f>IF(DATOS!J880=X$39,DATOS!C880,"")</f>
        <v>0</v>
      </c>
    </row>
    <row r="917" spans="26:28" x14ac:dyDescent="0.25">
      <c r="Z917">
        <f t="shared" si="18"/>
        <v>1</v>
      </c>
      <c r="AA917">
        <f>IF(AB917="",0,IFERROR(IF(VLOOKUP(AB917,AB$38:AB916,1,0)&gt;0,0,0),1))</f>
        <v>0</v>
      </c>
      <c r="AB917" s="16">
        <f>IF(DATOS!J881=X$39,DATOS!C881,"")</f>
        <v>0</v>
      </c>
    </row>
    <row r="918" spans="26:28" x14ac:dyDescent="0.25">
      <c r="Z918">
        <f t="shared" si="18"/>
        <v>1</v>
      </c>
      <c r="AA918">
        <f>IF(AB918="",0,IFERROR(IF(VLOOKUP(AB918,AB$38:AB917,1,0)&gt;0,0,0),1))</f>
        <v>0</v>
      </c>
      <c r="AB918" s="16">
        <f>IF(DATOS!J882=X$39,DATOS!C882,"")</f>
        <v>0</v>
      </c>
    </row>
    <row r="919" spans="26:28" x14ac:dyDescent="0.25">
      <c r="Z919">
        <f t="shared" si="18"/>
        <v>1</v>
      </c>
      <c r="AA919">
        <f>IF(AB919="",0,IFERROR(IF(VLOOKUP(AB919,AB$38:AB918,1,0)&gt;0,0,0),1))</f>
        <v>0</v>
      </c>
      <c r="AB919" s="16">
        <f>IF(DATOS!J883=X$39,DATOS!C883,"")</f>
        <v>0</v>
      </c>
    </row>
    <row r="920" spans="26:28" x14ac:dyDescent="0.25">
      <c r="Z920">
        <f t="shared" si="18"/>
        <v>1</v>
      </c>
      <c r="AA920">
        <f>IF(AB920="",0,IFERROR(IF(VLOOKUP(AB920,AB$38:AB919,1,0)&gt;0,0,0),1))</f>
        <v>0</v>
      </c>
      <c r="AB920" s="16">
        <f>IF(DATOS!J884=X$39,DATOS!C884,"")</f>
        <v>0</v>
      </c>
    </row>
    <row r="921" spans="26:28" x14ac:dyDescent="0.25">
      <c r="Z921">
        <f t="shared" si="18"/>
        <v>1</v>
      </c>
      <c r="AA921">
        <f>IF(AB921="",0,IFERROR(IF(VLOOKUP(AB921,AB$38:AB920,1,0)&gt;0,0,0),1))</f>
        <v>0</v>
      </c>
      <c r="AB921" s="16">
        <f>IF(DATOS!J885=X$39,DATOS!C885,"")</f>
        <v>0</v>
      </c>
    </row>
    <row r="922" spans="26:28" x14ac:dyDescent="0.25">
      <c r="Z922">
        <f t="shared" si="18"/>
        <v>1</v>
      </c>
      <c r="AA922">
        <f>IF(AB922="",0,IFERROR(IF(VLOOKUP(AB922,AB$38:AB921,1,0)&gt;0,0,0),1))</f>
        <v>0</v>
      </c>
      <c r="AB922" s="16">
        <f>IF(DATOS!J886=X$39,DATOS!C886,"")</f>
        <v>0</v>
      </c>
    </row>
    <row r="923" spans="26:28" x14ac:dyDescent="0.25">
      <c r="Z923">
        <f t="shared" si="18"/>
        <v>1</v>
      </c>
      <c r="AA923">
        <f>IF(AB923="",0,IFERROR(IF(VLOOKUP(AB923,AB$38:AB922,1,0)&gt;0,0,0),1))</f>
        <v>0</v>
      </c>
      <c r="AB923" s="16">
        <f>IF(DATOS!J887=X$39,DATOS!C887,"")</f>
        <v>0</v>
      </c>
    </row>
    <row r="924" spans="26:28" x14ac:dyDescent="0.25">
      <c r="Z924">
        <f t="shared" si="18"/>
        <v>1</v>
      </c>
      <c r="AA924">
        <f>IF(AB924="",0,IFERROR(IF(VLOOKUP(AB924,AB$38:AB923,1,0)&gt;0,0,0),1))</f>
        <v>0</v>
      </c>
      <c r="AB924" s="16">
        <f>IF(DATOS!J888=X$39,DATOS!C888,"")</f>
        <v>0</v>
      </c>
    </row>
    <row r="925" spans="26:28" x14ac:dyDescent="0.25">
      <c r="Z925">
        <f t="shared" si="18"/>
        <v>1</v>
      </c>
      <c r="AA925">
        <f>IF(AB925="",0,IFERROR(IF(VLOOKUP(AB925,AB$38:AB924,1,0)&gt;0,0,0),1))</f>
        <v>0</v>
      </c>
      <c r="AB925" s="16">
        <f>IF(DATOS!J889=X$39,DATOS!C889,"")</f>
        <v>0</v>
      </c>
    </row>
    <row r="926" spans="26:28" x14ac:dyDescent="0.25">
      <c r="Z926">
        <f t="shared" si="18"/>
        <v>1</v>
      </c>
      <c r="AA926">
        <f>IF(AB926="",0,IFERROR(IF(VLOOKUP(AB926,AB$38:AB925,1,0)&gt;0,0,0),1))</f>
        <v>0</v>
      </c>
      <c r="AB926" s="16">
        <f>IF(DATOS!J890=X$39,DATOS!C890,"")</f>
        <v>0</v>
      </c>
    </row>
    <row r="927" spans="26:28" x14ac:dyDescent="0.25">
      <c r="Z927">
        <f t="shared" si="18"/>
        <v>1</v>
      </c>
      <c r="AA927">
        <f>IF(AB927="",0,IFERROR(IF(VLOOKUP(AB927,AB$38:AB926,1,0)&gt;0,0,0),1))</f>
        <v>0</v>
      </c>
      <c r="AB927" s="16">
        <f>IF(DATOS!J891=X$39,DATOS!C891,"")</f>
        <v>0</v>
      </c>
    </row>
    <row r="928" spans="26:28" x14ac:dyDescent="0.25">
      <c r="Z928">
        <f t="shared" si="18"/>
        <v>1</v>
      </c>
      <c r="AA928">
        <f>IF(AB928="",0,IFERROR(IF(VLOOKUP(AB928,AB$38:AB927,1,0)&gt;0,0,0),1))</f>
        <v>0</v>
      </c>
      <c r="AB928" s="16">
        <f>IF(DATOS!J892=X$39,DATOS!C892,"")</f>
        <v>0</v>
      </c>
    </row>
    <row r="929" spans="26:28" x14ac:dyDescent="0.25">
      <c r="Z929">
        <f t="shared" si="18"/>
        <v>1</v>
      </c>
      <c r="AA929">
        <f>IF(AB929="",0,IFERROR(IF(VLOOKUP(AB929,AB$38:AB928,1,0)&gt;0,0,0),1))</f>
        <v>0</v>
      </c>
      <c r="AB929" s="16">
        <f>IF(DATOS!J893=X$39,DATOS!C893,"")</f>
        <v>0</v>
      </c>
    </row>
    <row r="930" spans="26:28" x14ac:dyDescent="0.25">
      <c r="Z930">
        <f t="shared" si="18"/>
        <v>1</v>
      </c>
      <c r="AA930">
        <f>IF(AB930="",0,IFERROR(IF(VLOOKUP(AB930,AB$38:AB929,1,0)&gt;0,0,0),1))</f>
        <v>0</v>
      </c>
      <c r="AB930" s="16">
        <f>IF(DATOS!J894=X$39,DATOS!C894,"")</f>
        <v>0</v>
      </c>
    </row>
    <row r="931" spans="26:28" x14ac:dyDescent="0.25">
      <c r="Z931">
        <f t="shared" si="18"/>
        <v>1</v>
      </c>
      <c r="AA931">
        <f>IF(AB931="",0,IFERROR(IF(VLOOKUP(AB931,AB$38:AB930,1,0)&gt;0,0,0),1))</f>
        <v>0</v>
      </c>
      <c r="AB931" s="16">
        <f>IF(DATOS!J895=X$39,DATOS!C895,"")</f>
        <v>0</v>
      </c>
    </row>
    <row r="932" spans="26:28" x14ac:dyDescent="0.25">
      <c r="Z932">
        <f t="shared" si="18"/>
        <v>1</v>
      </c>
      <c r="AA932">
        <f>IF(AB932="",0,IFERROR(IF(VLOOKUP(AB932,AB$38:AB931,1,0)&gt;0,0,0),1))</f>
        <v>0</v>
      </c>
      <c r="AB932" s="16">
        <f>IF(DATOS!J896=X$39,DATOS!C896,"")</f>
        <v>0</v>
      </c>
    </row>
    <row r="933" spans="26:28" x14ac:dyDescent="0.25">
      <c r="Z933">
        <f t="shared" si="18"/>
        <v>1</v>
      </c>
      <c r="AA933">
        <f>IF(AB933="",0,IFERROR(IF(VLOOKUP(AB933,AB$38:AB932,1,0)&gt;0,0,0),1))</f>
        <v>0</v>
      </c>
      <c r="AB933" s="16">
        <f>IF(DATOS!J897=X$39,DATOS!C897,"")</f>
        <v>0</v>
      </c>
    </row>
    <row r="934" spans="26:28" x14ac:dyDescent="0.25">
      <c r="Z934">
        <f t="shared" ref="Z934:Z997" si="19">Z933+AA934</f>
        <v>1</v>
      </c>
      <c r="AA934">
        <f>IF(AB934="",0,IFERROR(IF(VLOOKUP(AB934,AB$38:AB933,1,0)&gt;0,0,0),1))</f>
        <v>0</v>
      </c>
      <c r="AB934" s="16">
        <f>IF(DATOS!J898=X$39,DATOS!C898,"")</f>
        <v>0</v>
      </c>
    </row>
    <row r="935" spans="26:28" x14ac:dyDescent="0.25">
      <c r="Z935">
        <f t="shared" si="19"/>
        <v>1</v>
      </c>
      <c r="AA935">
        <f>IF(AB935="",0,IFERROR(IF(VLOOKUP(AB935,AB$38:AB934,1,0)&gt;0,0,0),1))</f>
        <v>0</v>
      </c>
      <c r="AB935" s="16">
        <f>IF(DATOS!J899=X$39,DATOS!C899,"")</f>
        <v>0</v>
      </c>
    </row>
    <row r="936" spans="26:28" x14ac:dyDescent="0.25">
      <c r="Z936">
        <f t="shared" si="19"/>
        <v>1</v>
      </c>
      <c r="AA936">
        <f>IF(AB936="",0,IFERROR(IF(VLOOKUP(AB936,AB$38:AB935,1,0)&gt;0,0,0),1))</f>
        <v>0</v>
      </c>
      <c r="AB936" s="16">
        <f>IF(DATOS!J900=X$39,DATOS!C900,"")</f>
        <v>0</v>
      </c>
    </row>
    <row r="937" spans="26:28" x14ac:dyDescent="0.25">
      <c r="Z937">
        <f t="shared" si="19"/>
        <v>1</v>
      </c>
      <c r="AA937">
        <f>IF(AB937="",0,IFERROR(IF(VLOOKUP(AB937,AB$38:AB936,1,0)&gt;0,0,0),1))</f>
        <v>0</v>
      </c>
      <c r="AB937" s="16">
        <f>IF(DATOS!J901=X$39,DATOS!C901,"")</f>
        <v>0</v>
      </c>
    </row>
    <row r="938" spans="26:28" x14ac:dyDescent="0.25">
      <c r="Z938">
        <f t="shared" si="19"/>
        <v>1</v>
      </c>
      <c r="AA938">
        <f>IF(AB938="",0,IFERROR(IF(VLOOKUP(AB938,AB$38:AB937,1,0)&gt;0,0,0),1))</f>
        <v>0</v>
      </c>
      <c r="AB938" s="16">
        <f>IF(DATOS!J902=X$39,DATOS!C902,"")</f>
        <v>0</v>
      </c>
    </row>
    <row r="939" spans="26:28" x14ac:dyDescent="0.25">
      <c r="Z939">
        <f t="shared" si="19"/>
        <v>1</v>
      </c>
      <c r="AA939">
        <f>IF(AB939="",0,IFERROR(IF(VLOOKUP(AB939,AB$38:AB938,1,0)&gt;0,0,0),1))</f>
        <v>0</v>
      </c>
      <c r="AB939" s="16">
        <f>IF(DATOS!J903=X$39,DATOS!C903,"")</f>
        <v>0</v>
      </c>
    </row>
    <row r="940" spans="26:28" x14ac:dyDescent="0.25">
      <c r="Z940">
        <f t="shared" si="19"/>
        <v>1</v>
      </c>
      <c r="AA940">
        <f>IF(AB940="",0,IFERROR(IF(VLOOKUP(AB940,AB$38:AB939,1,0)&gt;0,0,0),1))</f>
        <v>0</v>
      </c>
      <c r="AB940" s="16">
        <f>IF(DATOS!J904=X$39,DATOS!C904,"")</f>
        <v>0</v>
      </c>
    </row>
    <row r="941" spans="26:28" x14ac:dyDescent="0.25">
      <c r="Z941">
        <f t="shared" si="19"/>
        <v>1</v>
      </c>
      <c r="AA941">
        <f>IF(AB941="",0,IFERROR(IF(VLOOKUP(AB941,AB$38:AB940,1,0)&gt;0,0,0),1))</f>
        <v>0</v>
      </c>
      <c r="AB941" s="16">
        <f>IF(DATOS!J905=X$39,DATOS!C905,"")</f>
        <v>0</v>
      </c>
    </row>
    <row r="942" spans="26:28" x14ac:dyDescent="0.25">
      <c r="Z942">
        <f t="shared" si="19"/>
        <v>1</v>
      </c>
      <c r="AA942">
        <f>IF(AB942="",0,IFERROR(IF(VLOOKUP(AB942,AB$38:AB941,1,0)&gt;0,0,0),1))</f>
        <v>0</v>
      </c>
      <c r="AB942" s="16">
        <f>IF(DATOS!J906=X$39,DATOS!C906,"")</f>
        <v>0</v>
      </c>
    </row>
    <row r="943" spans="26:28" x14ac:dyDescent="0.25">
      <c r="Z943">
        <f t="shared" si="19"/>
        <v>1</v>
      </c>
      <c r="AA943">
        <f>IF(AB943="",0,IFERROR(IF(VLOOKUP(AB943,AB$38:AB942,1,0)&gt;0,0,0),1))</f>
        <v>0</v>
      </c>
      <c r="AB943" s="16">
        <f>IF(DATOS!J907=X$39,DATOS!C907,"")</f>
        <v>0</v>
      </c>
    </row>
    <row r="944" spans="26:28" x14ac:dyDescent="0.25">
      <c r="Z944">
        <f t="shared" si="19"/>
        <v>1</v>
      </c>
      <c r="AA944">
        <f>IF(AB944="",0,IFERROR(IF(VLOOKUP(AB944,AB$38:AB943,1,0)&gt;0,0,0),1))</f>
        <v>0</v>
      </c>
      <c r="AB944" s="16">
        <f>IF(DATOS!J908=X$39,DATOS!C908,"")</f>
        <v>0</v>
      </c>
    </row>
    <row r="945" spans="26:28" x14ac:dyDescent="0.25">
      <c r="Z945">
        <f t="shared" si="19"/>
        <v>1</v>
      </c>
      <c r="AA945">
        <f>IF(AB945="",0,IFERROR(IF(VLOOKUP(AB945,AB$38:AB944,1,0)&gt;0,0,0),1))</f>
        <v>0</v>
      </c>
      <c r="AB945" s="16">
        <f>IF(DATOS!J909=X$39,DATOS!C909,"")</f>
        <v>0</v>
      </c>
    </row>
    <row r="946" spans="26:28" x14ac:dyDescent="0.25">
      <c r="Z946">
        <f t="shared" si="19"/>
        <v>1</v>
      </c>
      <c r="AA946">
        <f>IF(AB946="",0,IFERROR(IF(VLOOKUP(AB946,AB$38:AB945,1,0)&gt;0,0,0),1))</f>
        <v>0</v>
      </c>
      <c r="AB946" s="16">
        <f>IF(DATOS!J910=X$39,DATOS!C910,"")</f>
        <v>0</v>
      </c>
    </row>
    <row r="947" spans="26:28" x14ac:dyDescent="0.25">
      <c r="Z947">
        <f t="shared" si="19"/>
        <v>1</v>
      </c>
      <c r="AA947">
        <f>IF(AB947="",0,IFERROR(IF(VLOOKUP(AB947,AB$38:AB946,1,0)&gt;0,0,0),1))</f>
        <v>0</v>
      </c>
      <c r="AB947" s="16">
        <f>IF(DATOS!J911=X$39,DATOS!C911,"")</f>
        <v>0</v>
      </c>
    </row>
    <row r="948" spans="26:28" x14ac:dyDescent="0.25">
      <c r="Z948">
        <f t="shared" si="19"/>
        <v>1</v>
      </c>
      <c r="AA948">
        <f>IF(AB948="",0,IFERROR(IF(VLOOKUP(AB948,AB$38:AB947,1,0)&gt;0,0,0),1))</f>
        <v>0</v>
      </c>
      <c r="AB948" s="16">
        <f>IF(DATOS!J912=X$39,DATOS!C912,"")</f>
        <v>0</v>
      </c>
    </row>
    <row r="949" spans="26:28" x14ac:dyDescent="0.25">
      <c r="Z949">
        <f t="shared" si="19"/>
        <v>1</v>
      </c>
      <c r="AA949">
        <f>IF(AB949="",0,IFERROR(IF(VLOOKUP(AB949,AB$38:AB948,1,0)&gt;0,0,0),1))</f>
        <v>0</v>
      </c>
      <c r="AB949" s="16">
        <f>IF(DATOS!J913=X$39,DATOS!C913,"")</f>
        <v>0</v>
      </c>
    </row>
    <row r="950" spans="26:28" x14ac:dyDescent="0.25">
      <c r="Z950">
        <f t="shared" si="19"/>
        <v>1</v>
      </c>
      <c r="AA950">
        <f>IF(AB950="",0,IFERROR(IF(VLOOKUP(AB950,AB$38:AB949,1,0)&gt;0,0,0),1))</f>
        <v>0</v>
      </c>
      <c r="AB950" s="16">
        <f>IF(DATOS!J914=X$39,DATOS!C914,"")</f>
        <v>0</v>
      </c>
    </row>
    <row r="951" spans="26:28" x14ac:dyDescent="0.25">
      <c r="Z951">
        <f t="shared" si="19"/>
        <v>1</v>
      </c>
      <c r="AA951">
        <f>IF(AB951="",0,IFERROR(IF(VLOOKUP(AB951,AB$38:AB950,1,0)&gt;0,0,0),1))</f>
        <v>0</v>
      </c>
      <c r="AB951" s="16">
        <f>IF(DATOS!J915=X$39,DATOS!C915,"")</f>
        <v>0</v>
      </c>
    </row>
    <row r="952" spans="26:28" x14ac:dyDescent="0.25">
      <c r="Z952">
        <f t="shared" si="19"/>
        <v>1</v>
      </c>
      <c r="AA952">
        <f>IF(AB952="",0,IFERROR(IF(VLOOKUP(AB952,AB$38:AB951,1,0)&gt;0,0,0),1))</f>
        <v>0</v>
      </c>
      <c r="AB952" s="16">
        <f>IF(DATOS!J916=X$39,DATOS!C916,"")</f>
        <v>0</v>
      </c>
    </row>
    <row r="953" spans="26:28" x14ac:dyDescent="0.25">
      <c r="Z953">
        <f t="shared" si="19"/>
        <v>1</v>
      </c>
      <c r="AA953">
        <f>IF(AB953="",0,IFERROR(IF(VLOOKUP(AB953,AB$38:AB952,1,0)&gt;0,0,0),1))</f>
        <v>0</v>
      </c>
      <c r="AB953" s="16">
        <f>IF(DATOS!J917=X$39,DATOS!C917,"")</f>
        <v>0</v>
      </c>
    </row>
    <row r="954" spans="26:28" x14ac:dyDescent="0.25">
      <c r="Z954">
        <f t="shared" si="19"/>
        <v>1</v>
      </c>
      <c r="AA954">
        <f>IF(AB954="",0,IFERROR(IF(VLOOKUP(AB954,AB$38:AB953,1,0)&gt;0,0,0),1))</f>
        <v>0</v>
      </c>
      <c r="AB954" s="16">
        <f>IF(DATOS!J918=X$39,DATOS!C918,"")</f>
        <v>0</v>
      </c>
    </row>
    <row r="955" spans="26:28" x14ac:dyDescent="0.25">
      <c r="Z955">
        <f t="shared" si="19"/>
        <v>1</v>
      </c>
      <c r="AA955">
        <f>IF(AB955="",0,IFERROR(IF(VLOOKUP(AB955,AB$38:AB954,1,0)&gt;0,0,0),1))</f>
        <v>0</v>
      </c>
      <c r="AB955" s="16">
        <f>IF(DATOS!J919=X$39,DATOS!C919,"")</f>
        <v>0</v>
      </c>
    </row>
    <row r="956" spans="26:28" x14ac:dyDescent="0.25">
      <c r="Z956">
        <f t="shared" si="19"/>
        <v>1</v>
      </c>
      <c r="AA956">
        <f>IF(AB956="",0,IFERROR(IF(VLOOKUP(AB956,AB$38:AB955,1,0)&gt;0,0,0),1))</f>
        <v>0</v>
      </c>
      <c r="AB956" s="16">
        <f>IF(DATOS!J920=X$39,DATOS!C920,"")</f>
        <v>0</v>
      </c>
    </row>
    <row r="957" spans="26:28" x14ac:dyDescent="0.25">
      <c r="Z957">
        <f t="shared" si="19"/>
        <v>1</v>
      </c>
      <c r="AA957">
        <f>IF(AB957="",0,IFERROR(IF(VLOOKUP(AB957,AB$38:AB956,1,0)&gt;0,0,0),1))</f>
        <v>0</v>
      </c>
      <c r="AB957" s="16">
        <f>IF(DATOS!J921=X$39,DATOS!C921,"")</f>
        <v>0</v>
      </c>
    </row>
    <row r="958" spans="26:28" x14ac:dyDescent="0.25">
      <c r="Z958">
        <f t="shared" si="19"/>
        <v>1</v>
      </c>
      <c r="AA958">
        <f>IF(AB958="",0,IFERROR(IF(VLOOKUP(AB958,AB$38:AB957,1,0)&gt;0,0,0),1))</f>
        <v>0</v>
      </c>
      <c r="AB958" s="16">
        <f>IF(DATOS!J922=X$39,DATOS!C922,"")</f>
        <v>0</v>
      </c>
    </row>
    <row r="959" spans="26:28" x14ac:dyDescent="0.25">
      <c r="Z959">
        <f t="shared" si="19"/>
        <v>1</v>
      </c>
      <c r="AA959">
        <f>IF(AB959="",0,IFERROR(IF(VLOOKUP(AB959,AB$38:AB958,1,0)&gt;0,0,0),1))</f>
        <v>0</v>
      </c>
      <c r="AB959" s="16">
        <f>IF(DATOS!J923=X$39,DATOS!C923,"")</f>
        <v>0</v>
      </c>
    </row>
    <row r="960" spans="26:28" x14ac:dyDescent="0.25">
      <c r="Z960">
        <f t="shared" si="19"/>
        <v>1</v>
      </c>
      <c r="AA960">
        <f>IF(AB960="",0,IFERROR(IF(VLOOKUP(AB960,AB$38:AB959,1,0)&gt;0,0,0),1))</f>
        <v>0</v>
      </c>
      <c r="AB960" s="16">
        <f>IF(DATOS!J924=X$39,DATOS!C924,"")</f>
        <v>0</v>
      </c>
    </row>
    <row r="961" spans="26:28" x14ac:dyDescent="0.25">
      <c r="Z961">
        <f t="shared" si="19"/>
        <v>1</v>
      </c>
      <c r="AA961">
        <f>IF(AB961="",0,IFERROR(IF(VLOOKUP(AB961,AB$38:AB960,1,0)&gt;0,0,0),1))</f>
        <v>0</v>
      </c>
      <c r="AB961" s="16">
        <f>IF(DATOS!J925=X$39,DATOS!C925,"")</f>
        <v>0</v>
      </c>
    </row>
    <row r="962" spans="26:28" x14ac:dyDescent="0.25">
      <c r="Z962">
        <f t="shared" si="19"/>
        <v>1</v>
      </c>
      <c r="AA962">
        <f>IF(AB962="",0,IFERROR(IF(VLOOKUP(AB962,AB$38:AB961,1,0)&gt;0,0,0),1))</f>
        <v>0</v>
      </c>
      <c r="AB962" s="16">
        <f>IF(DATOS!J926=X$39,DATOS!C926,"")</f>
        <v>0</v>
      </c>
    </row>
    <row r="963" spans="26:28" x14ac:dyDescent="0.25">
      <c r="Z963">
        <f t="shared" si="19"/>
        <v>1</v>
      </c>
      <c r="AA963">
        <f>IF(AB963="",0,IFERROR(IF(VLOOKUP(AB963,AB$38:AB962,1,0)&gt;0,0,0),1))</f>
        <v>0</v>
      </c>
      <c r="AB963" s="16">
        <f>IF(DATOS!J927=X$39,DATOS!C927,"")</f>
        <v>0</v>
      </c>
    </row>
    <row r="964" spans="26:28" x14ac:dyDescent="0.25">
      <c r="Z964">
        <f t="shared" si="19"/>
        <v>1</v>
      </c>
      <c r="AA964">
        <f>IF(AB964="",0,IFERROR(IF(VLOOKUP(AB964,AB$38:AB963,1,0)&gt;0,0,0),1))</f>
        <v>0</v>
      </c>
      <c r="AB964" s="16">
        <f>IF(DATOS!J928=X$39,DATOS!C928,"")</f>
        <v>0</v>
      </c>
    </row>
    <row r="965" spans="26:28" x14ac:dyDescent="0.25">
      <c r="Z965">
        <f t="shared" si="19"/>
        <v>1</v>
      </c>
      <c r="AA965">
        <f>IF(AB965="",0,IFERROR(IF(VLOOKUP(AB965,AB$38:AB964,1,0)&gt;0,0,0),1))</f>
        <v>0</v>
      </c>
      <c r="AB965" s="16">
        <f>IF(DATOS!J929=X$39,DATOS!C929,"")</f>
        <v>0</v>
      </c>
    </row>
    <row r="966" spans="26:28" x14ac:dyDescent="0.25">
      <c r="Z966">
        <f t="shared" si="19"/>
        <v>1</v>
      </c>
      <c r="AA966">
        <f>IF(AB966="",0,IFERROR(IF(VLOOKUP(AB966,AB$38:AB965,1,0)&gt;0,0,0),1))</f>
        <v>0</v>
      </c>
      <c r="AB966" s="16">
        <f>IF(DATOS!J930=X$39,DATOS!C930,"")</f>
        <v>0</v>
      </c>
    </row>
    <row r="967" spans="26:28" x14ac:dyDescent="0.25">
      <c r="Z967">
        <f t="shared" si="19"/>
        <v>1</v>
      </c>
      <c r="AA967">
        <f>IF(AB967="",0,IFERROR(IF(VLOOKUP(AB967,AB$38:AB966,1,0)&gt;0,0,0),1))</f>
        <v>0</v>
      </c>
      <c r="AB967" s="16">
        <f>IF(DATOS!J931=X$39,DATOS!C931,"")</f>
        <v>0</v>
      </c>
    </row>
    <row r="968" spans="26:28" x14ac:dyDescent="0.25">
      <c r="Z968">
        <f t="shared" si="19"/>
        <v>1</v>
      </c>
      <c r="AA968">
        <f>IF(AB968="",0,IFERROR(IF(VLOOKUP(AB968,AB$38:AB967,1,0)&gt;0,0,0),1))</f>
        <v>0</v>
      </c>
      <c r="AB968" s="16">
        <f>IF(DATOS!J932=X$39,DATOS!C932,"")</f>
        <v>0</v>
      </c>
    </row>
    <row r="969" spans="26:28" x14ac:dyDescent="0.25">
      <c r="Z969">
        <f t="shared" si="19"/>
        <v>1</v>
      </c>
      <c r="AA969">
        <f>IF(AB969="",0,IFERROR(IF(VLOOKUP(AB969,AB$38:AB968,1,0)&gt;0,0,0),1))</f>
        <v>0</v>
      </c>
      <c r="AB969" s="16">
        <f>IF(DATOS!J933=X$39,DATOS!C933,"")</f>
        <v>0</v>
      </c>
    </row>
    <row r="970" spans="26:28" x14ac:dyDescent="0.25">
      <c r="Z970">
        <f t="shared" si="19"/>
        <v>1</v>
      </c>
      <c r="AA970">
        <f>IF(AB970="",0,IFERROR(IF(VLOOKUP(AB970,AB$38:AB969,1,0)&gt;0,0,0),1))</f>
        <v>0</v>
      </c>
      <c r="AB970" s="16">
        <f>IF(DATOS!J934=X$39,DATOS!C934,"")</f>
        <v>0</v>
      </c>
    </row>
    <row r="971" spans="26:28" x14ac:dyDescent="0.25">
      <c r="Z971">
        <f t="shared" si="19"/>
        <v>1</v>
      </c>
      <c r="AA971">
        <f>IF(AB971="",0,IFERROR(IF(VLOOKUP(AB971,AB$38:AB970,1,0)&gt;0,0,0),1))</f>
        <v>0</v>
      </c>
      <c r="AB971" s="16">
        <f>IF(DATOS!J935=X$39,DATOS!C935,"")</f>
        <v>0</v>
      </c>
    </row>
    <row r="972" spans="26:28" x14ac:dyDescent="0.25">
      <c r="Z972">
        <f t="shared" si="19"/>
        <v>1</v>
      </c>
      <c r="AA972">
        <f>IF(AB972="",0,IFERROR(IF(VLOOKUP(AB972,AB$38:AB971,1,0)&gt;0,0,0),1))</f>
        <v>0</v>
      </c>
      <c r="AB972" s="16">
        <f>IF(DATOS!J936=X$39,DATOS!C936,"")</f>
        <v>0</v>
      </c>
    </row>
    <row r="973" spans="26:28" x14ac:dyDescent="0.25">
      <c r="Z973">
        <f t="shared" si="19"/>
        <v>1</v>
      </c>
      <c r="AA973">
        <f>IF(AB973="",0,IFERROR(IF(VLOOKUP(AB973,AB$38:AB972,1,0)&gt;0,0,0),1))</f>
        <v>0</v>
      </c>
      <c r="AB973" s="16">
        <f>IF(DATOS!J937=X$39,DATOS!C937,"")</f>
        <v>0</v>
      </c>
    </row>
    <row r="974" spans="26:28" x14ac:dyDescent="0.25">
      <c r="Z974">
        <f t="shared" si="19"/>
        <v>1</v>
      </c>
      <c r="AA974">
        <f>IF(AB974="",0,IFERROR(IF(VLOOKUP(AB974,AB$38:AB973,1,0)&gt;0,0,0),1))</f>
        <v>0</v>
      </c>
      <c r="AB974" s="16">
        <f>IF(DATOS!J938=X$39,DATOS!C938,"")</f>
        <v>0</v>
      </c>
    </row>
    <row r="975" spans="26:28" x14ac:dyDescent="0.25">
      <c r="Z975">
        <f t="shared" si="19"/>
        <v>1</v>
      </c>
      <c r="AA975">
        <f>IF(AB975="",0,IFERROR(IF(VLOOKUP(AB975,AB$38:AB974,1,0)&gt;0,0,0),1))</f>
        <v>0</v>
      </c>
      <c r="AB975" s="16">
        <f>IF(DATOS!J939=X$39,DATOS!C939,"")</f>
        <v>0</v>
      </c>
    </row>
    <row r="976" spans="26:28" x14ac:dyDescent="0.25">
      <c r="Z976">
        <f t="shared" si="19"/>
        <v>1</v>
      </c>
      <c r="AA976">
        <f>IF(AB976="",0,IFERROR(IF(VLOOKUP(AB976,AB$38:AB975,1,0)&gt;0,0,0),1))</f>
        <v>0</v>
      </c>
      <c r="AB976" s="16">
        <f>IF(DATOS!J940=X$39,DATOS!C940,"")</f>
        <v>0</v>
      </c>
    </row>
    <row r="977" spans="26:28" x14ac:dyDescent="0.25">
      <c r="Z977">
        <f t="shared" si="19"/>
        <v>1</v>
      </c>
      <c r="AA977">
        <f>IF(AB977="",0,IFERROR(IF(VLOOKUP(AB977,AB$38:AB976,1,0)&gt;0,0,0),1))</f>
        <v>0</v>
      </c>
      <c r="AB977" s="16">
        <f>IF(DATOS!J941=X$39,DATOS!C941,"")</f>
        <v>0</v>
      </c>
    </row>
    <row r="978" spans="26:28" x14ac:dyDescent="0.25">
      <c r="Z978">
        <f t="shared" si="19"/>
        <v>1</v>
      </c>
      <c r="AA978">
        <f>IF(AB978="",0,IFERROR(IF(VLOOKUP(AB978,AB$38:AB977,1,0)&gt;0,0,0),1))</f>
        <v>0</v>
      </c>
      <c r="AB978" s="16">
        <f>IF(DATOS!J942=X$39,DATOS!C942,"")</f>
        <v>0</v>
      </c>
    </row>
    <row r="979" spans="26:28" x14ac:dyDescent="0.25">
      <c r="Z979">
        <f t="shared" si="19"/>
        <v>1</v>
      </c>
      <c r="AA979">
        <f>IF(AB979="",0,IFERROR(IF(VLOOKUP(AB979,AB$38:AB978,1,0)&gt;0,0,0),1))</f>
        <v>0</v>
      </c>
      <c r="AB979" s="16">
        <f>IF(DATOS!J943=X$39,DATOS!C943,"")</f>
        <v>0</v>
      </c>
    </row>
    <row r="980" spans="26:28" x14ac:dyDescent="0.25">
      <c r="Z980">
        <f t="shared" si="19"/>
        <v>1</v>
      </c>
      <c r="AA980">
        <f>IF(AB980="",0,IFERROR(IF(VLOOKUP(AB980,AB$38:AB979,1,0)&gt;0,0,0),1))</f>
        <v>0</v>
      </c>
      <c r="AB980" s="16">
        <f>IF(DATOS!J944=X$39,DATOS!C944,"")</f>
        <v>0</v>
      </c>
    </row>
    <row r="981" spans="26:28" x14ac:dyDescent="0.25">
      <c r="Z981">
        <f t="shared" si="19"/>
        <v>1</v>
      </c>
      <c r="AA981">
        <f>IF(AB981="",0,IFERROR(IF(VLOOKUP(AB981,AB$38:AB980,1,0)&gt;0,0,0),1))</f>
        <v>0</v>
      </c>
      <c r="AB981" s="16">
        <f>IF(DATOS!J945=X$39,DATOS!C945,"")</f>
        <v>0</v>
      </c>
    </row>
    <row r="982" spans="26:28" x14ac:dyDescent="0.25">
      <c r="Z982">
        <f t="shared" si="19"/>
        <v>1</v>
      </c>
      <c r="AA982">
        <f>IF(AB982="",0,IFERROR(IF(VLOOKUP(AB982,AB$38:AB981,1,0)&gt;0,0,0),1))</f>
        <v>0</v>
      </c>
      <c r="AB982" s="16">
        <f>IF(DATOS!J946=X$39,DATOS!C946,"")</f>
        <v>0</v>
      </c>
    </row>
    <row r="983" spans="26:28" x14ac:dyDescent="0.25">
      <c r="Z983">
        <f t="shared" si="19"/>
        <v>1</v>
      </c>
      <c r="AA983">
        <f>IF(AB983="",0,IFERROR(IF(VLOOKUP(AB983,AB$38:AB982,1,0)&gt;0,0,0),1))</f>
        <v>0</v>
      </c>
      <c r="AB983" s="16">
        <f>IF(DATOS!J947=X$39,DATOS!C947,"")</f>
        <v>0</v>
      </c>
    </row>
    <row r="984" spans="26:28" x14ac:dyDescent="0.25">
      <c r="Z984">
        <f t="shared" si="19"/>
        <v>1</v>
      </c>
      <c r="AA984">
        <f>IF(AB984="",0,IFERROR(IF(VLOOKUP(AB984,AB$38:AB983,1,0)&gt;0,0,0),1))</f>
        <v>0</v>
      </c>
      <c r="AB984" s="16">
        <f>IF(DATOS!J948=X$39,DATOS!C948,"")</f>
        <v>0</v>
      </c>
    </row>
    <row r="985" spans="26:28" x14ac:dyDescent="0.25">
      <c r="Z985">
        <f t="shared" si="19"/>
        <v>1</v>
      </c>
      <c r="AA985">
        <f>IF(AB985="",0,IFERROR(IF(VLOOKUP(AB985,AB$38:AB984,1,0)&gt;0,0,0),1))</f>
        <v>0</v>
      </c>
      <c r="AB985" s="16">
        <f>IF(DATOS!J949=X$39,DATOS!C949,"")</f>
        <v>0</v>
      </c>
    </row>
    <row r="986" spans="26:28" x14ac:dyDescent="0.25">
      <c r="Z986">
        <f t="shared" si="19"/>
        <v>1</v>
      </c>
      <c r="AA986">
        <f>IF(AB986="",0,IFERROR(IF(VLOOKUP(AB986,AB$38:AB985,1,0)&gt;0,0,0),1))</f>
        <v>0</v>
      </c>
      <c r="AB986" s="16">
        <f>IF(DATOS!J950=X$39,DATOS!C950,"")</f>
        <v>0</v>
      </c>
    </row>
    <row r="987" spans="26:28" x14ac:dyDescent="0.25">
      <c r="Z987">
        <f t="shared" si="19"/>
        <v>1</v>
      </c>
      <c r="AA987">
        <f>IF(AB987="",0,IFERROR(IF(VLOOKUP(AB987,AB$38:AB986,1,0)&gt;0,0,0),1))</f>
        <v>0</v>
      </c>
      <c r="AB987" s="16">
        <f>IF(DATOS!J951=X$39,DATOS!C951,"")</f>
        <v>0</v>
      </c>
    </row>
    <row r="988" spans="26:28" x14ac:dyDescent="0.25">
      <c r="Z988">
        <f t="shared" si="19"/>
        <v>1</v>
      </c>
      <c r="AA988">
        <f>IF(AB988="",0,IFERROR(IF(VLOOKUP(AB988,AB$38:AB987,1,0)&gt;0,0,0),1))</f>
        <v>0</v>
      </c>
      <c r="AB988" s="16">
        <f>IF(DATOS!J952=X$39,DATOS!C952,"")</f>
        <v>0</v>
      </c>
    </row>
    <row r="989" spans="26:28" x14ac:dyDescent="0.25">
      <c r="Z989">
        <f t="shared" si="19"/>
        <v>1</v>
      </c>
      <c r="AA989">
        <f>IF(AB989="",0,IFERROR(IF(VLOOKUP(AB989,AB$38:AB988,1,0)&gt;0,0,0),1))</f>
        <v>0</v>
      </c>
      <c r="AB989" s="16">
        <f>IF(DATOS!J953=X$39,DATOS!C953,"")</f>
        <v>0</v>
      </c>
    </row>
    <row r="990" spans="26:28" x14ac:dyDescent="0.25">
      <c r="Z990">
        <f t="shared" si="19"/>
        <v>1</v>
      </c>
      <c r="AA990">
        <f>IF(AB990="",0,IFERROR(IF(VLOOKUP(AB990,AB$38:AB989,1,0)&gt;0,0,0),1))</f>
        <v>0</v>
      </c>
      <c r="AB990" s="16">
        <f>IF(DATOS!J954=X$39,DATOS!C954,"")</f>
        <v>0</v>
      </c>
    </row>
    <row r="991" spans="26:28" x14ac:dyDescent="0.25">
      <c r="Z991">
        <f t="shared" si="19"/>
        <v>1</v>
      </c>
      <c r="AA991">
        <f>IF(AB991="",0,IFERROR(IF(VLOOKUP(AB991,AB$38:AB990,1,0)&gt;0,0,0),1))</f>
        <v>0</v>
      </c>
      <c r="AB991" s="16">
        <f>IF(DATOS!J955=X$39,DATOS!C955,"")</f>
        <v>0</v>
      </c>
    </row>
    <row r="992" spans="26:28" x14ac:dyDescent="0.25">
      <c r="Z992">
        <f t="shared" si="19"/>
        <v>1</v>
      </c>
      <c r="AA992">
        <f>IF(AB992="",0,IFERROR(IF(VLOOKUP(AB992,AB$38:AB991,1,0)&gt;0,0,0),1))</f>
        <v>0</v>
      </c>
      <c r="AB992" s="16">
        <f>IF(DATOS!J956=X$39,DATOS!C956,"")</f>
        <v>0</v>
      </c>
    </row>
    <row r="993" spans="26:28" x14ac:dyDescent="0.25">
      <c r="Z993">
        <f t="shared" si="19"/>
        <v>1</v>
      </c>
      <c r="AA993">
        <f>IF(AB993="",0,IFERROR(IF(VLOOKUP(AB993,AB$38:AB992,1,0)&gt;0,0,0),1))</f>
        <v>0</v>
      </c>
      <c r="AB993" s="16">
        <f>IF(DATOS!J957=X$39,DATOS!C957,"")</f>
        <v>0</v>
      </c>
    </row>
    <row r="994" spans="26:28" x14ac:dyDescent="0.25">
      <c r="Z994">
        <f t="shared" si="19"/>
        <v>1</v>
      </c>
      <c r="AA994">
        <f>IF(AB994="",0,IFERROR(IF(VLOOKUP(AB994,AB$38:AB993,1,0)&gt;0,0,0),1))</f>
        <v>0</v>
      </c>
      <c r="AB994" s="16">
        <f>IF(DATOS!J958=X$39,DATOS!C958,"")</f>
        <v>0</v>
      </c>
    </row>
    <row r="995" spans="26:28" x14ac:dyDescent="0.25">
      <c r="Z995">
        <f t="shared" si="19"/>
        <v>1</v>
      </c>
      <c r="AA995">
        <f>IF(AB995="",0,IFERROR(IF(VLOOKUP(AB995,AB$38:AB994,1,0)&gt;0,0,0),1))</f>
        <v>0</v>
      </c>
      <c r="AB995" s="16">
        <f>IF(DATOS!J959=X$39,DATOS!C959,"")</f>
        <v>0</v>
      </c>
    </row>
    <row r="996" spans="26:28" x14ac:dyDescent="0.25">
      <c r="Z996">
        <f t="shared" si="19"/>
        <v>1</v>
      </c>
      <c r="AA996">
        <f>IF(AB996="",0,IFERROR(IF(VLOOKUP(AB996,AB$38:AB995,1,0)&gt;0,0,0),1))</f>
        <v>0</v>
      </c>
      <c r="AB996" s="16">
        <f>IF(DATOS!J960=X$39,DATOS!C960,"")</f>
        <v>0</v>
      </c>
    </row>
    <row r="997" spans="26:28" x14ac:dyDescent="0.25">
      <c r="Z997">
        <f t="shared" si="19"/>
        <v>1</v>
      </c>
      <c r="AA997">
        <f>IF(AB997="",0,IFERROR(IF(VLOOKUP(AB997,AB$38:AB996,1,0)&gt;0,0,0),1))</f>
        <v>0</v>
      </c>
      <c r="AB997" s="16">
        <f>IF(DATOS!J961=X$39,DATOS!C961,"")</f>
        <v>0</v>
      </c>
    </row>
    <row r="998" spans="26:28" x14ac:dyDescent="0.25">
      <c r="Z998">
        <f t="shared" ref="Z998:Z1061" si="20">Z997+AA998</f>
        <v>1</v>
      </c>
      <c r="AA998">
        <f>IF(AB998="",0,IFERROR(IF(VLOOKUP(AB998,AB$38:AB997,1,0)&gt;0,0,0),1))</f>
        <v>0</v>
      </c>
      <c r="AB998" s="16">
        <f>IF(DATOS!J962=X$39,DATOS!C962,"")</f>
        <v>0</v>
      </c>
    </row>
    <row r="999" spans="26:28" x14ac:dyDescent="0.25">
      <c r="Z999">
        <f t="shared" si="20"/>
        <v>1</v>
      </c>
      <c r="AA999">
        <f>IF(AB999="",0,IFERROR(IF(VLOOKUP(AB999,AB$38:AB998,1,0)&gt;0,0,0),1))</f>
        <v>0</v>
      </c>
      <c r="AB999" s="16">
        <f>IF(DATOS!J963=X$39,DATOS!C963,"")</f>
        <v>0</v>
      </c>
    </row>
    <row r="1000" spans="26:28" x14ac:dyDescent="0.25">
      <c r="Z1000">
        <f t="shared" si="20"/>
        <v>1</v>
      </c>
      <c r="AA1000">
        <f>IF(AB1000="",0,IFERROR(IF(VLOOKUP(AB1000,AB$38:AB999,1,0)&gt;0,0,0),1))</f>
        <v>0</v>
      </c>
      <c r="AB1000" s="16">
        <f>IF(DATOS!J964=X$39,DATOS!C964,"")</f>
        <v>0</v>
      </c>
    </row>
    <row r="1001" spans="26:28" x14ac:dyDescent="0.25">
      <c r="Z1001">
        <f t="shared" si="20"/>
        <v>1</v>
      </c>
      <c r="AA1001">
        <f>IF(AB1001="",0,IFERROR(IF(VLOOKUP(AB1001,AB$38:AB1000,1,0)&gt;0,0,0),1))</f>
        <v>0</v>
      </c>
      <c r="AB1001" s="16">
        <f>IF(DATOS!J965=X$39,DATOS!C965,"")</f>
        <v>0</v>
      </c>
    </row>
    <row r="1002" spans="26:28" x14ac:dyDescent="0.25">
      <c r="Z1002">
        <f t="shared" si="20"/>
        <v>1</v>
      </c>
      <c r="AA1002">
        <f>IF(AB1002="",0,IFERROR(IF(VLOOKUP(AB1002,AB$38:AB1001,1,0)&gt;0,0,0),1))</f>
        <v>0</v>
      </c>
      <c r="AB1002" s="16">
        <f>IF(DATOS!J966=X$39,DATOS!C966,"")</f>
        <v>0</v>
      </c>
    </row>
    <row r="1003" spans="26:28" x14ac:dyDescent="0.25">
      <c r="Z1003">
        <f t="shared" si="20"/>
        <v>1</v>
      </c>
      <c r="AA1003">
        <f>IF(AB1003="",0,IFERROR(IF(VLOOKUP(AB1003,AB$38:AB1002,1,0)&gt;0,0,0),1))</f>
        <v>0</v>
      </c>
      <c r="AB1003" s="16">
        <f>IF(DATOS!J967=X$39,DATOS!C967,"")</f>
        <v>0</v>
      </c>
    </row>
    <row r="1004" spans="26:28" x14ac:dyDescent="0.25">
      <c r="Z1004">
        <f t="shared" si="20"/>
        <v>1</v>
      </c>
      <c r="AA1004">
        <f>IF(AB1004="",0,IFERROR(IF(VLOOKUP(AB1004,AB$38:AB1003,1,0)&gt;0,0,0),1))</f>
        <v>0</v>
      </c>
      <c r="AB1004" s="16">
        <f>IF(DATOS!J968=X$39,DATOS!C968,"")</f>
        <v>0</v>
      </c>
    </row>
    <row r="1005" spans="26:28" x14ac:dyDescent="0.25">
      <c r="Z1005">
        <f t="shared" si="20"/>
        <v>1</v>
      </c>
      <c r="AA1005">
        <f>IF(AB1005="",0,IFERROR(IF(VLOOKUP(AB1005,AB$38:AB1004,1,0)&gt;0,0,0),1))</f>
        <v>0</v>
      </c>
      <c r="AB1005" s="16">
        <f>IF(DATOS!J969=X$39,DATOS!C969,"")</f>
        <v>0</v>
      </c>
    </row>
    <row r="1006" spans="26:28" x14ac:dyDescent="0.25">
      <c r="Z1006">
        <f t="shared" si="20"/>
        <v>1</v>
      </c>
      <c r="AA1006">
        <f>IF(AB1006="",0,IFERROR(IF(VLOOKUP(AB1006,AB$38:AB1005,1,0)&gt;0,0,0),1))</f>
        <v>0</v>
      </c>
      <c r="AB1006" s="16">
        <f>IF(DATOS!J970=X$39,DATOS!C970,"")</f>
        <v>0</v>
      </c>
    </row>
    <row r="1007" spans="26:28" x14ac:dyDescent="0.25">
      <c r="Z1007">
        <f t="shared" si="20"/>
        <v>1</v>
      </c>
      <c r="AA1007">
        <f>IF(AB1007="",0,IFERROR(IF(VLOOKUP(AB1007,AB$38:AB1006,1,0)&gt;0,0,0),1))</f>
        <v>0</v>
      </c>
      <c r="AB1007" s="16">
        <f>IF(DATOS!J971=X$39,DATOS!C971,"")</f>
        <v>0</v>
      </c>
    </row>
    <row r="1008" spans="26:28" x14ac:dyDescent="0.25">
      <c r="Z1008">
        <f t="shared" si="20"/>
        <v>1</v>
      </c>
      <c r="AA1008">
        <f>IF(AB1008="",0,IFERROR(IF(VLOOKUP(AB1008,AB$38:AB1007,1,0)&gt;0,0,0),1))</f>
        <v>0</v>
      </c>
      <c r="AB1008" s="16">
        <f>IF(DATOS!J972=X$39,DATOS!C972,"")</f>
        <v>0</v>
      </c>
    </row>
    <row r="1009" spans="26:28" x14ac:dyDescent="0.25">
      <c r="Z1009">
        <f t="shared" si="20"/>
        <v>1</v>
      </c>
      <c r="AA1009">
        <f>IF(AB1009="",0,IFERROR(IF(VLOOKUP(AB1009,AB$38:AB1008,1,0)&gt;0,0,0),1))</f>
        <v>0</v>
      </c>
      <c r="AB1009" s="16">
        <f>IF(DATOS!J973=X$39,DATOS!C973,"")</f>
        <v>0</v>
      </c>
    </row>
    <row r="1010" spans="26:28" x14ac:dyDescent="0.25">
      <c r="Z1010">
        <f t="shared" si="20"/>
        <v>1</v>
      </c>
      <c r="AA1010">
        <f>IF(AB1010="",0,IFERROR(IF(VLOOKUP(AB1010,AB$38:AB1009,1,0)&gt;0,0,0),1))</f>
        <v>0</v>
      </c>
      <c r="AB1010" s="16">
        <f>IF(DATOS!J974=X$39,DATOS!C974,"")</f>
        <v>0</v>
      </c>
    </row>
    <row r="1011" spans="26:28" x14ac:dyDescent="0.25">
      <c r="Z1011">
        <f t="shared" si="20"/>
        <v>1</v>
      </c>
      <c r="AA1011">
        <f>IF(AB1011="",0,IFERROR(IF(VLOOKUP(AB1011,AB$38:AB1010,1,0)&gt;0,0,0),1))</f>
        <v>0</v>
      </c>
      <c r="AB1011" s="16">
        <f>IF(DATOS!J975=X$39,DATOS!C975,"")</f>
        <v>0</v>
      </c>
    </row>
    <row r="1012" spans="26:28" x14ac:dyDescent="0.25">
      <c r="Z1012">
        <f t="shared" si="20"/>
        <v>1</v>
      </c>
      <c r="AA1012">
        <f>IF(AB1012="",0,IFERROR(IF(VLOOKUP(AB1012,AB$38:AB1011,1,0)&gt;0,0,0),1))</f>
        <v>0</v>
      </c>
      <c r="AB1012" s="16">
        <f>IF(DATOS!J976=X$39,DATOS!C976,"")</f>
        <v>0</v>
      </c>
    </row>
    <row r="1013" spans="26:28" x14ac:dyDescent="0.25">
      <c r="Z1013">
        <f t="shared" si="20"/>
        <v>1</v>
      </c>
      <c r="AA1013">
        <f>IF(AB1013="",0,IFERROR(IF(VLOOKUP(AB1013,AB$38:AB1012,1,0)&gt;0,0,0),1))</f>
        <v>0</v>
      </c>
      <c r="AB1013" s="16">
        <f>IF(DATOS!J977=X$39,DATOS!C977,"")</f>
        <v>0</v>
      </c>
    </row>
    <row r="1014" spans="26:28" x14ac:dyDescent="0.25">
      <c r="Z1014">
        <f t="shared" si="20"/>
        <v>1</v>
      </c>
      <c r="AA1014">
        <f>IF(AB1014="",0,IFERROR(IF(VLOOKUP(AB1014,AB$38:AB1013,1,0)&gt;0,0,0),1))</f>
        <v>0</v>
      </c>
      <c r="AB1014" s="16">
        <f>IF(DATOS!J978=X$39,DATOS!C978,"")</f>
        <v>0</v>
      </c>
    </row>
    <row r="1015" spans="26:28" x14ac:dyDescent="0.25">
      <c r="Z1015">
        <f t="shared" si="20"/>
        <v>1</v>
      </c>
      <c r="AA1015">
        <f>IF(AB1015="",0,IFERROR(IF(VLOOKUP(AB1015,AB$38:AB1014,1,0)&gt;0,0,0),1))</f>
        <v>0</v>
      </c>
      <c r="AB1015" s="16">
        <f>IF(DATOS!J979=X$39,DATOS!C979,"")</f>
        <v>0</v>
      </c>
    </row>
    <row r="1016" spans="26:28" x14ac:dyDescent="0.25">
      <c r="Z1016">
        <f t="shared" si="20"/>
        <v>1</v>
      </c>
      <c r="AA1016">
        <f>IF(AB1016="",0,IFERROR(IF(VLOOKUP(AB1016,AB$38:AB1015,1,0)&gt;0,0,0),1))</f>
        <v>0</v>
      </c>
      <c r="AB1016" s="16">
        <f>IF(DATOS!J980=X$39,DATOS!C980,"")</f>
        <v>0</v>
      </c>
    </row>
    <row r="1017" spans="26:28" x14ac:dyDescent="0.25">
      <c r="Z1017">
        <f t="shared" si="20"/>
        <v>1</v>
      </c>
      <c r="AA1017">
        <f>IF(AB1017="",0,IFERROR(IF(VLOOKUP(AB1017,AB$38:AB1016,1,0)&gt;0,0,0),1))</f>
        <v>0</v>
      </c>
      <c r="AB1017" s="16">
        <f>IF(DATOS!J981=X$39,DATOS!C981,"")</f>
        <v>0</v>
      </c>
    </row>
    <row r="1018" spans="26:28" x14ac:dyDescent="0.25">
      <c r="Z1018">
        <f t="shared" si="20"/>
        <v>1</v>
      </c>
      <c r="AA1018">
        <f>IF(AB1018="",0,IFERROR(IF(VLOOKUP(AB1018,AB$38:AB1017,1,0)&gt;0,0,0),1))</f>
        <v>0</v>
      </c>
      <c r="AB1018" s="16">
        <f>IF(DATOS!J982=X$39,DATOS!C982,"")</f>
        <v>0</v>
      </c>
    </row>
    <row r="1019" spans="26:28" x14ac:dyDescent="0.25">
      <c r="Z1019">
        <f t="shared" si="20"/>
        <v>1</v>
      </c>
      <c r="AA1019">
        <f>IF(AB1019="",0,IFERROR(IF(VLOOKUP(AB1019,AB$38:AB1018,1,0)&gt;0,0,0),1))</f>
        <v>0</v>
      </c>
      <c r="AB1019" s="16">
        <f>IF(DATOS!J983=X$39,DATOS!C983,"")</f>
        <v>0</v>
      </c>
    </row>
    <row r="1020" spans="26:28" x14ac:dyDescent="0.25">
      <c r="Z1020">
        <f t="shared" si="20"/>
        <v>1</v>
      </c>
      <c r="AA1020">
        <f>IF(AB1020="",0,IFERROR(IF(VLOOKUP(AB1020,AB$38:AB1019,1,0)&gt;0,0,0),1))</f>
        <v>0</v>
      </c>
      <c r="AB1020" s="16">
        <f>IF(DATOS!J984=X$39,DATOS!C984,"")</f>
        <v>0</v>
      </c>
    </row>
    <row r="1021" spans="26:28" x14ac:dyDescent="0.25">
      <c r="Z1021">
        <f t="shared" si="20"/>
        <v>1</v>
      </c>
      <c r="AA1021">
        <f>IF(AB1021="",0,IFERROR(IF(VLOOKUP(AB1021,AB$38:AB1020,1,0)&gt;0,0,0),1))</f>
        <v>0</v>
      </c>
      <c r="AB1021" s="16">
        <f>IF(DATOS!J985=X$39,DATOS!C985,"")</f>
        <v>0</v>
      </c>
    </row>
    <row r="1022" spans="26:28" x14ac:dyDescent="0.25">
      <c r="Z1022">
        <f t="shared" si="20"/>
        <v>1</v>
      </c>
      <c r="AA1022">
        <f>IF(AB1022="",0,IFERROR(IF(VLOOKUP(AB1022,AB$38:AB1021,1,0)&gt;0,0,0),1))</f>
        <v>0</v>
      </c>
      <c r="AB1022" s="16">
        <f>IF(DATOS!J986=X$39,DATOS!C986,"")</f>
        <v>0</v>
      </c>
    </row>
    <row r="1023" spans="26:28" x14ac:dyDescent="0.25">
      <c r="Z1023">
        <f t="shared" si="20"/>
        <v>1</v>
      </c>
      <c r="AA1023">
        <f>IF(AB1023="",0,IFERROR(IF(VLOOKUP(AB1023,AB$38:AB1022,1,0)&gt;0,0,0),1))</f>
        <v>0</v>
      </c>
      <c r="AB1023" s="16">
        <f>IF(DATOS!J987=X$39,DATOS!C987,"")</f>
        <v>0</v>
      </c>
    </row>
    <row r="1024" spans="26:28" x14ac:dyDescent="0.25">
      <c r="Z1024">
        <f t="shared" si="20"/>
        <v>1</v>
      </c>
      <c r="AA1024">
        <f>IF(AB1024="",0,IFERROR(IF(VLOOKUP(AB1024,AB$38:AB1023,1,0)&gt;0,0,0),1))</f>
        <v>0</v>
      </c>
      <c r="AB1024" s="16">
        <f>IF(DATOS!J988=X$39,DATOS!C988,"")</f>
        <v>0</v>
      </c>
    </row>
    <row r="1025" spans="26:28" x14ac:dyDescent="0.25">
      <c r="Z1025">
        <f t="shared" si="20"/>
        <v>1</v>
      </c>
      <c r="AA1025">
        <f>IF(AB1025="",0,IFERROR(IF(VLOOKUP(AB1025,AB$38:AB1024,1,0)&gt;0,0,0),1))</f>
        <v>0</v>
      </c>
      <c r="AB1025" s="16">
        <f>IF(DATOS!J989=X$39,DATOS!C989,"")</f>
        <v>0</v>
      </c>
    </row>
    <row r="1026" spans="26:28" x14ac:dyDescent="0.25">
      <c r="Z1026">
        <f t="shared" si="20"/>
        <v>1</v>
      </c>
      <c r="AA1026">
        <f>IF(AB1026="",0,IFERROR(IF(VLOOKUP(AB1026,AB$38:AB1025,1,0)&gt;0,0,0),1))</f>
        <v>0</v>
      </c>
      <c r="AB1026" s="16">
        <f>IF(DATOS!J990=X$39,DATOS!C990,"")</f>
        <v>0</v>
      </c>
    </row>
    <row r="1027" spans="26:28" x14ac:dyDescent="0.25">
      <c r="Z1027">
        <f t="shared" si="20"/>
        <v>1</v>
      </c>
      <c r="AA1027">
        <f>IF(AB1027="",0,IFERROR(IF(VLOOKUP(AB1027,AB$38:AB1026,1,0)&gt;0,0,0),1))</f>
        <v>0</v>
      </c>
      <c r="AB1027" s="16">
        <f>IF(DATOS!J991=X$39,DATOS!C991,"")</f>
        <v>0</v>
      </c>
    </row>
    <row r="1028" spans="26:28" x14ac:dyDescent="0.25">
      <c r="Z1028">
        <f t="shared" si="20"/>
        <v>1</v>
      </c>
      <c r="AA1028">
        <f>IF(AB1028="",0,IFERROR(IF(VLOOKUP(AB1028,AB$38:AB1027,1,0)&gt;0,0,0),1))</f>
        <v>0</v>
      </c>
      <c r="AB1028" s="16">
        <f>IF(DATOS!J992=X$39,DATOS!C992,"")</f>
        <v>0</v>
      </c>
    </row>
    <row r="1029" spans="26:28" x14ac:dyDescent="0.25">
      <c r="Z1029">
        <f t="shared" si="20"/>
        <v>1</v>
      </c>
      <c r="AA1029">
        <f>IF(AB1029="",0,IFERROR(IF(VLOOKUP(AB1029,AB$38:AB1028,1,0)&gt;0,0,0),1))</f>
        <v>0</v>
      </c>
      <c r="AB1029" s="16">
        <f>IF(DATOS!J993=X$39,DATOS!C993,"")</f>
        <v>0</v>
      </c>
    </row>
    <row r="1030" spans="26:28" x14ac:dyDescent="0.25">
      <c r="Z1030">
        <f t="shared" si="20"/>
        <v>1</v>
      </c>
      <c r="AA1030">
        <f>IF(AB1030="",0,IFERROR(IF(VLOOKUP(AB1030,AB$38:AB1029,1,0)&gt;0,0,0),1))</f>
        <v>0</v>
      </c>
      <c r="AB1030" s="16">
        <f>IF(DATOS!J994=X$39,DATOS!C994,"")</f>
        <v>0</v>
      </c>
    </row>
    <row r="1031" spans="26:28" x14ac:dyDescent="0.25">
      <c r="Z1031">
        <f t="shared" si="20"/>
        <v>1</v>
      </c>
      <c r="AA1031">
        <f>IF(AB1031="",0,IFERROR(IF(VLOOKUP(AB1031,AB$38:AB1030,1,0)&gt;0,0,0),1))</f>
        <v>0</v>
      </c>
      <c r="AB1031" s="16">
        <f>IF(DATOS!J995=X$39,DATOS!C995,"")</f>
        <v>0</v>
      </c>
    </row>
    <row r="1032" spans="26:28" x14ac:dyDescent="0.25">
      <c r="Z1032">
        <f t="shared" si="20"/>
        <v>1</v>
      </c>
      <c r="AA1032">
        <f>IF(AB1032="",0,IFERROR(IF(VLOOKUP(AB1032,AB$38:AB1031,1,0)&gt;0,0,0),1))</f>
        <v>0</v>
      </c>
      <c r="AB1032" s="16">
        <f>IF(DATOS!J996=X$39,DATOS!C996,"")</f>
        <v>0</v>
      </c>
    </row>
    <row r="1033" spans="26:28" x14ac:dyDescent="0.25">
      <c r="Z1033">
        <f t="shared" si="20"/>
        <v>1</v>
      </c>
      <c r="AA1033">
        <f>IF(AB1033="",0,IFERROR(IF(VLOOKUP(AB1033,AB$38:AB1032,1,0)&gt;0,0,0),1))</f>
        <v>0</v>
      </c>
      <c r="AB1033" s="16">
        <f>IF(DATOS!J997=X$39,DATOS!C997,"")</f>
        <v>0</v>
      </c>
    </row>
    <row r="1034" spans="26:28" x14ac:dyDescent="0.25">
      <c r="Z1034">
        <f t="shared" si="20"/>
        <v>1</v>
      </c>
      <c r="AA1034">
        <f>IF(AB1034="",0,IFERROR(IF(VLOOKUP(AB1034,AB$38:AB1033,1,0)&gt;0,0,0),1))</f>
        <v>0</v>
      </c>
      <c r="AB1034" s="16">
        <f>IF(DATOS!J998=X$39,DATOS!C998,"")</f>
        <v>0</v>
      </c>
    </row>
    <row r="1035" spans="26:28" x14ac:dyDescent="0.25">
      <c r="Z1035">
        <f t="shared" si="20"/>
        <v>1</v>
      </c>
      <c r="AA1035">
        <f>IF(AB1035="",0,IFERROR(IF(VLOOKUP(AB1035,AB$38:AB1034,1,0)&gt;0,0,0),1))</f>
        <v>0</v>
      </c>
      <c r="AB1035" s="16">
        <f>IF(DATOS!J999=X$39,DATOS!C999,"")</f>
        <v>0</v>
      </c>
    </row>
    <row r="1036" spans="26:28" x14ac:dyDescent="0.25">
      <c r="Z1036">
        <f t="shared" si="20"/>
        <v>1</v>
      </c>
      <c r="AA1036">
        <f>IF(AB1036="",0,IFERROR(IF(VLOOKUP(AB1036,AB$38:AB1035,1,0)&gt;0,0,0),1))</f>
        <v>0</v>
      </c>
      <c r="AB1036" s="16">
        <f>IF(DATOS!J1000=X$39,DATOS!C1000,"")</f>
        <v>0</v>
      </c>
    </row>
    <row r="1037" spans="26:28" x14ac:dyDescent="0.25">
      <c r="Z1037">
        <f t="shared" si="20"/>
        <v>1</v>
      </c>
      <c r="AA1037">
        <f>IF(AB1037="",0,IFERROR(IF(VLOOKUP(AB1037,AB$38:AB1036,1,0)&gt;0,0,0),1))</f>
        <v>0</v>
      </c>
      <c r="AB1037" s="16">
        <f>IF(DATOS!J1001=X$39,DATOS!C1001,"")</f>
        <v>0</v>
      </c>
    </row>
    <row r="1038" spans="26:28" x14ac:dyDescent="0.25">
      <c r="Z1038">
        <f t="shared" si="20"/>
        <v>1</v>
      </c>
      <c r="AA1038">
        <f>IF(AB1038="",0,IFERROR(IF(VLOOKUP(AB1038,AB$38:AB1037,1,0)&gt;0,0,0),1))</f>
        <v>0</v>
      </c>
      <c r="AB1038" s="16">
        <f>IF(DATOS!J1002=X$39,DATOS!C1002,"")</f>
        <v>0</v>
      </c>
    </row>
    <row r="1039" spans="26:28" x14ac:dyDescent="0.25">
      <c r="Z1039">
        <f t="shared" si="20"/>
        <v>1</v>
      </c>
      <c r="AA1039">
        <f>IF(AB1039="",0,IFERROR(IF(VLOOKUP(AB1039,AB$38:AB1038,1,0)&gt;0,0,0),1))</f>
        <v>0</v>
      </c>
      <c r="AB1039" s="16">
        <f>IF(DATOS!J1003=X$39,DATOS!C1003,"")</f>
        <v>0</v>
      </c>
    </row>
    <row r="1040" spans="26:28" x14ac:dyDescent="0.25">
      <c r="Z1040">
        <f t="shared" si="20"/>
        <v>1</v>
      </c>
      <c r="AA1040">
        <f>IF(AB1040="",0,IFERROR(IF(VLOOKUP(AB1040,AB$38:AB1039,1,0)&gt;0,0,0),1))</f>
        <v>0</v>
      </c>
      <c r="AB1040" s="16">
        <f>IF(DATOS!J1004=X$39,DATOS!C1004,"")</f>
        <v>0</v>
      </c>
    </row>
    <row r="1041" spans="26:28" x14ac:dyDescent="0.25">
      <c r="Z1041">
        <f t="shared" si="20"/>
        <v>1</v>
      </c>
      <c r="AA1041">
        <f>IF(AB1041="",0,IFERROR(IF(VLOOKUP(AB1041,AB$38:AB1040,1,0)&gt;0,0,0),1))</f>
        <v>0</v>
      </c>
      <c r="AB1041" s="16">
        <f>IF(DATOS!J1005=X$39,DATOS!C1005,"")</f>
        <v>0</v>
      </c>
    </row>
    <row r="1042" spans="26:28" x14ac:dyDescent="0.25">
      <c r="Z1042">
        <f t="shared" si="20"/>
        <v>1</v>
      </c>
      <c r="AA1042">
        <f>IF(AB1042="",0,IFERROR(IF(VLOOKUP(AB1042,AB$38:AB1041,1,0)&gt;0,0,0),1))</f>
        <v>0</v>
      </c>
      <c r="AB1042" s="16">
        <f>IF(DATOS!J1006=X$39,DATOS!C1006,"")</f>
        <v>0</v>
      </c>
    </row>
    <row r="1043" spans="26:28" x14ac:dyDescent="0.25">
      <c r="Z1043">
        <f t="shared" si="20"/>
        <v>1</v>
      </c>
      <c r="AA1043">
        <f>IF(AB1043="",0,IFERROR(IF(VLOOKUP(AB1043,AB$38:AB1042,1,0)&gt;0,0,0),1))</f>
        <v>0</v>
      </c>
      <c r="AB1043" s="16">
        <f>IF(DATOS!J1007=X$39,DATOS!C1007,"")</f>
        <v>0</v>
      </c>
    </row>
    <row r="1044" spans="26:28" x14ac:dyDescent="0.25">
      <c r="Z1044">
        <f t="shared" si="20"/>
        <v>1</v>
      </c>
      <c r="AA1044">
        <f>IF(AB1044="",0,IFERROR(IF(VLOOKUP(AB1044,AB$38:AB1043,1,0)&gt;0,0,0),1))</f>
        <v>0</v>
      </c>
      <c r="AB1044" s="16">
        <f>IF(DATOS!J1008=X$39,DATOS!C1008,"")</f>
        <v>0</v>
      </c>
    </row>
    <row r="1045" spans="26:28" x14ac:dyDescent="0.25">
      <c r="Z1045">
        <f t="shared" si="20"/>
        <v>1</v>
      </c>
      <c r="AA1045">
        <f>IF(AB1045="",0,IFERROR(IF(VLOOKUP(AB1045,AB$38:AB1044,1,0)&gt;0,0,0),1))</f>
        <v>0</v>
      </c>
      <c r="AB1045" s="16">
        <f>IF(DATOS!J1009=X$39,DATOS!C1009,"")</f>
        <v>0</v>
      </c>
    </row>
    <row r="1046" spans="26:28" x14ac:dyDescent="0.25">
      <c r="Z1046">
        <f t="shared" si="20"/>
        <v>1</v>
      </c>
      <c r="AA1046">
        <f>IF(AB1046="",0,IFERROR(IF(VLOOKUP(AB1046,AB$38:AB1045,1,0)&gt;0,0,0),1))</f>
        <v>0</v>
      </c>
      <c r="AB1046" s="16">
        <f>IF(DATOS!J1010=X$39,DATOS!C1010,"")</f>
        <v>0</v>
      </c>
    </row>
    <row r="1047" spans="26:28" x14ac:dyDescent="0.25">
      <c r="Z1047">
        <f t="shared" si="20"/>
        <v>1</v>
      </c>
      <c r="AA1047">
        <f>IF(AB1047="",0,IFERROR(IF(VLOOKUP(AB1047,AB$38:AB1046,1,0)&gt;0,0,0),1))</f>
        <v>0</v>
      </c>
      <c r="AB1047" s="16">
        <f>IF(DATOS!J1011=X$39,DATOS!C1011,"")</f>
        <v>0</v>
      </c>
    </row>
    <row r="1048" spans="26:28" x14ac:dyDescent="0.25">
      <c r="Z1048">
        <f t="shared" si="20"/>
        <v>1</v>
      </c>
      <c r="AA1048">
        <f>IF(AB1048="",0,IFERROR(IF(VLOOKUP(AB1048,AB$38:AB1047,1,0)&gt;0,0,0),1))</f>
        <v>0</v>
      </c>
      <c r="AB1048" s="16">
        <f>IF(DATOS!J1012=X$39,DATOS!C1012,"")</f>
        <v>0</v>
      </c>
    </row>
    <row r="1049" spans="26:28" x14ac:dyDescent="0.25">
      <c r="Z1049">
        <f t="shared" si="20"/>
        <v>1</v>
      </c>
      <c r="AA1049">
        <f>IF(AB1049="",0,IFERROR(IF(VLOOKUP(AB1049,AB$38:AB1048,1,0)&gt;0,0,0),1))</f>
        <v>0</v>
      </c>
      <c r="AB1049" s="16">
        <f>IF(DATOS!J1013=X$39,DATOS!C1013,"")</f>
        <v>0</v>
      </c>
    </row>
    <row r="1050" spans="26:28" x14ac:dyDescent="0.25">
      <c r="Z1050">
        <f t="shared" si="20"/>
        <v>1</v>
      </c>
      <c r="AA1050">
        <f>IF(AB1050="",0,IFERROR(IF(VLOOKUP(AB1050,AB$38:AB1049,1,0)&gt;0,0,0),1))</f>
        <v>0</v>
      </c>
      <c r="AB1050" s="16">
        <f>IF(DATOS!J1014=X$39,DATOS!C1014,"")</f>
        <v>0</v>
      </c>
    </row>
    <row r="1051" spans="26:28" x14ac:dyDescent="0.25">
      <c r="Z1051">
        <f t="shared" si="20"/>
        <v>1</v>
      </c>
      <c r="AA1051">
        <f>IF(AB1051="",0,IFERROR(IF(VLOOKUP(AB1051,AB$38:AB1050,1,0)&gt;0,0,0),1))</f>
        <v>0</v>
      </c>
      <c r="AB1051" s="16">
        <f>IF(DATOS!J1015=X$39,DATOS!C1015,"")</f>
        <v>0</v>
      </c>
    </row>
    <row r="1052" spans="26:28" x14ac:dyDescent="0.25">
      <c r="Z1052">
        <f t="shared" si="20"/>
        <v>1</v>
      </c>
      <c r="AA1052">
        <f>IF(AB1052="",0,IFERROR(IF(VLOOKUP(AB1052,AB$38:AB1051,1,0)&gt;0,0,0),1))</f>
        <v>0</v>
      </c>
      <c r="AB1052" s="16">
        <f>IF(DATOS!J1016=X$39,DATOS!C1016,"")</f>
        <v>0</v>
      </c>
    </row>
    <row r="1053" spans="26:28" x14ac:dyDescent="0.25">
      <c r="Z1053">
        <f t="shared" si="20"/>
        <v>1</v>
      </c>
      <c r="AA1053">
        <f>IF(AB1053="",0,IFERROR(IF(VLOOKUP(AB1053,AB$38:AB1052,1,0)&gt;0,0,0),1))</f>
        <v>0</v>
      </c>
      <c r="AB1053" s="16">
        <f>IF(DATOS!J1017=X$39,DATOS!C1017,"")</f>
        <v>0</v>
      </c>
    </row>
    <row r="1054" spans="26:28" x14ac:dyDescent="0.25">
      <c r="Z1054">
        <f t="shared" si="20"/>
        <v>1</v>
      </c>
      <c r="AA1054">
        <f>IF(AB1054="",0,IFERROR(IF(VLOOKUP(AB1054,AB$38:AB1053,1,0)&gt;0,0,0),1))</f>
        <v>0</v>
      </c>
      <c r="AB1054" s="16">
        <f>IF(DATOS!J1018=X$39,DATOS!C1018,"")</f>
        <v>0</v>
      </c>
    </row>
    <row r="1055" spans="26:28" x14ac:dyDescent="0.25">
      <c r="Z1055">
        <f t="shared" si="20"/>
        <v>1</v>
      </c>
      <c r="AA1055">
        <f>IF(AB1055="",0,IFERROR(IF(VLOOKUP(AB1055,AB$38:AB1054,1,0)&gt;0,0,0),1))</f>
        <v>0</v>
      </c>
      <c r="AB1055" s="16">
        <f>IF(DATOS!J1019=X$39,DATOS!C1019,"")</f>
        <v>0</v>
      </c>
    </row>
    <row r="1056" spans="26:28" x14ac:dyDescent="0.25">
      <c r="Z1056">
        <f t="shared" si="20"/>
        <v>1</v>
      </c>
      <c r="AA1056">
        <f>IF(AB1056="",0,IFERROR(IF(VLOOKUP(AB1056,AB$38:AB1055,1,0)&gt;0,0,0),1))</f>
        <v>0</v>
      </c>
      <c r="AB1056" s="16">
        <f>IF(DATOS!J1020=X$39,DATOS!C1020,"")</f>
        <v>0</v>
      </c>
    </row>
    <row r="1057" spans="26:28" x14ac:dyDescent="0.25">
      <c r="Z1057">
        <f t="shared" si="20"/>
        <v>1</v>
      </c>
      <c r="AA1057">
        <f>IF(AB1057="",0,IFERROR(IF(VLOOKUP(AB1057,AB$38:AB1056,1,0)&gt;0,0,0),1))</f>
        <v>0</v>
      </c>
      <c r="AB1057" s="16">
        <f>IF(DATOS!J1021=X$39,DATOS!C1021,"")</f>
        <v>0</v>
      </c>
    </row>
    <row r="1058" spans="26:28" x14ac:dyDescent="0.25">
      <c r="Z1058">
        <f t="shared" si="20"/>
        <v>1</v>
      </c>
      <c r="AA1058">
        <f>IF(AB1058="",0,IFERROR(IF(VLOOKUP(AB1058,AB$38:AB1057,1,0)&gt;0,0,0),1))</f>
        <v>0</v>
      </c>
      <c r="AB1058" s="16">
        <f>IF(DATOS!J1022=X$39,DATOS!C1022,"")</f>
        <v>0</v>
      </c>
    </row>
    <row r="1059" spans="26:28" x14ac:dyDescent="0.25">
      <c r="Z1059">
        <f t="shared" si="20"/>
        <v>1</v>
      </c>
      <c r="AA1059">
        <f>IF(AB1059="",0,IFERROR(IF(VLOOKUP(AB1059,AB$38:AB1058,1,0)&gt;0,0,0),1))</f>
        <v>0</v>
      </c>
      <c r="AB1059" s="16">
        <f>IF(DATOS!J1023=X$39,DATOS!C1023,"")</f>
        <v>0</v>
      </c>
    </row>
    <row r="1060" spans="26:28" x14ac:dyDescent="0.25">
      <c r="Z1060">
        <f t="shared" si="20"/>
        <v>1</v>
      </c>
      <c r="AA1060">
        <f>IF(AB1060="",0,IFERROR(IF(VLOOKUP(AB1060,AB$38:AB1059,1,0)&gt;0,0,0),1))</f>
        <v>0</v>
      </c>
      <c r="AB1060" s="16">
        <f>IF(DATOS!J1024=X$39,DATOS!C1024,"")</f>
        <v>0</v>
      </c>
    </row>
    <row r="1061" spans="26:28" x14ac:dyDescent="0.25">
      <c r="Z1061">
        <f t="shared" si="20"/>
        <v>1</v>
      </c>
      <c r="AA1061">
        <f>IF(AB1061="",0,IFERROR(IF(VLOOKUP(AB1061,AB$38:AB1060,1,0)&gt;0,0,0),1))</f>
        <v>0</v>
      </c>
      <c r="AB1061" s="16">
        <f>IF(DATOS!J1025=X$39,DATOS!C1025,"")</f>
        <v>0</v>
      </c>
    </row>
    <row r="1062" spans="26:28" x14ac:dyDescent="0.25">
      <c r="Z1062">
        <f t="shared" ref="Z1062:Z1125" si="21">Z1061+AA1062</f>
        <v>1</v>
      </c>
      <c r="AA1062">
        <f>IF(AB1062="",0,IFERROR(IF(VLOOKUP(AB1062,AB$38:AB1061,1,0)&gt;0,0,0),1))</f>
        <v>0</v>
      </c>
      <c r="AB1062" s="16">
        <f>IF(DATOS!J1026=X$39,DATOS!C1026,"")</f>
        <v>0</v>
      </c>
    </row>
    <row r="1063" spans="26:28" x14ac:dyDescent="0.25">
      <c r="Z1063">
        <f t="shared" si="21"/>
        <v>1</v>
      </c>
      <c r="AA1063">
        <f>IF(AB1063="",0,IFERROR(IF(VLOOKUP(AB1063,AB$38:AB1062,1,0)&gt;0,0,0),1))</f>
        <v>0</v>
      </c>
      <c r="AB1063" s="16">
        <f>IF(DATOS!J1027=X$39,DATOS!C1027,"")</f>
        <v>0</v>
      </c>
    </row>
    <row r="1064" spans="26:28" x14ac:dyDescent="0.25">
      <c r="Z1064">
        <f t="shared" si="21"/>
        <v>1</v>
      </c>
      <c r="AA1064">
        <f>IF(AB1064="",0,IFERROR(IF(VLOOKUP(AB1064,AB$38:AB1063,1,0)&gt;0,0,0),1))</f>
        <v>0</v>
      </c>
      <c r="AB1064" s="16">
        <f>IF(DATOS!J1028=X$39,DATOS!C1028,"")</f>
        <v>0</v>
      </c>
    </row>
    <row r="1065" spans="26:28" x14ac:dyDescent="0.25">
      <c r="Z1065">
        <f t="shared" si="21"/>
        <v>1</v>
      </c>
      <c r="AA1065">
        <f>IF(AB1065="",0,IFERROR(IF(VLOOKUP(AB1065,AB$38:AB1064,1,0)&gt;0,0,0),1))</f>
        <v>0</v>
      </c>
      <c r="AB1065" s="16">
        <f>IF(DATOS!J1029=X$39,DATOS!C1029,"")</f>
        <v>0</v>
      </c>
    </row>
    <row r="1066" spans="26:28" x14ac:dyDescent="0.25">
      <c r="Z1066">
        <f t="shared" si="21"/>
        <v>1</v>
      </c>
      <c r="AA1066">
        <f>IF(AB1066="",0,IFERROR(IF(VLOOKUP(AB1066,AB$38:AB1065,1,0)&gt;0,0,0),1))</f>
        <v>0</v>
      </c>
      <c r="AB1066" s="16">
        <f>IF(DATOS!J1030=X$39,DATOS!C1030,"")</f>
        <v>0</v>
      </c>
    </row>
    <row r="1067" spans="26:28" x14ac:dyDescent="0.25">
      <c r="Z1067">
        <f t="shared" si="21"/>
        <v>1</v>
      </c>
      <c r="AA1067">
        <f>IF(AB1067="",0,IFERROR(IF(VLOOKUP(AB1067,AB$38:AB1066,1,0)&gt;0,0,0),1))</f>
        <v>0</v>
      </c>
      <c r="AB1067" s="16">
        <f>IF(DATOS!J1031=X$39,DATOS!C1031,"")</f>
        <v>0</v>
      </c>
    </row>
    <row r="1068" spans="26:28" x14ac:dyDescent="0.25">
      <c r="Z1068">
        <f t="shared" si="21"/>
        <v>1</v>
      </c>
      <c r="AA1068">
        <f>IF(AB1068="",0,IFERROR(IF(VLOOKUP(AB1068,AB$38:AB1067,1,0)&gt;0,0,0),1))</f>
        <v>0</v>
      </c>
      <c r="AB1068" s="16">
        <f>IF(DATOS!J1032=X$39,DATOS!C1032,"")</f>
        <v>0</v>
      </c>
    </row>
    <row r="1069" spans="26:28" x14ac:dyDescent="0.25">
      <c r="Z1069">
        <f t="shared" si="21"/>
        <v>1</v>
      </c>
      <c r="AA1069">
        <f>IF(AB1069="",0,IFERROR(IF(VLOOKUP(AB1069,AB$38:AB1068,1,0)&gt;0,0,0),1))</f>
        <v>0</v>
      </c>
      <c r="AB1069" s="16">
        <f>IF(DATOS!J1033=X$39,DATOS!C1033,"")</f>
        <v>0</v>
      </c>
    </row>
    <row r="1070" spans="26:28" x14ac:dyDescent="0.25">
      <c r="Z1070">
        <f t="shared" si="21"/>
        <v>1</v>
      </c>
      <c r="AA1070">
        <f>IF(AB1070="",0,IFERROR(IF(VLOOKUP(AB1070,AB$38:AB1069,1,0)&gt;0,0,0),1))</f>
        <v>0</v>
      </c>
      <c r="AB1070" s="16">
        <f>IF(DATOS!J1034=X$39,DATOS!C1034,"")</f>
        <v>0</v>
      </c>
    </row>
    <row r="1071" spans="26:28" x14ac:dyDescent="0.25">
      <c r="Z1071">
        <f t="shared" si="21"/>
        <v>1</v>
      </c>
      <c r="AA1071">
        <f>IF(AB1071="",0,IFERROR(IF(VLOOKUP(AB1071,AB$38:AB1070,1,0)&gt;0,0,0),1))</f>
        <v>0</v>
      </c>
      <c r="AB1071" s="16">
        <f>IF(DATOS!J1035=X$39,DATOS!C1035,"")</f>
        <v>0</v>
      </c>
    </row>
    <row r="1072" spans="26:28" x14ac:dyDescent="0.25">
      <c r="Z1072">
        <f t="shared" si="21"/>
        <v>1</v>
      </c>
      <c r="AA1072">
        <f>IF(AB1072="",0,IFERROR(IF(VLOOKUP(AB1072,AB$38:AB1071,1,0)&gt;0,0,0),1))</f>
        <v>0</v>
      </c>
      <c r="AB1072" s="16">
        <f>IF(DATOS!J1036=X$39,DATOS!C1036,"")</f>
        <v>0</v>
      </c>
    </row>
    <row r="1073" spans="26:28" x14ac:dyDescent="0.25">
      <c r="Z1073">
        <f t="shared" si="21"/>
        <v>1</v>
      </c>
      <c r="AA1073">
        <f>IF(AB1073="",0,IFERROR(IF(VLOOKUP(AB1073,AB$38:AB1072,1,0)&gt;0,0,0),1))</f>
        <v>0</v>
      </c>
      <c r="AB1073" s="16">
        <f>IF(DATOS!J1037=X$39,DATOS!C1037,"")</f>
        <v>0</v>
      </c>
    </row>
    <row r="1074" spans="26:28" x14ac:dyDescent="0.25">
      <c r="Z1074">
        <f t="shared" si="21"/>
        <v>1</v>
      </c>
      <c r="AA1074">
        <f>IF(AB1074="",0,IFERROR(IF(VLOOKUP(AB1074,AB$38:AB1073,1,0)&gt;0,0,0),1))</f>
        <v>0</v>
      </c>
      <c r="AB1074" s="16">
        <f>IF(DATOS!J1038=X$39,DATOS!C1038,"")</f>
        <v>0</v>
      </c>
    </row>
    <row r="1075" spans="26:28" x14ac:dyDescent="0.25">
      <c r="Z1075">
        <f t="shared" si="21"/>
        <v>1</v>
      </c>
      <c r="AA1075">
        <f>IF(AB1075="",0,IFERROR(IF(VLOOKUP(AB1075,AB$38:AB1074,1,0)&gt;0,0,0),1))</f>
        <v>0</v>
      </c>
      <c r="AB1075" s="16">
        <f>IF(DATOS!J1039=X$39,DATOS!C1039,"")</f>
        <v>0</v>
      </c>
    </row>
    <row r="1076" spans="26:28" x14ac:dyDescent="0.25">
      <c r="Z1076">
        <f t="shared" si="21"/>
        <v>1</v>
      </c>
      <c r="AA1076">
        <f>IF(AB1076="",0,IFERROR(IF(VLOOKUP(AB1076,AB$38:AB1075,1,0)&gt;0,0,0),1))</f>
        <v>0</v>
      </c>
      <c r="AB1076" s="16">
        <f>IF(DATOS!J1040=X$39,DATOS!C1040,"")</f>
        <v>0</v>
      </c>
    </row>
    <row r="1077" spans="26:28" x14ac:dyDescent="0.25">
      <c r="Z1077">
        <f t="shared" si="21"/>
        <v>1</v>
      </c>
      <c r="AA1077">
        <f>IF(AB1077="",0,IFERROR(IF(VLOOKUP(AB1077,AB$38:AB1076,1,0)&gt;0,0,0),1))</f>
        <v>0</v>
      </c>
      <c r="AB1077" s="16">
        <f>IF(DATOS!J1041=X$39,DATOS!C1041,"")</f>
        <v>0</v>
      </c>
    </row>
    <row r="1078" spans="26:28" x14ac:dyDescent="0.25">
      <c r="Z1078">
        <f t="shared" si="21"/>
        <v>1</v>
      </c>
      <c r="AA1078">
        <f>IF(AB1078="",0,IFERROR(IF(VLOOKUP(AB1078,AB$38:AB1077,1,0)&gt;0,0,0),1))</f>
        <v>0</v>
      </c>
      <c r="AB1078" s="16">
        <f>IF(DATOS!J1042=X$39,DATOS!C1042,"")</f>
        <v>0</v>
      </c>
    </row>
    <row r="1079" spans="26:28" x14ac:dyDescent="0.25">
      <c r="Z1079">
        <f t="shared" si="21"/>
        <v>1</v>
      </c>
      <c r="AA1079">
        <f>IF(AB1079="",0,IFERROR(IF(VLOOKUP(AB1079,AB$38:AB1078,1,0)&gt;0,0,0),1))</f>
        <v>0</v>
      </c>
      <c r="AB1079" s="16">
        <f>IF(DATOS!J1043=X$39,DATOS!C1043,"")</f>
        <v>0</v>
      </c>
    </row>
    <row r="1080" spans="26:28" x14ac:dyDescent="0.25">
      <c r="Z1080">
        <f t="shared" si="21"/>
        <v>1</v>
      </c>
      <c r="AA1080">
        <f>IF(AB1080="",0,IFERROR(IF(VLOOKUP(AB1080,AB$38:AB1079,1,0)&gt;0,0,0),1))</f>
        <v>0</v>
      </c>
      <c r="AB1080" s="16">
        <f>IF(DATOS!J1044=X$39,DATOS!C1044,"")</f>
        <v>0</v>
      </c>
    </row>
    <row r="1081" spans="26:28" x14ac:dyDescent="0.25">
      <c r="Z1081">
        <f t="shared" si="21"/>
        <v>1</v>
      </c>
      <c r="AA1081">
        <f>IF(AB1081="",0,IFERROR(IF(VLOOKUP(AB1081,AB$38:AB1080,1,0)&gt;0,0,0),1))</f>
        <v>0</v>
      </c>
      <c r="AB1081" s="16">
        <f>IF(DATOS!J1045=X$39,DATOS!C1045,"")</f>
        <v>0</v>
      </c>
    </row>
    <row r="1082" spans="26:28" x14ac:dyDescent="0.25">
      <c r="Z1082">
        <f t="shared" si="21"/>
        <v>1</v>
      </c>
      <c r="AA1082">
        <f>IF(AB1082="",0,IFERROR(IF(VLOOKUP(AB1082,AB$38:AB1081,1,0)&gt;0,0,0),1))</f>
        <v>0</v>
      </c>
      <c r="AB1082" s="16">
        <f>IF(DATOS!J1046=X$39,DATOS!C1046,"")</f>
        <v>0</v>
      </c>
    </row>
    <row r="1083" spans="26:28" x14ac:dyDescent="0.25">
      <c r="Z1083">
        <f t="shared" si="21"/>
        <v>1</v>
      </c>
      <c r="AA1083">
        <f>IF(AB1083="",0,IFERROR(IF(VLOOKUP(AB1083,AB$38:AB1082,1,0)&gt;0,0,0),1))</f>
        <v>0</v>
      </c>
      <c r="AB1083" s="16">
        <f>IF(DATOS!J1047=X$39,DATOS!C1047,"")</f>
        <v>0</v>
      </c>
    </row>
    <row r="1084" spans="26:28" x14ac:dyDescent="0.25">
      <c r="Z1084">
        <f t="shared" si="21"/>
        <v>1</v>
      </c>
      <c r="AA1084">
        <f>IF(AB1084="",0,IFERROR(IF(VLOOKUP(AB1084,AB$38:AB1083,1,0)&gt;0,0,0),1))</f>
        <v>0</v>
      </c>
      <c r="AB1084" s="16">
        <f>IF(DATOS!J1048=X$39,DATOS!C1048,"")</f>
        <v>0</v>
      </c>
    </row>
    <row r="1085" spans="26:28" x14ac:dyDescent="0.25">
      <c r="Z1085">
        <f t="shared" si="21"/>
        <v>1</v>
      </c>
      <c r="AA1085">
        <f>IF(AB1085="",0,IFERROR(IF(VLOOKUP(AB1085,AB$38:AB1084,1,0)&gt;0,0,0),1))</f>
        <v>0</v>
      </c>
      <c r="AB1085" s="16">
        <f>IF(DATOS!J1049=X$39,DATOS!C1049,"")</f>
        <v>0</v>
      </c>
    </row>
    <row r="1086" spans="26:28" x14ac:dyDescent="0.25">
      <c r="Z1086">
        <f t="shared" si="21"/>
        <v>1</v>
      </c>
      <c r="AA1086">
        <f>IF(AB1086="",0,IFERROR(IF(VLOOKUP(AB1086,AB$38:AB1085,1,0)&gt;0,0,0),1))</f>
        <v>0</v>
      </c>
      <c r="AB1086" s="16">
        <f>IF(DATOS!J1050=X$39,DATOS!C1050,"")</f>
        <v>0</v>
      </c>
    </row>
    <row r="1087" spans="26:28" x14ac:dyDescent="0.25">
      <c r="Z1087">
        <f t="shared" si="21"/>
        <v>1</v>
      </c>
      <c r="AA1087">
        <f>IF(AB1087="",0,IFERROR(IF(VLOOKUP(AB1087,AB$38:AB1086,1,0)&gt;0,0,0),1))</f>
        <v>0</v>
      </c>
      <c r="AB1087" s="16">
        <f>IF(DATOS!J1051=X$39,DATOS!C1051,"")</f>
        <v>0</v>
      </c>
    </row>
    <row r="1088" spans="26:28" x14ac:dyDescent="0.25">
      <c r="Z1088">
        <f t="shared" si="21"/>
        <v>1</v>
      </c>
      <c r="AA1088">
        <f>IF(AB1088="",0,IFERROR(IF(VLOOKUP(AB1088,AB$38:AB1087,1,0)&gt;0,0,0),1))</f>
        <v>0</v>
      </c>
      <c r="AB1088" s="16">
        <f>IF(DATOS!J1052=X$39,DATOS!C1052,"")</f>
        <v>0</v>
      </c>
    </row>
    <row r="1089" spans="26:28" x14ac:dyDescent="0.25">
      <c r="Z1089">
        <f t="shared" si="21"/>
        <v>1</v>
      </c>
      <c r="AA1089">
        <f>IF(AB1089="",0,IFERROR(IF(VLOOKUP(AB1089,AB$38:AB1088,1,0)&gt;0,0,0),1))</f>
        <v>0</v>
      </c>
      <c r="AB1089" s="16">
        <f>IF(DATOS!J1053=X$39,DATOS!C1053,"")</f>
        <v>0</v>
      </c>
    </row>
    <row r="1090" spans="26:28" x14ac:dyDescent="0.25">
      <c r="Z1090">
        <f t="shared" si="21"/>
        <v>1</v>
      </c>
      <c r="AA1090">
        <f>IF(AB1090="",0,IFERROR(IF(VLOOKUP(AB1090,AB$38:AB1089,1,0)&gt;0,0,0),1))</f>
        <v>0</v>
      </c>
      <c r="AB1090" s="16">
        <f>IF(DATOS!J1054=X$39,DATOS!C1054,"")</f>
        <v>0</v>
      </c>
    </row>
    <row r="1091" spans="26:28" x14ac:dyDescent="0.25">
      <c r="Z1091">
        <f t="shared" si="21"/>
        <v>1</v>
      </c>
      <c r="AA1091">
        <f>IF(AB1091="",0,IFERROR(IF(VLOOKUP(AB1091,AB$38:AB1090,1,0)&gt;0,0,0),1))</f>
        <v>0</v>
      </c>
      <c r="AB1091" s="16">
        <f>IF(DATOS!J1055=X$39,DATOS!C1055,"")</f>
        <v>0</v>
      </c>
    </row>
    <row r="1092" spans="26:28" x14ac:dyDescent="0.25">
      <c r="Z1092">
        <f t="shared" si="21"/>
        <v>1</v>
      </c>
      <c r="AA1092">
        <f>IF(AB1092="",0,IFERROR(IF(VLOOKUP(AB1092,AB$38:AB1091,1,0)&gt;0,0,0),1))</f>
        <v>0</v>
      </c>
      <c r="AB1092" s="16">
        <f>IF(DATOS!J1056=X$39,DATOS!C1056,"")</f>
        <v>0</v>
      </c>
    </row>
    <row r="1093" spans="26:28" x14ac:dyDescent="0.25">
      <c r="Z1093">
        <f t="shared" si="21"/>
        <v>1</v>
      </c>
      <c r="AA1093">
        <f>IF(AB1093="",0,IFERROR(IF(VLOOKUP(AB1093,AB$38:AB1092,1,0)&gt;0,0,0),1))</f>
        <v>0</v>
      </c>
      <c r="AB1093" s="16">
        <f>IF(DATOS!J1057=X$39,DATOS!C1057,"")</f>
        <v>0</v>
      </c>
    </row>
    <row r="1094" spans="26:28" x14ac:dyDescent="0.25">
      <c r="Z1094">
        <f t="shared" si="21"/>
        <v>1</v>
      </c>
      <c r="AA1094">
        <f>IF(AB1094="",0,IFERROR(IF(VLOOKUP(AB1094,AB$38:AB1093,1,0)&gt;0,0,0),1))</f>
        <v>0</v>
      </c>
      <c r="AB1094" s="16">
        <f>IF(DATOS!J1058=X$39,DATOS!C1058,"")</f>
        <v>0</v>
      </c>
    </row>
    <row r="1095" spans="26:28" x14ac:dyDescent="0.25">
      <c r="Z1095">
        <f t="shared" si="21"/>
        <v>1</v>
      </c>
      <c r="AA1095">
        <f>IF(AB1095="",0,IFERROR(IF(VLOOKUP(AB1095,AB$38:AB1094,1,0)&gt;0,0,0),1))</f>
        <v>0</v>
      </c>
      <c r="AB1095" s="16">
        <f>IF(DATOS!J1059=X$39,DATOS!C1059,"")</f>
        <v>0</v>
      </c>
    </row>
    <row r="1096" spans="26:28" x14ac:dyDescent="0.25">
      <c r="Z1096">
        <f t="shared" si="21"/>
        <v>1</v>
      </c>
      <c r="AA1096">
        <f>IF(AB1096="",0,IFERROR(IF(VLOOKUP(AB1096,AB$38:AB1095,1,0)&gt;0,0,0),1))</f>
        <v>0</v>
      </c>
      <c r="AB1096" s="16">
        <f>IF(DATOS!J1060=X$39,DATOS!C1060,"")</f>
        <v>0</v>
      </c>
    </row>
    <row r="1097" spans="26:28" x14ac:dyDescent="0.25">
      <c r="Z1097">
        <f t="shared" si="21"/>
        <v>1</v>
      </c>
      <c r="AA1097">
        <f>IF(AB1097="",0,IFERROR(IF(VLOOKUP(AB1097,AB$38:AB1096,1,0)&gt;0,0,0),1))</f>
        <v>0</v>
      </c>
      <c r="AB1097" s="16">
        <f>IF(DATOS!J1061=X$39,DATOS!C1061,"")</f>
        <v>0</v>
      </c>
    </row>
    <row r="1098" spans="26:28" x14ac:dyDescent="0.25">
      <c r="Z1098">
        <f t="shared" si="21"/>
        <v>1</v>
      </c>
      <c r="AA1098">
        <f>IF(AB1098="",0,IFERROR(IF(VLOOKUP(AB1098,AB$38:AB1097,1,0)&gt;0,0,0),1))</f>
        <v>0</v>
      </c>
      <c r="AB1098" s="16">
        <f>IF(DATOS!J1062=X$39,DATOS!C1062,"")</f>
        <v>0</v>
      </c>
    </row>
    <row r="1099" spans="26:28" x14ac:dyDescent="0.25">
      <c r="Z1099">
        <f t="shared" si="21"/>
        <v>1</v>
      </c>
      <c r="AA1099">
        <f>IF(AB1099="",0,IFERROR(IF(VLOOKUP(AB1099,AB$38:AB1098,1,0)&gt;0,0,0),1))</f>
        <v>0</v>
      </c>
      <c r="AB1099" s="16">
        <f>IF(DATOS!J1063=X$39,DATOS!C1063,"")</f>
        <v>0</v>
      </c>
    </row>
    <row r="1100" spans="26:28" x14ac:dyDescent="0.25">
      <c r="Z1100">
        <f t="shared" si="21"/>
        <v>1</v>
      </c>
      <c r="AA1100">
        <f>IF(AB1100="",0,IFERROR(IF(VLOOKUP(AB1100,AB$38:AB1099,1,0)&gt;0,0,0),1))</f>
        <v>0</v>
      </c>
      <c r="AB1100" s="16">
        <f>IF(DATOS!J1064=X$39,DATOS!C1064,"")</f>
        <v>0</v>
      </c>
    </row>
    <row r="1101" spans="26:28" x14ac:dyDescent="0.25">
      <c r="Z1101">
        <f t="shared" si="21"/>
        <v>1</v>
      </c>
      <c r="AA1101">
        <f>IF(AB1101="",0,IFERROR(IF(VLOOKUP(AB1101,AB$38:AB1100,1,0)&gt;0,0,0),1))</f>
        <v>0</v>
      </c>
      <c r="AB1101" s="16">
        <f>IF(DATOS!J1065=X$39,DATOS!C1065,"")</f>
        <v>0</v>
      </c>
    </row>
    <row r="1102" spans="26:28" x14ac:dyDescent="0.25">
      <c r="Z1102">
        <f t="shared" si="21"/>
        <v>1</v>
      </c>
      <c r="AA1102">
        <f>IF(AB1102="",0,IFERROR(IF(VLOOKUP(AB1102,AB$38:AB1101,1,0)&gt;0,0,0),1))</f>
        <v>0</v>
      </c>
      <c r="AB1102" s="16">
        <f>IF(DATOS!J1066=X$39,DATOS!C1066,"")</f>
        <v>0</v>
      </c>
    </row>
    <row r="1103" spans="26:28" x14ac:dyDescent="0.25">
      <c r="Z1103">
        <f t="shared" si="21"/>
        <v>1</v>
      </c>
      <c r="AA1103">
        <f>IF(AB1103="",0,IFERROR(IF(VLOOKUP(AB1103,AB$38:AB1102,1,0)&gt;0,0,0),1))</f>
        <v>0</v>
      </c>
      <c r="AB1103" s="16">
        <f>IF(DATOS!J1067=X$39,DATOS!C1067,"")</f>
        <v>0</v>
      </c>
    </row>
    <row r="1104" spans="26:28" x14ac:dyDescent="0.25">
      <c r="Z1104">
        <f t="shared" si="21"/>
        <v>1</v>
      </c>
      <c r="AA1104">
        <f>IF(AB1104="",0,IFERROR(IF(VLOOKUP(AB1104,AB$38:AB1103,1,0)&gt;0,0,0),1))</f>
        <v>0</v>
      </c>
      <c r="AB1104" s="16">
        <f>IF(DATOS!J1068=X$39,DATOS!C1068,"")</f>
        <v>0</v>
      </c>
    </row>
    <row r="1105" spans="26:28" x14ac:dyDescent="0.25">
      <c r="Z1105">
        <f t="shared" si="21"/>
        <v>1</v>
      </c>
      <c r="AA1105">
        <f>IF(AB1105="",0,IFERROR(IF(VLOOKUP(AB1105,AB$38:AB1104,1,0)&gt;0,0,0),1))</f>
        <v>0</v>
      </c>
      <c r="AB1105" s="16">
        <f>IF(DATOS!J1069=X$39,DATOS!C1069,"")</f>
        <v>0</v>
      </c>
    </row>
    <row r="1106" spans="26:28" x14ac:dyDescent="0.25">
      <c r="Z1106">
        <f t="shared" si="21"/>
        <v>1</v>
      </c>
      <c r="AA1106">
        <f>IF(AB1106="",0,IFERROR(IF(VLOOKUP(AB1106,AB$38:AB1105,1,0)&gt;0,0,0),1))</f>
        <v>0</v>
      </c>
      <c r="AB1106" s="16">
        <f>IF(DATOS!J1070=X$39,DATOS!C1070,"")</f>
        <v>0</v>
      </c>
    </row>
    <row r="1107" spans="26:28" x14ac:dyDescent="0.25">
      <c r="Z1107">
        <f t="shared" si="21"/>
        <v>1</v>
      </c>
      <c r="AA1107">
        <f>IF(AB1107="",0,IFERROR(IF(VLOOKUP(AB1107,AB$38:AB1106,1,0)&gt;0,0,0),1))</f>
        <v>0</v>
      </c>
      <c r="AB1107" s="16">
        <f>IF(DATOS!J1071=X$39,DATOS!C1071,"")</f>
        <v>0</v>
      </c>
    </row>
    <row r="1108" spans="26:28" x14ac:dyDescent="0.25">
      <c r="Z1108">
        <f t="shared" si="21"/>
        <v>1</v>
      </c>
      <c r="AA1108">
        <f>IF(AB1108="",0,IFERROR(IF(VLOOKUP(AB1108,AB$38:AB1107,1,0)&gt;0,0,0),1))</f>
        <v>0</v>
      </c>
      <c r="AB1108" s="16">
        <f>IF(DATOS!J1072=X$39,DATOS!C1072,"")</f>
        <v>0</v>
      </c>
    </row>
    <row r="1109" spans="26:28" x14ac:dyDescent="0.25">
      <c r="Z1109">
        <f t="shared" si="21"/>
        <v>1</v>
      </c>
      <c r="AA1109">
        <f>IF(AB1109="",0,IFERROR(IF(VLOOKUP(AB1109,AB$38:AB1108,1,0)&gt;0,0,0),1))</f>
        <v>0</v>
      </c>
      <c r="AB1109" s="16">
        <f>IF(DATOS!J1073=X$39,DATOS!C1073,"")</f>
        <v>0</v>
      </c>
    </row>
    <row r="1110" spans="26:28" x14ac:dyDescent="0.25">
      <c r="Z1110">
        <f t="shared" si="21"/>
        <v>1</v>
      </c>
      <c r="AA1110">
        <f>IF(AB1110="",0,IFERROR(IF(VLOOKUP(AB1110,AB$38:AB1109,1,0)&gt;0,0,0),1))</f>
        <v>0</v>
      </c>
      <c r="AB1110" s="16">
        <f>IF(DATOS!J1074=X$39,DATOS!C1074,"")</f>
        <v>0</v>
      </c>
    </row>
    <row r="1111" spans="26:28" x14ac:dyDescent="0.25">
      <c r="Z1111">
        <f t="shared" si="21"/>
        <v>1</v>
      </c>
      <c r="AA1111">
        <f>IF(AB1111="",0,IFERROR(IF(VLOOKUP(AB1111,AB$38:AB1110,1,0)&gt;0,0,0),1))</f>
        <v>0</v>
      </c>
      <c r="AB1111" s="16">
        <f>IF(DATOS!J1075=X$39,DATOS!C1075,"")</f>
        <v>0</v>
      </c>
    </row>
    <row r="1112" spans="26:28" x14ac:dyDescent="0.25">
      <c r="Z1112">
        <f t="shared" si="21"/>
        <v>1</v>
      </c>
      <c r="AA1112">
        <f>IF(AB1112="",0,IFERROR(IF(VLOOKUP(AB1112,AB$38:AB1111,1,0)&gt;0,0,0),1))</f>
        <v>0</v>
      </c>
      <c r="AB1112" s="16">
        <f>IF(DATOS!J1076=X$39,DATOS!C1076,"")</f>
        <v>0</v>
      </c>
    </row>
    <row r="1113" spans="26:28" x14ac:dyDescent="0.25">
      <c r="Z1113">
        <f t="shared" si="21"/>
        <v>1</v>
      </c>
      <c r="AA1113">
        <f>IF(AB1113="",0,IFERROR(IF(VLOOKUP(AB1113,AB$38:AB1112,1,0)&gt;0,0,0),1))</f>
        <v>0</v>
      </c>
      <c r="AB1113" s="16">
        <f>IF(DATOS!J1077=X$39,DATOS!C1077,"")</f>
        <v>0</v>
      </c>
    </row>
    <row r="1114" spans="26:28" x14ac:dyDescent="0.25">
      <c r="Z1114">
        <f t="shared" si="21"/>
        <v>1</v>
      </c>
      <c r="AA1114">
        <f>IF(AB1114="",0,IFERROR(IF(VLOOKUP(AB1114,AB$38:AB1113,1,0)&gt;0,0,0),1))</f>
        <v>0</v>
      </c>
      <c r="AB1114" s="16">
        <f>IF(DATOS!J1078=X$39,DATOS!C1078,"")</f>
        <v>0</v>
      </c>
    </row>
    <row r="1115" spans="26:28" x14ac:dyDescent="0.25">
      <c r="Z1115">
        <f t="shared" si="21"/>
        <v>1</v>
      </c>
      <c r="AA1115">
        <f>IF(AB1115="",0,IFERROR(IF(VLOOKUP(AB1115,AB$38:AB1114,1,0)&gt;0,0,0),1))</f>
        <v>0</v>
      </c>
      <c r="AB1115" s="16">
        <f>IF(DATOS!J1079=X$39,DATOS!C1079,"")</f>
        <v>0</v>
      </c>
    </row>
    <row r="1116" spans="26:28" x14ac:dyDescent="0.25">
      <c r="Z1116">
        <f t="shared" si="21"/>
        <v>1</v>
      </c>
      <c r="AA1116">
        <f>IF(AB1116="",0,IFERROR(IF(VLOOKUP(AB1116,AB$38:AB1115,1,0)&gt;0,0,0),1))</f>
        <v>0</v>
      </c>
      <c r="AB1116" s="16">
        <f>IF(DATOS!J1080=X$39,DATOS!C1080,"")</f>
        <v>0</v>
      </c>
    </row>
    <row r="1117" spans="26:28" x14ac:dyDescent="0.25">
      <c r="Z1117">
        <f t="shared" si="21"/>
        <v>1</v>
      </c>
      <c r="AA1117">
        <f>IF(AB1117="",0,IFERROR(IF(VLOOKUP(AB1117,AB$38:AB1116,1,0)&gt;0,0,0),1))</f>
        <v>0</v>
      </c>
      <c r="AB1117" s="16">
        <f>IF(DATOS!J1081=X$39,DATOS!C1081,"")</f>
        <v>0</v>
      </c>
    </row>
    <row r="1118" spans="26:28" x14ac:dyDescent="0.25">
      <c r="Z1118">
        <f t="shared" si="21"/>
        <v>1</v>
      </c>
      <c r="AA1118">
        <f>IF(AB1118="",0,IFERROR(IF(VLOOKUP(AB1118,AB$38:AB1117,1,0)&gt;0,0,0),1))</f>
        <v>0</v>
      </c>
      <c r="AB1118" s="16">
        <f>IF(DATOS!J1082=X$39,DATOS!C1082,"")</f>
        <v>0</v>
      </c>
    </row>
    <row r="1119" spans="26:28" x14ac:dyDescent="0.25">
      <c r="Z1119">
        <f t="shared" si="21"/>
        <v>1</v>
      </c>
      <c r="AA1119">
        <f>IF(AB1119="",0,IFERROR(IF(VLOOKUP(AB1119,AB$38:AB1118,1,0)&gt;0,0,0),1))</f>
        <v>0</v>
      </c>
      <c r="AB1119" s="16">
        <f>IF(DATOS!J1083=X$39,DATOS!C1083,"")</f>
        <v>0</v>
      </c>
    </row>
    <row r="1120" spans="26:28" x14ac:dyDescent="0.25">
      <c r="Z1120">
        <f t="shared" si="21"/>
        <v>1</v>
      </c>
      <c r="AA1120">
        <f>IF(AB1120="",0,IFERROR(IF(VLOOKUP(AB1120,AB$38:AB1119,1,0)&gt;0,0,0),1))</f>
        <v>0</v>
      </c>
      <c r="AB1120" s="16">
        <f>IF(DATOS!J1084=X$39,DATOS!C1084,"")</f>
        <v>0</v>
      </c>
    </row>
    <row r="1121" spans="26:28" x14ac:dyDescent="0.25">
      <c r="Z1121">
        <f t="shared" si="21"/>
        <v>1</v>
      </c>
      <c r="AA1121">
        <f>IF(AB1121="",0,IFERROR(IF(VLOOKUP(AB1121,AB$38:AB1120,1,0)&gt;0,0,0),1))</f>
        <v>0</v>
      </c>
      <c r="AB1121" s="16">
        <f>IF(DATOS!J1085=X$39,DATOS!C1085,"")</f>
        <v>0</v>
      </c>
    </row>
    <row r="1122" spans="26:28" x14ac:dyDescent="0.25">
      <c r="Z1122">
        <f t="shared" si="21"/>
        <v>1</v>
      </c>
      <c r="AA1122">
        <f>IF(AB1122="",0,IFERROR(IF(VLOOKUP(AB1122,AB$38:AB1121,1,0)&gt;0,0,0),1))</f>
        <v>0</v>
      </c>
      <c r="AB1122" s="16">
        <f>IF(DATOS!J1086=X$39,DATOS!C1086,"")</f>
        <v>0</v>
      </c>
    </row>
    <row r="1123" spans="26:28" x14ac:dyDescent="0.25">
      <c r="Z1123">
        <f t="shared" si="21"/>
        <v>1</v>
      </c>
      <c r="AA1123">
        <f>IF(AB1123="",0,IFERROR(IF(VLOOKUP(AB1123,AB$38:AB1122,1,0)&gt;0,0,0),1))</f>
        <v>0</v>
      </c>
      <c r="AB1123" s="16">
        <f>IF(DATOS!J1087=X$39,DATOS!C1087,"")</f>
        <v>0</v>
      </c>
    </row>
    <row r="1124" spans="26:28" x14ac:dyDescent="0.25">
      <c r="Z1124">
        <f t="shared" si="21"/>
        <v>1</v>
      </c>
      <c r="AA1124">
        <f>IF(AB1124="",0,IFERROR(IF(VLOOKUP(AB1124,AB$38:AB1123,1,0)&gt;0,0,0),1))</f>
        <v>0</v>
      </c>
      <c r="AB1124" s="16">
        <f>IF(DATOS!J1088=X$39,DATOS!C1088,"")</f>
        <v>0</v>
      </c>
    </row>
    <row r="1125" spans="26:28" x14ac:dyDescent="0.25">
      <c r="Z1125">
        <f t="shared" si="21"/>
        <v>1</v>
      </c>
      <c r="AA1125">
        <f>IF(AB1125="",0,IFERROR(IF(VLOOKUP(AB1125,AB$38:AB1124,1,0)&gt;0,0,0),1))</f>
        <v>0</v>
      </c>
      <c r="AB1125" s="16">
        <f>IF(DATOS!J1089=X$39,DATOS!C1089,"")</f>
        <v>0</v>
      </c>
    </row>
    <row r="1126" spans="26:28" x14ac:dyDescent="0.25">
      <c r="Z1126">
        <f t="shared" ref="Z1126:Z1189" si="22">Z1125+AA1126</f>
        <v>1</v>
      </c>
      <c r="AA1126">
        <f>IF(AB1126="",0,IFERROR(IF(VLOOKUP(AB1126,AB$38:AB1125,1,0)&gt;0,0,0),1))</f>
        <v>0</v>
      </c>
      <c r="AB1126" s="16">
        <f>IF(DATOS!J1090=X$39,DATOS!C1090,"")</f>
        <v>0</v>
      </c>
    </row>
    <row r="1127" spans="26:28" x14ac:dyDescent="0.25">
      <c r="Z1127">
        <f t="shared" si="22"/>
        <v>1</v>
      </c>
      <c r="AA1127">
        <f>IF(AB1127="",0,IFERROR(IF(VLOOKUP(AB1127,AB$38:AB1126,1,0)&gt;0,0,0),1))</f>
        <v>0</v>
      </c>
      <c r="AB1127" s="16">
        <f>IF(DATOS!J1091=X$39,DATOS!C1091,"")</f>
        <v>0</v>
      </c>
    </row>
    <row r="1128" spans="26:28" x14ac:dyDescent="0.25">
      <c r="Z1128">
        <f t="shared" si="22"/>
        <v>1</v>
      </c>
      <c r="AA1128">
        <f>IF(AB1128="",0,IFERROR(IF(VLOOKUP(AB1128,AB$38:AB1127,1,0)&gt;0,0,0),1))</f>
        <v>0</v>
      </c>
      <c r="AB1128" s="16">
        <f>IF(DATOS!J1092=X$39,DATOS!C1092,"")</f>
        <v>0</v>
      </c>
    </row>
    <row r="1129" spans="26:28" x14ac:dyDescent="0.25">
      <c r="Z1129">
        <f t="shared" si="22"/>
        <v>1</v>
      </c>
      <c r="AA1129">
        <f>IF(AB1129="",0,IFERROR(IF(VLOOKUP(AB1129,AB$38:AB1128,1,0)&gt;0,0,0),1))</f>
        <v>0</v>
      </c>
      <c r="AB1129" s="16">
        <f>IF(DATOS!J1093=X$39,DATOS!C1093,"")</f>
        <v>0</v>
      </c>
    </row>
    <row r="1130" spans="26:28" x14ac:dyDescent="0.25">
      <c r="Z1130">
        <f t="shared" si="22"/>
        <v>1</v>
      </c>
      <c r="AA1130">
        <f>IF(AB1130="",0,IFERROR(IF(VLOOKUP(AB1130,AB$38:AB1129,1,0)&gt;0,0,0),1))</f>
        <v>0</v>
      </c>
      <c r="AB1130" s="16">
        <f>IF(DATOS!J1094=X$39,DATOS!C1094,"")</f>
        <v>0</v>
      </c>
    </row>
    <row r="1131" spans="26:28" x14ac:dyDescent="0.25">
      <c r="Z1131">
        <f t="shared" si="22"/>
        <v>1</v>
      </c>
      <c r="AA1131">
        <f>IF(AB1131="",0,IFERROR(IF(VLOOKUP(AB1131,AB$38:AB1130,1,0)&gt;0,0,0),1))</f>
        <v>0</v>
      </c>
      <c r="AB1131" s="16">
        <f>IF(DATOS!J1095=X$39,DATOS!C1095,"")</f>
        <v>0</v>
      </c>
    </row>
    <row r="1132" spans="26:28" x14ac:dyDescent="0.25">
      <c r="Z1132">
        <f t="shared" si="22"/>
        <v>1</v>
      </c>
      <c r="AA1132">
        <f>IF(AB1132="",0,IFERROR(IF(VLOOKUP(AB1132,AB$38:AB1131,1,0)&gt;0,0,0),1))</f>
        <v>0</v>
      </c>
      <c r="AB1132" s="16">
        <f>IF(DATOS!J1096=X$39,DATOS!C1096,"")</f>
        <v>0</v>
      </c>
    </row>
    <row r="1133" spans="26:28" x14ac:dyDescent="0.25">
      <c r="Z1133">
        <f t="shared" si="22"/>
        <v>1</v>
      </c>
      <c r="AA1133">
        <f>IF(AB1133="",0,IFERROR(IF(VLOOKUP(AB1133,AB$38:AB1132,1,0)&gt;0,0,0),1))</f>
        <v>0</v>
      </c>
      <c r="AB1133" s="16">
        <f>IF(DATOS!J1097=X$39,DATOS!C1097,"")</f>
        <v>0</v>
      </c>
    </row>
    <row r="1134" spans="26:28" x14ac:dyDescent="0.25">
      <c r="Z1134">
        <f t="shared" si="22"/>
        <v>1</v>
      </c>
      <c r="AA1134">
        <f>IF(AB1134="",0,IFERROR(IF(VLOOKUP(AB1134,AB$38:AB1133,1,0)&gt;0,0,0),1))</f>
        <v>0</v>
      </c>
      <c r="AB1134" s="16">
        <f>IF(DATOS!J1098=X$39,DATOS!C1098,"")</f>
        <v>0</v>
      </c>
    </row>
    <row r="1135" spans="26:28" x14ac:dyDescent="0.25">
      <c r="Z1135">
        <f t="shared" si="22"/>
        <v>1</v>
      </c>
      <c r="AA1135">
        <f>IF(AB1135="",0,IFERROR(IF(VLOOKUP(AB1135,AB$38:AB1134,1,0)&gt;0,0,0),1))</f>
        <v>0</v>
      </c>
      <c r="AB1135" s="16">
        <f>IF(DATOS!J1099=X$39,DATOS!C1099,"")</f>
        <v>0</v>
      </c>
    </row>
    <row r="1136" spans="26:28" x14ac:dyDescent="0.25">
      <c r="Z1136">
        <f t="shared" si="22"/>
        <v>1</v>
      </c>
      <c r="AA1136">
        <f>IF(AB1136="",0,IFERROR(IF(VLOOKUP(AB1136,AB$38:AB1135,1,0)&gt;0,0,0),1))</f>
        <v>0</v>
      </c>
      <c r="AB1136" s="16">
        <f>IF(DATOS!J1100=X$39,DATOS!C1100,"")</f>
        <v>0</v>
      </c>
    </row>
    <row r="1137" spans="26:28" x14ac:dyDescent="0.25">
      <c r="Z1137">
        <f t="shared" si="22"/>
        <v>1</v>
      </c>
      <c r="AA1137">
        <f>IF(AB1137="",0,IFERROR(IF(VLOOKUP(AB1137,AB$38:AB1136,1,0)&gt;0,0,0),1))</f>
        <v>0</v>
      </c>
      <c r="AB1137" s="16">
        <f>IF(DATOS!J1101=X$39,DATOS!C1101,"")</f>
        <v>0</v>
      </c>
    </row>
    <row r="1138" spans="26:28" x14ac:dyDescent="0.25">
      <c r="Z1138">
        <f t="shared" si="22"/>
        <v>1</v>
      </c>
      <c r="AA1138">
        <f>IF(AB1138="",0,IFERROR(IF(VLOOKUP(AB1138,AB$38:AB1137,1,0)&gt;0,0,0),1))</f>
        <v>0</v>
      </c>
      <c r="AB1138" s="16">
        <f>IF(DATOS!J1102=X$39,DATOS!C1102,"")</f>
        <v>0</v>
      </c>
    </row>
    <row r="1139" spans="26:28" x14ac:dyDescent="0.25">
      <c r="Z1139">
        <f t="shared" si="22"/>
        <v>1</v>
      </c>
      <c r="AA1139">
        <f>IF(AB1139="",0,IFERROR(IF(VLOOKUP(AB1139,AB$38:AB1138,1,0)&gt;0,0,0),1))</f>
        <v>0</v>
      </c>
      <c r="AB1139" s="16">
        <f>IF(DATOS!J1103=X$39,DATOS!C1103,"")</f>
        <v>0</v>
      </c>
    </row>
    <row r="1140" spans="26:28" x14ac:dyDescent="0.25">
      <c r="Z1140">
        <f t="shared" si="22"/>
        <v>1</v>
      </c>
      <c r="AA1140">
        <f>IF(AB1140="",0,IFERROR(IF(VLOOKUP(AB1140,AB$38:AB1139,1,0)&gt;0,0,0),1))</f>
        <v>0</v>
      </c>
      <c r="AB1140" s="16">
        <f>IF(DATOS!J1104=X$39,DATOS!C1104,"")</f>
        <v>0</v>
      </c>
    </row>
    <row r="1141" spans="26:28" x14ac:dyDescent="0.25">
      <c r="Z1141">
        <f t="shared" si="22"/>
        <v>1</v>
      </c>
      <c r="AA1141">
        <f>IF(AB1141="",0,IFERROR(IF(VLOOKUP(AB1141,AB$38:AB1140,1,0)&gt;0,0,0),1))</f>
        <v>0</v>
      </c>
      <c r="AB1141" s="16">
        <f>IF(DATOS!J1105=X$39,DATOS!C1105,"")</f>
        <v>0</v>
      </c>
    </row>
    <row r="1142" spans="26:28" x14ac:dyDescent="0.25">
      <c r="Z1142">
        <f t="shared" si="22"/>
        <v>1</v>
      </c>
      <c r="AA1142">
        <f>IF(AB1142="",0,IFERROR(IF(VLOOKUP(AB1142,AB$38:AB1141,1,0)&gt;0,0,0),1))</f>
        <v>0</v>
      </c>
      <c r="AB1142" s="16">
        <f>IF(DATOS!J1106=X$39,DATOS!C1106,"")</f>
        <v>0</v>
      </c>
    </row>
    <row r="1143" spans="26:28" x14ac:dyDescent="0.25">
      <c r="Z1143">
        <f t="shared" si="22"/>
        <v>1</v>
      </c>
      <c r="AA1143">
        <f>IF(AB1143="",0,IFERROR(IF(VLOOKUP(AB1143,AB$38:AB1142,1,0)&gt;0,0,0),1))</f>
        <v>0</v>
      </c>
      <c r="AB1143" s="16">
        <f>IF(DATOS!J1107=X$39,DATOS!C1107,"")</f>
        <v>0</v>
      </c>
    </row>
    <row r="1144" spans="26:28" x14ac:dyDescent="0.25">
      <c r="Z1144">
        <f t="shared" si="22"/>
        <v>1</v>
      </c>
      <c r="AA1144">
        <f>IF(AB1144="",0,IFERROR(IF(VLOOKUP(AB1144,AB$38:AB1143,1,0)&gt;0,0,0),1))</f>
        <v>0</v>
      </c>
      <c r="AB1144" s="16">
        <f>IF(DATOS!J1108=X$39,DATOS!C1108,"")</f>
        <v>0</v>
      </c>
    </row>
    <row r="1145" spans="26:28" x14ac:dyDescent="0.25">
      <c r="Z1145">
        <f t="shared" si="22"/>
        <v>1</v>
      </c>
      <c r="AA1145">
        <f>IF(AB1145="",0,IFERROR(IF(VLOOKUP(AB1145,AB$38:AB1144,1,0)&gt;0,0,0),1))</f>
        <v>0</v>
      </c>
      <c r="AB1145" s="16">
        <f>IF(DATOS!J1109=X$39,DATOS!C1109,"")</f>
        <v>0</v>
      </c>
    </row>
    <row r="1146" spans="26:28" x14ac:dyDescent="0.25">
      <c r="Z1146">
        <f t="shared" si="22"/>
        <v>1</v>
      </c>
      <c r="AA1146">
        <f>IF(AB1146="",0,IFERROR(IF(VLOOKUP(AB1146,AB$38:AB1145,1,0)&gt;0,0,0),1))</f>
        <v>0</v>
      </c>
      <c r="AB1146" s="16">
        <f>IF(DATOS!J1110=X$39,DATOS!C1110,"")</f>
        <v>0</v>
      </c>
    </row>
    <row r="1147" spans="26:28" x14ac:dyDescent="0.25">
      <c r="Z1147">
        <f t="shared" si="22"/>
        <v>1</v>
      </c>
      <c r="AA1147">
        <f>IF(AB1147="",0,IFERROR(IF(VLOOKUP(AB1147,AB$38:AB1146,1,0)&gt;0,0,0),1))</f>
        <v>0</v>
      </c>
      <c r="AB1147" s="16">
        <f>IF(DATOS!J1111=X$39,DATOS!C1111,"")</f>
        <v>0</v>
      </c>
    </row>
    <row r="1148" spans="26:28" x14ac:dyDescent="0.25">
      <c r="Z1148">
        <f t="shared" si="22"/>
        <v>1</v>
      </c>
      <c r="AA1148">
        <f>IF(AB1148="",0,IFERROR(IF(VLOOKUP(AB1148,AB$38:AB1147,1,0)&gt;0,0,0),1))</f>
        <v>0</v>
      </c>
      <c r="AB1148" s="16">
        <f>IF(DATOS!J1112=X$39,DATOS!C1112,"")</f>
        <v>0</v>
      </c>
    </row>
    <row r="1149" spans="26:28" x14ac:dyDescent="0.25">
      <c r="Z1149">
        <f t="shared" si="22"/>
        <v>1</v>
      </c>
      <c r="AA1149">
        <f>IF(AB1149="",0,IFERROR(IF(VLOOKUP(AB1149,AB$38:AB1148,1,0)&gt;0,0,0),1))</f>
        <v>0</v>
      </c>
      <c r="AB1149" s="16">
        <f>IF(DATOS!J1113=X$39,DATOS!C1113,"")</f>
        <v>0</v>
      </c>
    </row>
    <row r="1150" spans="26:28" x14ac:dyDescent="0.25">
      <c r="Z1150">
        <f t="shared" si="22"/>
        <v>1</v>
      </c>
      <c r="AA1150">
        <f>IF(AB1150="",0,IFERROR(IF(VLOOKUP(AB1150,AB$38:AB1149,1,0)&gt;0,0,0),1))</f>
        <v>0</v>
      </c>
      <c r="AB1150" s="16">
        <f>IF(DATOS!J1114=X$39,DATOS!C1114,"")</f>
        <v>0</v>
      </c>
    </row>
    <row r="1151" spans="26:28" x14ac:dyDescent="0.25">
      <c r="Z1151">
        <f t="shared" si="22"/>
        <v>1</v>
      </c>
      <c r="AA1151">
        <f>IF(AB1151="",0,IFERROR(IF(VLOOKUP(AB1151,AB$38:AB1150,1,0)&gt;0,0,0),1))</f>
        <v>0</v>
      </c>
      <c r="AB1151" s="16">
        <f>IF(DATOS!J1115=X$39,DATOS!C1115,"")</f>
        <v>0</v>
      </c>
    </row>
    <row r="1152" spans="26:28" x14ac:dyDescent="0.25">
      <c r="Z1152">
        <f t="shared" si="22"/>
        <v>1</v>
      </c>
      <c r="AA1152">
        <f>IF(AB1152="",0,IFERROR(IF(VLOOKUP(AB1152,AB$38:AB1151,1,0)&gt;0,0,0),1))</f>
        <v>0</v>
      </c>
      <c r="AB1152" s="16">
        <f>IF(DATOS!J1116=X$39,DATOS!C1116,"")</f>
        <v>0</v>
      </c>
    </row>
    <row r="1153" spans="26:28" x14ac:dyDescent="0.25">
      <c r="Z1153">
        <f t="shared" si="22"/>
        <v>1</v>
      </c>
      <c r="AA1153">
        <f>IF(AB1153="",0,IFERROR(IF(VLOOKUP(AB1153,AB$38:AB1152,1,0)&gt;0,0,0),1))</f>
        <v>0</v>
      </c>
      <c r="AB1153" s="16">
        <f>IF(DATOS!J1117=X$39,DATOS!C1117,"")</f>
        <v>0</v>
      </c>
    </row>
    <row r="1154" spans="26:28" x14ac:dyDescent="0.25">
      <c r="Z1154">
        <f t="shared" si="22"/>
        <v>1</v>
      </c>
      <c r="AA1154">
        <f>IF(AB1154="",0,IFERROR(IF(VLOOKUP(AB1154,AB$38:AB1153,1,0)&gt;0,0,0),1))</f>
        <v>0</v>
      </c>
      <c r="AB1154" s="16">
        <f>IF(DATOS!J1118=X$39,DATOS!C1118,"")</f>
        <v>0</v>
      </c>
    </row>
    <row r="1155" spans="26:28" x14ac:dyDescent="0.25">
      <c r="Z1155">
        <f t="shared" si="22"/>
        <v>1</v>
      </c>
      <c r="AA1155">
        <f>IF(AB1155="",0,IFERROR(IF(VLOOKUP(AB1155,AB$38:AB1154,1,0)&gt;0,0,0),1))</f>
        <v>0</v>
      </c>
      <c r="AB1155" s="16">
        <f>IF(DATOS!J1119=X$39,DATOS!C1119,"")</f>
        <v>0</v>
      </c>
    </row>
    <row r="1156" spans="26:28" x14ac:dyDescent="0.25">
      <c r="Z1156">
        <f t="shared" si="22"/>
        <v>1</v>
      </c>
      <c r="AA1156">
        <f>IF(AB1156="",0,IFERROR(IF(VLOOKUP(AB1156,AB$38:AB1155,1,0)&gt;0,0,0),1))</f>
        <v>0</v>
      </c>
      <c r="AB1156" s="16">
        <f>IF(DATOS!J1120=X$39,DATOS!C1120,"")</f>
        <v>0</v>
      </c>
    </row>
    <row r="1157" spans="26:28" x14ac:dyDescent="0.25">
      <c r="Z1157">
        <f t="shared" si="22"/>
        <v>1</v>
      </c>
      <c r="AA1157">
        <f>IF(AB1157="",0,IFERROR(IF(VLOOKUP(AB1157,AB$38:AB1156,1,0)&gt;0,0,0),1))</f>
        <v>0</v>
      </c>
      <c r="AB1157" s="16">
        <f>IF(DATOS!J1121=X$39,DATOS!C1121,"")</f>
        <v>0</v>
      </c>
    </row>
    <row r="1158" spans="26:28" x14ac:dyDescent="0.25">
      <c r="Z1158">
        <f t="shared" si="22"/>
        <v>1</v>
      </c>
      <c r="AA1158">
        <f>IF(AB1158="",0,IFERROR(IF(VLOOKUP(AB1158,AB$38:AB1157,1,0)&gt;0,0,0),1))</f>
        <v>0</v>
      </c>
      <c r="AB1158" s="16">
        <f>IF(DATOS!J1122=X$39,DATOS!C1122,"")</f>
        <v>0</v>
      </c>
    </row>
    <row r="1159" spans="26:28" x14ac:dyDescent="0.25">
      <c r="Z1159">
        <f t="shared" si="22"/>
        <v>1</v>
      </c>
      <c r="AA1159">
        <f>IF(AB1159="",0,IFERROR(IF(VLOOKUP(AB1159,AB$38:AB1158,1,0)&gt;0,0,0),1))</f>
        <v>0</v>
      </c>
      <c r="AB1159" s="16">
        <f>IF(DATOS!J1123=X$39,DATOS!C1123,"")</f>
        <v>0</v>
      </c>
    </row>
    <row r="1160" spans="26:28" x14ac:dyDescent="0.25">
      <c r="Z1160">
        <f t="shared" si="22"/>
        <v>1</v>
      </c>
      <c r="AA1160">
        <f>IF(AB1160="",0,IFERROR(IF(VLOOKUP(AB1160,AB$38:AB1159,1,0)&gt;0,0,0),1))</f>
        <v>0</v>
      </c>
      <c r="AB1160" s="16">
        <f>IF(DATOS!J1124=X$39,DATOS!C1124,"")</f>
        <v>0</v>
      </c>
    </row>
    <row r="1161" spans="26:28" x14ac:dyDescent="0.25">
      <c r="Z1161">
        <f t="shared" si="22"/>
        <v>1</v>
      </c>
      <c r="AA1161">
        <f>IF(AB1161="",0,IFERROR(IF(VLOOKUP(AB1161,AB$38:AB1160,1,0)&gt;0,0,0),1))</f>
        <v>0</v>
      </c>
      <c r="AB1161" s="16">
        <f>IF(DATOS!J1125=X$39,DATOS!C1125,"")</f>
        <v>0</v>
      </c>
    </row>
    <row r="1162" spans="26:28" x14ac:dyDescent="0.25">
      <c r="Z1162">
        <f t="shared" si="22"/>
        <v>1</v>
      </c>
      <c r="AA1162">
        <f>IF(AB1162="",0,IFERROR(IF(VLOOKUP(AB1162,AB$38:AB1161,1,0)&gt;0,0,0),1))</f>
        <v>0</v>
      </c>
      <c r="AB1162" s="16">
        <f>IF(DATOS!J1126=X$39,DATOS!C1126,"")</f>
        <v>0</v>
      </c>
    </row>
    <row r="1163" spans="26:28" x14ac:dyDescent="0.25">
      <c r="Z1163">
        <f t="shared" si="22"/>
        <v>1</v>
      </c>
      <c r="AA1163">
        <f>IF(AB1163="",0,IFERROR(IF(VLOOKUP(AB1163,AB$38:AB1162,1,0)&gt;0,0,0),1))</f>
        <v>0</v>
      </c>
      <c r="AB1163" s="16">
        <f>IF(DATOS!J1127=X$39,DATOS!C1127,"")</f>
        <v>0</v>
      </c>
    </row>
    <row r="1164" spans="26:28" x14ac:dyDescent="0.25">
      <c r="Z1164">
        <f t="shared" si="22"/>
        <v>1</v>
      </c>
      <c r="AA1164">
        <f>IF(AB1164="",0,IFERROR(IF(VLOOKUP(AB1164,AB$38:AB1163,1,0)&gt;0,0,0),1))</f>
        <v>0</v>
      </c>
      <c r="AB1164" s="16">
        <f>IF(DATOS!J1128=X$39,DATOS!C1128,"")</f>
        <v>0</v>
      </c>
    </row>
    <row r="1165" spans="26:28" x14ac:dyDescent="0.25">
      <c r="Z1165">
        <f t="shared" si="22"/>
        <v>1</v>
      </c>
      <c r="AA1165">
        <f>IF(AB1165="",0,IFERROR(IF(VLOOKUP(AB1165,AB$38:AB1164,1,0)&gt;0,0,0),1))</f>
        <v>0</v>
      </c>
      <c r="AB1165" s="16">
        <f>IF(DATOS!J1129=X$39,DATOS!C1129,"")</f>
        <v>0</v>
      </c>
    </row>
    <row r="1166" spans="26:28" x14ac:dyDescent="0.25">
      <c r="Z1166">
        <f t="shared" si="22"/>
        <v>1</v>
      </c>
      <c r="AA1166">
        <f>IF(AB1166="",0,IFERROR(IF(VLOOKUP(AB1166,AB$38:AB1165,1,0)&gt;0,0,0),1))</f>
        <v>0</v>
      </c>
      <c r="AB1166" s="16">
        <f>IF(DATOS!J1130=X$39,DATOS!C1130,"")</f>
        <v>0</v>
      </c>
    </row>
    <row r="1167" spans="26:28" x14ac:dyDescent="0.25">
      <c r="Z1167">
        <f t="shared" si="22"/>
        <v>1</v>
      </c>
      <c r="AA1167">
        <f>IF(AB1167="",0,IFERROR(IF(VLOOKUP(AB1167,AB$38:AB1166,1,0)&gt;0,0,0),1))</f>
        <v>0</v>
      </c>
      <c r="AB1167" s="16">
        <f>IF(DATOS!J1131=X$39,DATOS!C1131,"")</f>
        <v>0</v>
      </c>
    </row>
    <row r="1168" spans="26:28" x14ac:dyDescent="0.25">
      <c r="Z1168">
        <f t="shared" si="22"/>
        <v>1</v>
      </c>
      <c r="AA1168">
        <f>IF(AB1168="",0,IFERROR(IF(VLOOKUP(AB1168,AB$38:AB1167,1,0)&gt;0,0,0),1))</f>
        <v>0</v>
      </c>
      <c r="AB1168" s="16">
        <f>IF(DATOS!J1132=X$39,DATOS!C1132,"")</f>
        <v>0</v>
      </c>
    </row>
    <row r="1169" spans="26:28" x14ac:dyDescent="0.25">
      <c r="Z1169">
        <f t="shared" si="22"/>
        <v>1</v>
      </c>
      <c r="AA1169">
        <f>IF(AB1169="",0,IFERROR(IF(VLOOKUP(AB1169,AB$38:AB1168,1,0)&gt;0,0,0),1))</f>
        <v>0</v>
      </c>
      <c r="AB1169" s="16">
        <f>IF(DATOS!J1133=X$39,DATOS!C1133,"")</f>
        <v>0</v>
      </c>
    </row>
    <row r="1170" spans="26:28" x14ac:dyDescent="0.25">
      <c r="Z1170">
        <f t="shared" si="22"/>
        <v>1</v>
      </c>
      <c r="AA1170">
        <f>IF(AB1170="",0,IFERROR(IF(VLOOKUP(AB1170,AB$38:AB1169,1,0)&gt;0,0,0),1))</f>
        <v>0</v>
      </c>
      <c r="AB1170" s="16">
        <f>IF(DATOS!J1134=X$39,DATOS!C1134,"")</f>
        <v>0</v>
      </c>
    </row>
    <row r="1171" spans="26:28" x14ac:dyDescent="0.25">
      <c r="Z1171">
        <f t="shared" si="22"/>
        <v>1</v>
      </c>
      <c r="AA1171">
        <f>IF(AB1171="",0,IFERROR(IF(VLOOKUP(AB1171,AB$38:AB1170,1,0)&gt;0,0,0),1))</f>
        <v>0</v>
      </c>
      <c r="AB1171" s="16">
        <f>IF(DATOS!J1135=X$39,DATOS!C1135,"")</f>
        <v>0</v>
      </c>
    </row>
    <row r="1172" spans="26:28" x14ac:dyDescent="0.25">
      <c r="Z1172">
        <f t="shared" si="22"/>
        <v>1</v>
      </c>
      <c r="AA1172">
        <f>IF(AB1172="",0,IFERROR(IF(VLOOKUP(AB1172,AB$38:AB1171,1,0)&gt;0,0,0),1))</f>
        <v>0</v>
      </c>
      <c r="AB1172" s="16">
        <f>IF(DATOS!J1136=X$39,DATOS!C1136,"")</f>
        <v>0</v>
      </c>
    </row>
    <row r="1173" spans="26:28" x14ac:dyDescent="0.25">
      <c r="Z1173">
        <f t="shared" si="22"/>
        <v>1</v>
      </c>
      <c r="AA1173">
        <f>IF(AB1173="",0,IFERROR(IF(VLOOKUP(AB1173,AB$38:AB1172,1,0)&gt;0,0,0),1))</f>
        <v>0</v>
      </c>
      <c r="AB1173" s="16">
        <f>IF(DATOS!J1137=X$39,DATOS!C1137,"")</f>
        <v>0</v>
      </c>
    </row>
    <row r="1174" spans="26:28" x14ac:dyDescent="0.25">
      <c r="Z1174">
        <f t="shared" si="22"/>
        <v>1</v>
      </c>
      <c r="AA1174">
        <f>IF(AB1174="",0,IFERROR(IF(VLOOKUP(AB1174,AB$38:AB1173,1,0)&gt;0,0,0),1))</f>
        <v>0</v>
      </c>
      <c r="AB1174" s="16">
        <f>IF(DATOS!J1138=X$39,DATOS!C1138,"")</f>
        <v>0</v>
      </c>
    </row>
    <row r="1175" spans="26:28" x14ac:dyDescent="0.25">
      <c r="Z1175">
        <f t="shared" si="22"/>
        <v>1</v>
      </c>
      <c r="AA1175">
        <f>IF(AB1175="",0,IFERROR(IF(VLOOKUP(AB1175,AB$38:AB1174,1,0)&gt;0,0,0),1))</f>
        <v>0</v>
      </c>
      <c r="AB1175" s="16">
        <f>IF(DATOS!J1139=X$39,DATOS!C1139,"")</f>
        <v>0</v>
      </c>
    </row>
    <row r="1176" spans="26:28" x14ac:dyDescent="0.25">
      <c r="Z1176">
        <f t="shared" si="22"/>
        <v>1</v>
      </c>
      <c r="AA1176">
        <f>IF(AB1176="",0,IFERROR(IF(VLOOKUP(AB1176,AB$38:AB1175,1,0)&gt;0,0,0),1))</f>
        <v>0</v>
      </c>
      <c r="AB1176" s="16">
        <f>IF(DATOS!J1140=X$39,DATOS!C1140,"")</f>
        <v>0</v>
      </c>
    </row>
    <row r="1177" spans="26:28" x14ac:dyDescent="0.25">
      <c r="Z1177">
        <f t="shared" si="22"/>
        <v>1</v>
      </c>
      <c r="AA1177">
        <f>IF(AB1177="",0,IFERROR(IF(VLOOKUP(AB1177,AB$38:AB1176,1,0)&gt;0,0,0),1))</f>
        <v>0</v>
      </c>
      <c r="AB1177" s="16">
        <f>IF(DATOS!J1141=X$39,DATOS!C1141,"")</f>
        <v>0</v>
      </c>
    </row>
    <row r="1178" spans="26:28" x14ac:dyDescent="0.25">
      <c r="Z1178">
        <f t="shared" si="22"/>
        <v>1</v>
      </c>
      <c r="AA1178">
        <f>IF(AB1178="",0,IFERROR(IF(VLOOKUP(AB1178,AB$38:AB1177,1,0)&gt;0,0,0),1))</f>
        <v>0</v>
      </c>
      <c r="AB1178" s="16">
        <f>IF(DATOS!J1142=X$39,DATOS!C1142,"")</f>
        <v>0</v>
      </c>
    </row>
    <row r="1179" spans="26:28" x14ac:dyDescent="0.25">
      <c r="Z1179">
        <f t="shared" si="22"/>
        <v>1</v>
      </c>
      <c r="AA1179">
        <f>IF(AB1179="",0,IFERROR(IF(VLOOKUP(AB1179,AB$38:AB1178,1,0)&gt;0,0,0),1))</f>
        <v>0</v>
      </c>
      <c r="AB1179" s="16">
        <f>IF(DATOS!J1143=X$39,DATOS!C1143,"")</f>
        <v>0</v>
      </c>
    </row>
    <row r="1180" spans="26:28" x14ac:dyDescent="0.25">
      <c r="Z1180">
        <f t="shared" si="22"/>
        <v>1</v>
      </c>
      <c r="AA1180">
        <f>IF(AB1180="",0,IFERROR(IF(VLOOKUP(AB1180,AB$38:AB1179,1,0)&gt;0,0,0),1))</f>
        <v>0</v>
      </c>
      <c r="AB1180" s="16">
        <f>IF(DATOS!J1144=X$39,DATOS!C1144,"")</f>
        <v>0</v>
      </c>
    </row>
    <row r="1181" spans="26:28" x14ac:dyDescent="0.25">
      <c r="Z1181">
        <f t="shared" si="22"/>
        <v>1</v>
      </c>
      <c r="AA1181">
        <f>IF(AB1181="",0,IFERROR(IF(VLOOKUP(AB1181,AB$38:AB1180,1,0)&gt;0,0,0),1))</f>
        <v>0</v>
      </c>
      <c r="AB1181" s="16">
        <f>IF(DATOS!J1145=X$39,DATOS!C1145,"")</f>
        <v>0</v>
      </c>
    </row>
    <row r="1182" spans="26:28" x14ac:dyDescent="0.25">
      <c r="Z1182">
        <f t="shared" si="22"/>
        <v>1</v>
      </c>
      <c r="AA1182">
        <f>IF(AB1182="",0,IFERROR(IF(VLOOKUP(AB1182,AB$38:AB1181,1,0)&gt;0,0,0),1))</f>
        <v>0</v>
      </c>
      <c r="AB1182" s="16">
        <f>IF(DATOS!J1146=X$39,DATOS!C1146,"")</f>
        <v>0</v>
      </c>
    </row>
    <row r="1183" spans="26:28" x14ac:dyDescent="0.25">
      <c r="Z1183">
        <f t="shared" si="22"/>
        <v>1</v>
      </c>
      <c r="AA1183">
        <f>IF(AB1183="",0,IFERROR(IF(VLOOKUP(AB1183,AB$38:AB1182,1,0)&gt;0,0,0),1))</f>
        <v>0</v>
      </c>
      <c r="AB1183" s="16">
        <f>IF(DATOS!J1147=X$39,DATOS!C1147,"")</f>
        <v>0</v>
      </c>
    </row>
    <row r="1184" spans="26:28" x14ac:dyDescent="0.25">
      <c r="Z1184">
        <f t="shared" si="22"/>
        <v>1</v>
      </c>
      <c r="AA1184">
        <f>IF(AB1184="",0,IFERROR(IF(VLOOKUP(AB1184,AB$38:AB1183,1,0)&gt;0,0,0),1))</f>
        <v>0</v>
      </c>
      <c r="AB1184" s="16">
        <f>IF(DATOS!J1148=X$39,DATOS!C1148,"")</f>
        <v>0</v>
      </c>
    </row>
    <row r="1185" spans="26:28" x14ac:dyDescent="0.25">
      <c r="Z1185">
        <f t="shared" si="22"/>
        <v>1</v>
      </c>
      <c r="AA1185">
        <f>IF(AB1185="",0,IFERROR(IF(VLOOKUP(AB1185,AB$38:AB1184,1,0)&gt;0,0,0),1))</f>
        <v>0</v>
      </c>
      <c r="AB1185" s="16">
        <f>IF(DATOS!J1149=X$39,DATOS!C1149,"")</f>
        <v>0</v>
      </c>
    </row>
    <row r="1186" spans="26:28" x14ac:dyDescent="0.25">
      <c r="Z1186">
        <f t="shared" si="22"/>
        <v>1</v>
      </c>
      <c r="AA1186">
        <f>IF(AB1186="",0,IFERROR(IF(VLOOKUP(AB1186,AB$38:AB1185,1,0)&gt;0,0,0),1))</f>
        <v>0</v>
      </c>
      <c r="AB1186" s="16">
        <f>IF(DATOS!J1150=X$39,DATOS!C1150,"")</f>
        <v>0</v>
      </c>
    </row>
    <row r="1187" spans="26:28" x14ac:dyDescent="0.25">
      <c r="Z1187">
        <f t="shared" si="22"/>
        <v>1</v>
      </c>
      <c r="AA1187">
        <f>IF(AB1187="",0,IFERROR(IF(VLOOKUP(AB1187,AB$38:AB1186,1,0)&gt;0,0,0),1))</f>
        <v>0</v>
      </c>
      <c r="AB1187" s="16">
        <f>IF(DATOS!J1151=X$39,DATOS!C1151,"")</f>
        <v>0</v>
      </c>
    </row>
    <row r="1188" spans="26:28" x14ac:dyDescent="0.25">
      <c r="Z1188">
        <f t="shared" si="22"/>
        <v>1</v>
      </c>
      <c r="AA1188">
        <f>IF(AB1188="",0,IFERROR(IF(VLOOKUP(AB1188,AB$38:AB1187,1,0)&gt;0,0,0),1))</f>
        <v>0</v>
      </c>
      <c r="AB1188" s="16">
        <f>IF(DATOS!J1152=X$39,DATOS!C1152,"")</f>
        <v>0</v>
      </c>
    </row>
    <row r="1189" spans="26:28" x14ac:dyDescent="0.25">
      <c r="Z1189">
        <f t="shared" si="22"/>
        <v>1</v>
      </c>
      <c r="AA1189">
        <f>IF(AB1189="",0,IFERROR(IF(VLOOKUP(AB1189,AB$38:AB1188,1,0)&gt;0,0,0),1))</f>
        <v>0</v>
      </c>
      <c r="AB1189" s="16">
        <f>IF(DATOS!J1153=X$39,DATOS!C1153,"")</f>
        <v>0</v>
      </c>
    </row>
    <row r="1190" spans="26:28" x14ac:dyDescent="0.25">
      <c r="Z1190">
        <f t="shared" ref="Z1190:Z1253" si="23">Z1189+AA1190</f>
        <v>1</v>
      </c>
      <c r="AA1190">
        <f>IF(AB1190="",0,IFERROR(IF(VLOOKUP(AB1190,AB$38:AB1189,1,0)&gt;0,0,0),1))</f>
        <v>0</v>
      </c>
      <c r="AB1190" s="16">
        <f>IF(DATOS!J1154=X$39,DATOS!C1154,"")</f>
        <v>0</v>
      </c>
    </row>
    <row r="1191" spans="26:28" x14ac:dyDescent="0.25">
      <c r="Z1191">
        <f t="shared" si="23"/>
        <v>1</v>
      </c>
      <c r="AA1191">
        <f>IF(AB1191="",0,IFERROR(IF(VLOOKUP(AB1191,AB$38:AB1190,1,0)&gt;0,0,0),1))</f>
        <v>0</v>
      </c>
      <c r="AB1191" s="16">
        <f>IF(DATOS!J1155=X$39,DATOS!C1155,"")</f>
        <v>0</v>
      </c>
    </row>
    <row r="1192" spans="26:28" x14ac:dyDescent="0.25">
      <c r="Z1192">
        <f t="shared" si="23"/>
        <v>1</v>
      </c>
      <c r="AA1192">
        <f>IF(AB1192="",0,IFERROR(IF(VLOOKUP(AB1192,AB$38:AB1191,1,0)&gt;0,0,0),1))</f>
        <v>0</v>
      </c>
      <c r="AB1192" s="16">
        <f>IF(DATOS!J1156=X$39,DATOS!C1156,"")</f>
        <v>0</v>
      </c>
    </row>
    <row r="1193" spans="26:28" x14ac:dyDescent="0.25">
      <c r="Z1193">
        <f t="shared" si="23"/>
        <v>1</v>
      </c>
      <c r="AA1193">
        <f>IF(AB1193="",0,IFERROR(IF(VLOOKUP(AB1193,AB$38:AB1192,1,0)&gt;0,0,0),1))</f>
        <v>0</v>
      </c>
      <c r="AB1193" s="16">
        <f>IF(DATOS!J1157=X$39,DATOS!C1157,"")</f>
        <v>0</v>
      </c>
    </row>
    <row r="1194" spans="26:28" x14ac:dyDescent="0.25">
      <c r="Z1194">
        <f t="shared" si="23"/>
        <v>1</v>
      </c>
      <c r="AA1194">
        <f>IF(AB1194="",0,IFERROR(IF(VLOOKUP(AB1194,AB$38:AB1193,1,0)&gt;0,0,0),1))</f>
        <v>0</v>
      </c>
      <c r="AB1194" s="16">
        <f>IF(DATOS!J1158=X$39,DATOS!C1158,"")</f>
        <v>0</v>
      </c>
    </row>
    <row r="1195" spans="26:28" x14ac:dyDescent="0.25">
      <c r="Z1195">
        <f t="shared" si="23"/>
        <v>1</v>
      </c>
      <c r="AA1195">
        <f>IF(AB1195="",0,IFERROR(IF(VLOOKUP(AB1195,AB$38:AB1194,1,0)&gt;0,0,0),1))</f>
        <v>0</v>
      </c>
      <c r="AB1195" s="16">
        <f>IF(DATOS!J1159=X$39,DATOS!C1159,"")</f>
        <v>0</v>
      </c>
    </row>
    <row r="1196" spans="26:28" x14ac:dyDescent="0.25">
      <c r="Z1196">
        <f t="shared" si="23"/>
        <v>1</v>
      </c>
      <c r="AA1196">
        <f>IF(AB1196="",0,IFERROR(IF(VLOOKUP(AB1196,AB$38:AB1195,1,0)&gt;0,0,0),1))</f>
        <v>0</v>
      </c>
      <c r="AB1196" s="16">
        <f>IF(DATOS!J1160=X$39,DATOS!C1160,"")</f>
        <v>0</v>
      </c>
    </row>
    <row r="1197" spans="26:28" x14ac:dyDescent="0.25">
      <c r="Z1197">
        <f t="shared" si="23"/>
        <v>1</v>
      </c>
      <c r="AA1197">
        <f>IF(AB1197="",0,IFERROR(IF(VLOOKUP(AB1197,AB$38:AB1196,1,0)&gt;0,0,0),1))</f>
        <v>0</v>
      </c>
      <c r="AB1197" s="16">
        <f>IF(DATOS!J1161=X$39,DATOS!C1161,"")</f>
        <v>0</v>
      </c>
    </row>
    <row r="1198" spans="26:28" x14ac:dyDescent="0.25">
      <c r="Z1198">
        <f t="shared" si="23"/>
        <v>1</v>
      </c>
      <c r="AA1198">
        <f>IF(AB1198="",0,IFERROR(IF(VLOOKUP(AB1198,AB$38:AB1197,1,0)&gt;0,0,0),1))</f>
        <v>0</v>
      </c>
      <c r="AB1198" s="16">
        <f>IF(DATOS!J1162=X$39,DATOS!C1162,"")</f>
        <v>0</v>
      </c>
    </row>
    <row r="1199" spans="26:28" x14ac:dyDescent="0.25">
      <c r="Z1199">
        <f t="shared" si="23"/>
        <v>1</v>
      </c>
      <c r="AA1199">
        <f>IF(AB1199="",0,IFERROR(IF(VLOOKUP(AB1199,AB$38:AB1198,1,0)&gt;0,0,0),1))</f>
        <v>0</v>
      </c>
      <c r="AB1199" s="16">
        <f>IF(DATOS!J1163=X$39,DATOS!C1163,"")</f>
        <v>0</v>
      </c>
    </row>
    <row r="1200" spans="26:28" x14ac:dyDescent="0.25">
      <c r="Z1200">
        <f t="shared" si="23"/>
        <v>1</v>
      </c>
      <c r="AA1200">
        <f>IF(AB1200="",0,IFERROR(IF(VLOOKUP(AB1200,AB$38:AB1199,1,0)&gt;0,0,0),1))</f>
        <v>0</v>
      </c>
      <c r="AB1200" s="16">
        <f>IF(DATOS!J1164=X$39,DATOS!C1164,"")</f>
        <v>0</v>
      </c>
    </row>
    <row r="1201" spans="26:28" x14ac:dyDescent="0.25">
      <c r="Z1201">
        <f t="shared" si="23"/>
        <v>1</v>
      </c>
      <c r="AA1201">
        <f>IF(AB1201="",0,IFERROR(IF(VLOOKUP(AB1201,AB$38:AB1200,1,0)&gt;0,0,0),1))</f>
        <v>0</v>
      </c>
      <c r="AB1201" s="16">
        <f>IF(DATOS!J1165=X$39,DATOS!C1165,"")</f>
        <v>0</v>
      </c>
    </row>
    <row r="1202" spans="26:28" x14ac:dyDescent="0.25">
      <c r="Z1202">
        <f t="shared" si="23"/>
        <v>1</v>
      </c>
      <c r="AA1202">
        <f>IF(AB1202="",0,IFERROR(IF(VLOOKUP(AB1202,AB$38:AB1201,1,0)&gt;0,0,0),1))</f>
        <v>0</v>
      </c>
      <c r="AB1202" s="16">
        <f>IF(DATOS!J1166=X$39,DATOS!C1166,"")</f>
        <v>0</v>
      </c>
    </row>
    <row r="1203" spans="26:28" x14ac:dyDescent="0.25">
      <c r="Z1203">
        <f t="shared" si="23"/>
        <v>1</v>
      </c>
      <c r="AA1203">
        <f>IF(AB1203="",0,IFERROR(IF(VLOOKUP(AB1203,AB$38:AB1202,1,0)&gt;0,0,0),1))</f>
        <v>0</v>
      </c>
      <c r="AB1203" s="16">
        <f>IF(DATOS!J1167=X$39,DATOS!C1167,"")</f>
        <v>0</v>
      </c>
    </row>
    <row r="1204" spans="26:28" x14ac:dyDescent="0.25">
      <c r="Z1204">
        <f t="shared" si="23"/>
        <v>1</v>
      </c>
      <c r="AA1204">
        <f>IF(AB1204="",0,IFERROR(IF(VLOOKUP(AB1204,AB$38:AB1203,1,0)&gt;0,0,0),1))</f>
        <v>0</v>
      </c>
      <c r="AB1204" s="16">
        <f>IF(DATOS!J1168=X$39,DATOS!C1168,"")</f>
        <v>0</v>
      </c>
    </row>
    <row r="1205" spans="26:28" x14ac:dyDescent="0.25">
      <c r="Z1205">
        <f t="shared" si="23"/>
        <v>1</v>
      </c>
      <c r="AA1205">
        <f>IF(AB1205="",0,IFERROR(IF(VLOOKUP(AB1205,AB$38:AB1204,1,0)&gt;0,0,0),1))</f>
        <v>0</v>
      </c>
      <c r="AB1205" s="16">
        <f>IF(DATOS!J1169=X$39,DATOS!C1169,"")</f>
        <v>0</v>
      </c>
    </row>
    <row r="1206" spans="26:28" x14ac:dyDescent="0.25">
      <c r="Z1206">
        <f t="shared" si="23"/>
        <v>1</v>
      </c>
      <c r="AA1206">
        <f>IF(AB1206="",0,IFERROR(IF(VLOOKUP(AB1206,AB$38:AB1205,1,0)&gt;0,0,0),1))</f>
        <v>0</v>
      </c>
      <c r="AB1206" s="16">
        <f>IF(DATOS!J1170=X$39,DATOS!C1170,"")</f>
        <v>0</v>
      </c>
    </row>
    <row r="1207" spans="26:28" x14ac:dyDescent="0.25">
      <c r="Z1207">
        <f t="shared" si="23"/>
        <v>1</v>
      </c>
      <c r="AA1207">
        <f>IF(AB1207="",0,IFERROR(IF(VLOOKUP(AB1207,AB$38:AB1206,1,0)&gt;0,0,0),1))</f>
        <v>0</v>
      </c>
      <c r="AB1207" s="16">
        <f>IF(DATOS!J1171=X$39,DATOS!C1171,"")</f>
        <v>0</v>
      </c>
    </row>
    <row r="1208" spans="26:28" x14ac:dyDescent="0.25">
      <c r="Z1208">
        <f t="shared" si="23"/>
        <v>1</v>
      </c>
      <c r="AA1208">
        <f>IF(AB1208="",0,IFERROR(IF(VLOOKUP(AB1208,AB$38:AB1207,1,0)&gt;0,0,0),1))</f>
        <v>0</v>
      </c>
      <c r="AB1208" s="16">
        <f>IF(DATOS!J1172=X$39,DATOS!C1172,"")</f>
        <v>0</v>
      </c>
    </row>
    <row r="1209" spans="26:28" x14ac:dyDescent="0.25">
      <c r="Z1209">
        <f t="shared" si="23"/>
        <v>1</v>
      </c>
      <c r="AA1209">
        <f>IF(AB1209="",0,IFERROR(IF(VLOOKUP(AB1209,AB$38:AB1208,1,0)&gt;0,0,0),1))</f>
        <v>0</v>
      </c>
      <c r="AB1209" s="16">
        <f>IF(DATOS!J1173=X$39,DATOS!C1173,"")</f>
        <v>0</v>
      </c>
    </row>
    <row r="1210" spans="26:28" x14ac:dyDescent="0.25">
      <c r="Z1210">
        <f t="shared" si="23"/>
        <v>1</v>
      </c>
      <c r="AA1210">
        <f>IF(AB1210="",0,IFERROR(IF(VLOOKUP(AB1210,AB$38:AB1209,1,0)&gt;0,0,0),1))</f>
        <v>0</v>
      </c>
      <c r="AB1210" s="16">
        <f>IF(DATOS!J1174=X$39,DATOS!C1174,"")</f>
        <v>0</v>
      </c>
    </row>
    <row r="1211" spans="26:28" x14ac:dyDescent="0.25">
      <c r="Z1211">
        <f t="shared" si="23"/>
        <v>1</v>
      </c>
      <c r="AA1211">
        <f>IF(AB1211="",0,IFERROR(IF(VLOOKUP(AB1211,AB$38:AB1210,1,0)&gt;0,0,0),1))</f>
        <v>0</v>
      </c>
      <c r="AB1211" s="16">
        <f>IF(DATOS!J1175=X$39,DATOS!C1175,"")</f>
        <v>0</v>
      </c>
    </row>
    <row r="1212" spans="26:28" x14ac:dyDescent="0.25">
      <c r="Z1212">
        <f t="shared" si="23"/>
        <v>1</v>
      </c>
      <c r="AA1212">
        <f>IF(AB1212="",0,IFERROR(IF(VLOOKUP(AB1212,AB$38:AB1211,1,0)&gt;0,0,0),1))</f>
        <v>0</v>
      </c>
      <c r="AB1212" s="16">
        <f>IF(DATOS!J1176=X$39,DATOS!C1176,"")</f>
        <v>0</v>
      </c>
    </row>
    <row r="1213" spans="26:28" x14ac:dyDescent="0.25">
      <c r="Z1213">
        <f t="shared" si="23"/>
        <v>1</v>
      </c>
      <c r="AA1213">
        <f>IF(AB1213="",0,IFERROR(IF(VLOOKUP(AB1213,AB$38:AB1212,1,0)&gt;0,0,0),1))</f>
        <v>0</v>
      </c>
      <c r="AB1213" s="16">
        <f>IF(DATOS!J1177=X$39,DATOS!C1177,"")</f>
        <v>0</v>
      </c>
    </row>
    <row r="1214" spans="26:28" x14ac:dyDescent="0.25">
      <c r="Z1214">
        <f t="shared" si="23"/>
        <v>1</v>
      </c>
      <c r="AA1214">
        <f>IF(AB1214="",0,IFERROR(IF(VLOOKUP(AB1214,AB$38:AB1213,1,0)&gt;0,0,0),1))</f>
        <v>0</v>
      </c>
      <c r="AB1214" s="16">
        <f>IF(DATOS!J1178=X$39,DATOS!C1178,"")</f>
        <v>0</v>
      </c>
    </row>
    <row r="1215" spans="26:28" x14ac:dyDescent="0.25">
      <c r="Z1215">
        <f t="shared" si="23"/>
        <v>1</v>
      </c>
      <c r="AA1215">
        <f>IF(AB1215="",0,IFERROR(IF(VLOOKUP(AB1215,AB$38:AB1214,1,0)&gt;0,0,0),1))</f>
        <v>0</v>
      </c>
      <c r="AB1215" s="16">
        <f>IF(DATOS!J1179=X$39,DATOS!C1179,"")</f>
        <v>0</v>
      </c>
    </row>
    <row r="1216" spans="26:28" x14ac:dyDescent="0.25">
      <c r="Z1216">
        <f t="shared" si="23"/>
        <v>1</v>
      </c>
      <c r="AA1216">
        <f>IF(AB1216="",0,IFERROR(IF(VLOOKUP(AB1216,AB$38:AB1215,1,0)&gt;0,0,0),1))</f>
        <v>0</v>
      </c>
      <c r="AB1216" s="16">
        <f>IF(DATOS!J1180=X$39,DATOS!C1180,"")</f>
        <v>0</v>
      </c>
    </row>
    <row r="1217" spans="26:28" x14ac:dyDescent="0.25">
      <c r="Z1217">
        <f t="shared" si="23"/>
        <v>1</v>
      </c>
      <c r="AA1217">
        <f>IF(AB1217="",0,IFERROR(IF(VLOOKUP(AB1217,AB$38:AB1216,1,0)&gt;0,0,0),1))</f>
        <v>0</v>
      </c>
      <c r="AB1217" s="16">
        <f>IF(DATOS!J1181=X$39,DATOS!C1181,"")</f>
        <v>0</v>
      </c>
    </row>
    <row r="1218" spans="26:28" x14ac:dyDescent="0.25">
      <c r="Z1218">
        <f t="shared" si="23"/>
        <v>1</v>
      </c>
      <c r="AA1218">
        <f>IF(AB1218="",0,IFERROR(IF(VLOOKUP(AB1218,AB$38:AB1217,1,0)&gt;0,0,0),1))</f>
        <v>0</v>
      </c>
      <c r="AB1218" s="16">
        <f>IF(DATOS!J1182=X$39,DATOS!C1182,"")</f>
        <v>0</v>
      </c>
    </row>
    <row r="1219" spans="26:28" x14ac:dyDescent="0.25">
      <c r="Z1219">
        <f t="shared" si="23"/>
        <v>1</v>
      </c>
      <c r="AA1219">
        <f>IF(AB1219="",0,IFERROR(IF(VLOOKUP(AB1219,AB$38:AB1218,1,0)&gt;0,0,0),1))</f>
        <v>0</v>
      </c>
      <c r="AB1219" s="16">
        <f>IF(DATOS!J1183=X$39,DATOS!C1183,"")</f>
        <v>0</v>
      </c>
    </row>
    <row r="1220" spans="26:28" x14ac:dyDescent="0.25">
      <c r="Z1220">
        <f t="shared" si="23"/>
        <v>1</v>
      </c>
      <c r="AA1220">
        <f>IF(AB1220="",0,IFERROR(IF(VLOOKUP(AB1220,AB$38:AB1219,1,0)&gt;0,0,0),1))</f>
        <v>0</v>
      </c>
      <c r="AB1220" s="16">
        <f>IF(DATOS!J1184=X$39,DATOS!C1184,"")</f>
        <v>0</v>
      </c>
    </row>
    <row r="1221" spans="26:28" x14ac:dyDescent="0.25">
      <c r="Z1221">
        <f t="shared" si="23"/>
        <v>1</v>
      </c>
      <c r="AA1221">
        <f>IF(AB1221="",0,IFERROR(IF(VLOOKUP(AB1221,AB$38:AB1220,1,0)&gt;0,0,0),1))</f>
        <v>0</v>
      </c>
      <c r="AB1221" s="16">
        <f>IF(DATOS!J1185=X$39,DATOS!C1185,"")</f>
        <v>0</v>
      </c>
    </row>
    <row r="1222" spans="26:28" x14ac:dyDescent="0.25">
      <c r="Z1222">
        <f t="shared" si="23"/>
        <v>1</v>
      </c>
      <c r="AA1222">
        <f>IF(AB1222="",0,IFERROR(IF(VLOOKUP(AB1222,AB$38:AB1221,1,0)&gt;0,0,0),1))</f>
        <v>0</v>
      </c>
      <c r="AB1222" s="16">
        <f>IF(DATOS!J1186=X$39,DATOS!C1186,"")</f>
        <v>0</v>
      </c>
    </row>
    <row r="1223" spans="26:28" x14ac:dyDescent="0.25">
      <c r="Z1223">
        <f t="shared" si="23"/>
        <v>1</v>
      </c>
      <c r="AA1223">
        <f>IF(AB1223="",0,IFERROR(IF(VLOOKUP(AB1223,AB$38:AB1222,1,0)&gt;0,0,0),1))</f>
        <v>0</v>
      </c>
      <c r="AB1223" s="16">
        <f>IF(DATOS!J1187=X$39,DATOS!C1187,"")</f>
        <v>0</v>
      </c>
    </row>
    <row r="1224" spans="26:28" x14ac:dyDescent="0.25">
      <c r="Z1224">
        <f t="shared" si="23"/>
        <v>1</v>
      </c>
      <c r="AA1224">
        <f>IF(AB1224="",0,IFERROR(IF(VLOOKUP(AB1224,AB$38:AB1223,1,0)&gt;0,0,0),1))</f>
        <v>0</v>
      </c>
      <c r="AB1224" s="16">
        <f>IF(DATOS!J1188=X$39,DATOS!C1188,"")</f>
        <v>0</v>
      </c>
    </row>
    <row r="1225" spans="26:28" x14ac:dyDescent="0.25">
      <c r="Z1225">
        <f t="shared" si="23"/>
        <v>1</v>
      </c>
      <c r="AA1225">
        <f>IF(AB1225="",0,IFERROR(IF(VLOOKUP(AB1225,AB$38:AB1224,1,0)&gt;0,0,0),1))</f>
        <v>0</v>
      </c>
      <c r="AB1225" s="16">
        <f>IF(DATOS!J1189=X$39,DATOS!C1189,"")</f>
        <v>0</v>
      </c>
    </row>
    <row r="1226" spans="26:28" x14ac:dyDescent="0.25">
      <c r="Z1226">
        <f t="shared" si="23"/>
        <v>1</v>
      </c>
      <c r="AA1226">
        <f>IF(AB1226="",0,IFERROR(IF(VLOOKUP(AB1226,AB$38:AB1225,1,0)&gt;0,0,0),1))</f>
        <v>0</v>
      </c>
      <c r="AB1226" s="16">
        <f>IF(DATOS!J1190=X$39,DATOS!C1190,"")</f>
        <v>0</v>
      </c>
    </row>
    <row r="1227" spans="26:28" x14ac:dyDescent="0.25">
      <c r="Z1227">
        <f t="shared" si="23"/>
        <v>1</v>
      </c>
      <c r="AA1227">
        <f>IF(AB1227="",0,IFERROR(IF(VLOOKUP(AB1227,AB$38:AB1226,1,0)&gt;0,0,0),1))</f>
        <v>0</v>
      </c>
      <c r="AB1227" s="16">
        <f>IF(DATOS!J1191=X$39,DATOS!C1191,"")</f>
        <v>0</v>
      </c>
    </row>
    <row r="1228" spans="26:28" x14ac:dyDescent="0.25">
      <c r="Z1228">
        <f t="shared" si="23"/>
        <v>1</v>
      </c>
      <c r="AA1228">
        <f>IF(AB1228="",0,IFERROR(IF(VLOOKUP(AB1228,AB$38:AB1227,1,0)&gt;0,0,0),1))</f>
        <v>0</v>
      </c>
      <c r="AB1228" s="16">
        <f>IF(DATOS!J1192=X$39,DATOS!C1192,"")</f>
        <v>0</v>
      </c>
    </row>
    <row r="1229" spans="26:28" x14ac:dyDescent="0.25">
      <c r="Z1229">
        <f t="shared" si="23"/>
        <v>1</v>
      </c>
      <c r="AA1229">
        <f>IF(AB1229="",0,IFERROR(IF(VLOOKUP(AB1229,AB$38:AB1228,1,0)&gt;0,0,0),1))</f>
        <v>0</v>
      </c>
      <c r="AB1229" s="16">
        <f>IF(DATOS!J1193=X$39,DATOS!C1193,"")</f>
        <v>0</v>
      </c>
    </row>
    <row r="1230" spans="26:28" x14ac:dyDescent="0.25">
      <c r="Z1230">
        <f t="shared" si="23"/>
        <v>1</v>
      </c>
      <c r="AA1230">
        <f>IF(AB1230="",0,IFERROR(IF(VLOOKUP(AB1230,AB$38:AB1229,1,0)&gt;0,0,0),1))</f>
        <v>0</v>
      </c>
      <c r="AB1230" s="16">
        <f>IF(DATOS!J1194=X$39,DATOS!C1194,"")</f>
        <v>0</v>
      </c>
    </row>
    <row r="1231" spans="26:28" x14ac:dyDescent="0.25">
      <c r="Z1231">
        <f t="shared" si="23"/>
        <v>1</v>
      </c>
      <c r="AA1231">
        <f>IF(AB1231="",0,IFERROR(IF(VLOOKUP(AB1231,AB$38:AB1230,1,0)&gt;0,0,0),1))</f>
        <v>0</v>
      </c>
      <c r="AB1231" s="16">
        <f>IF(DATOS!J1195=X$39,DATOS!C1195,"")</f>
        <v>0</v>
      </c>
    </row>
    <row r="1232" spans="26:28" x14ac:dyDescent="0.25">
      <c r="Z1232">
        <f t="shared" si="23"/>
        <v>1</v>
      </c>
      <c r="AA1232">
        <f>IF(AB1232="",0,IFERROR(IF(VLOOKUP(AB1232,AB$38:AB1231,1,0)&gt;0,0,0),1))</f>
        <v>0</v>
      </c>
      <c r="AB1232" s="16">
        <f>IF(DATOS!J1196=X$39,DATOS!C1196,"")</f>
        <v>0</v>
      </c>
    </row>
    <row r="1233" spans="26:28" x14ac:dyDescent="0.25">
      <c r="Z1233">
        <f t="shared" si="23"/>
        <v>1</v>
      </c>
      <c r="AA1233">
        <f>IF(AB1233="",0,IFERROR(IF(VLOOKUP(AB1233,AB$38:AB1232,1,0)&gt;0,0,0),1))</f>
        <v>0</v>
      </c>
      <c r="AB1233" s="16">
        <f>IF(DATOS!J1197=X$39,DATOS!C1197,"")</f>
        <v>0</v>
      </c>
    </row>
    <row r="1234" spans="26:28" x14ac:dyDescent="0.25">
      <c r="Z1234">
        <f t="shared" si="23"/>
        <v>1</v>
      </c>
      <c r="AA1234">
        <f>IF(AB1234="",0,IFERROR(IF(VLOOKUP(AB1234,AB$38:AB1233,1,0)&gt;0,0,0),1))</f>
        <v>0</v>
      </c>
      <c r="AB1234" s="16">
        <f>IF(DATOS!J1198=X$39,DATOS!C1198,"")</f>
        <v>0</v>
      </c>
    </row>
    <row r="1235" spans="26:28" x14ac:dyDescent="0.25">
      <c r="Z1235">
        <f t="shared" si="23"/>
        <v>1</v>
      </c>
      <c r="AA1235">
        <f>IF(AB1235="",0,IFERROR(IF(VLOOKUP(AB1235,AB$38:AB1234,1,0)&gt;0,0,0),1))</f>
        <v>0</v>
      </c>
      <c r="AB1235" s="16">
        <f>IF(DATOS!J1199=X$39,DATOS!C1199,"")</f>
        <v>0</v>
      </c>
    </row>
    <row r="1236" spans="26:28" x14ac:dyDescent="0.25">
      <c r="Z1236">
        <f t="shared" si="23"/>
        <v>1</v>
      </c>
      <c r="AA1236">
        <f>IF(AB1236="",0,IFERROR(IF(VLOOKUP(AB1236,AB$38:AB1235,1,0)&gt;0,0,0),1))</f>
        <v>0</v>
      </c>
      <c r="AB1236" s="16">
        <f>IF(DATOS!J1200=X$39,DATOS!C1200,"")</f>
        <v>0</v>
      </c>
    </row>
    <row r="1237" spans="26:28" x14ac:dyDescent="0.25">
      <c r="Z1237">
        <f t="shared" si="23"/>
        <v>1</v>
      </c>
      <c r="AA1237">
        <f>IF(AB1237="",0,IFERROR(IF(VLOOKUP(AB1237,AB$38:AB1236,1,0)&gt;0,0,0),1))</f>
        <v>0</v>
      </c>
      <c r="AB1237" s="16">
        <f>IF(DATOS!J1201=X$39,DATOS!C1201,"")</f>
        <v>0</v>
      </c>
    </row>
    <row r="1238" spans="26:28" x14ac:dyDescent="0.25">
      <c r="Z1238">
        <f t="shared" si="23"/>
        <v>1</v>
      </c>
      <c r="AA1238">
        <f>IF(AB1238="",0,IFERROR(IF(VLOOKUP(AB1238,AB$38:AB1237,1,0)&gt;0,0,0),1))</f>
        <v>0</v>
      </c>
      <c r="AB1238" s="16">
        <f>IF(DATOS!J1202=X$39,DATOS!C1202,"")</f>
        <v>0</v>
      </c>
    </row>
    <row r="1239" spans="26:28" x14ac:dyDescent="0.25">
      <c r="Z1239">
        <f t="shared" si="23"/>
        <v>1</v>
      </c>
      <c r="AA1239">
        <f>IF(AB1239="",0,IFERROR(IF(VLOOKUP(AB1239,AB$38:AB1238,1,0)&gt;0,0,0),1))</f>
        <v>0</v>
      </c>
      <c r="AB1239" s="16">
        <f>IF(DATOS!J1203=X$39,DATOS!C1203,"")</f>
        <v>0</v>
      </c>
    </row>
    <row r="1240" spans="26:28" x14ac:dyDescent="0.25">
      <c r="Z1240">
        <f t="shared" si="23"/>
        <v>1</v>
      </c>
      <c r="AA1240">
        <f>IF(AB1240="",0,IFERROR(IF(VLOOKUP(AB1240,AB$38:AB1239,1,0)&gt;0,0,0),1))</f>
        <v>0</v>
      </c>
      <c r="AB1240" s="16">
        <f>IF(DATOS!J1204=X$39,DATOS!C1204,"")</f>
        <v>0</v>
      </c>
    </row>
    <row r="1241" spans="26:28" x14ac:dyDescent="0.25">
      <c r="Z1241">
        <f t="shared" si="23"/>
        <v>1</v>
      </c>
      <c r="AA1241">
        <f>IF(AB1241="",0,IFERROR(IF(VLOOKUP(AB1241,AB$38:AB1240,1,0)&gt;0,0,0),1))</f>
        <v>0</v>
      </c>
      <c r="AB1241" s="16">
        <f>IF(DATOS!J1205=X$39,DATOS!C1205,"")</f>
        <v>0</v>
      </c>
    </row>
    <row r="1242" spans="26:28" x14ac:dyDescent="0.25">
      <c r="Z1242">
        <f t="shared" si="23"/>
        <v>1</v>
      </c>
      <c r="AA1242">
        <f>IF(AB1242="",0,IFERROR(IF(VLOOKUP(AB1242,AB$38:AB1241,1,0)&gt;0,0,0),1))</f>
        <v>0</v>
      </c>
      <c r="AB1242" s="16">
        <f>IF(DATOS!J1206=X$39,DATOS!C1206,"")</f>
        <v>0</v>
      </c>
    </row>
    <row r="1243" spans="26:28" x14ac:dyDescent="0.25">
      <c r="Z1243">
        <f t="shared" si="23"/>
        <v>1</v>
      </c>
      <c r="AA1243">
        <f>IF(AB1243="",0,IFERROR(IF(VLOOKUP(AB1243,AB$38:AB1242,1,0)&gt;0,0,0),1))</f>
        <v>0</v>
      </c>
      <c r="AB1243" s="16">
        <f>IF(DATOS!J1207=X$39,DATOS!C1207,"")</f>
        <v>0</v>
      </c>
    </row>
    <row r="1244" spans="26:28" x14ac:dyDescent="0.25">
      <c r="Z1244">
        <f t="shared" si="23"/>
        <v>1</v>
      </c>
      <c r="AA1244">
        <f>IF(AB1244="",0,IFERROR(IF(VLOOKUP(AB1244,AB$38:AB1243,1,0)&gt;0,0,0),1))</f>
        <v>0</v>
      </c>
      <c r="AB1244" s="16">
        <f>IF(DATOS!J1208=X$39,DATOS!C1208,"")</f>
        <v>0</v>
      </c>
    </row>
    <row r="1245" spans="26:28" x14ac:dyDescent="0.25">
      <c r="Z1245">
        <f t="shared" si="23"/>
        <v>1</v>
      </c>
      <c r="AA1245">
        <f>IF(AB1245="",0,IFERROR(IF(VLOOKUP(AB1245,AB$38:AB1244,1,0)&gt;0,0,0),1))</f>
        <v>0</v>
      </c>
      <c r="AB1245" s="16">
        <f>IF(DATOS!J1209=X$39,DATOS!C1209,"")</f>
        <v>0</v>
      </c>
    </row>
    <row r="1246" spans="26:28" x14ac:dyDescent="0.25">
      <c r="Z1246">
        <f t="shared" si="23"/>
        <v>1</v>
      </c>
      <c r="AA1246">
        <f>IF(AB1246="",0,IFERROR(IF(VLOOKUP(AB1246,AB$38:AB1245,1,0)&gt;0,0,0),1))</f>
        <v>0</v>
      </c>
      <c r="AB1246" s="16">
        <f>IF(DATOS!J1210=X$39,DATOS!C1210,"")</f>
        <v>0</v>
      </c>
    </row>
    <row r="1247" spans="26:28" x14ac:dyDescent="0.25">
      <c r="Z1247">
        <f t="shared" si="23"/>
        <v>1</v>
      </c>
      <c r="AA1247">
        <f>IF(AB1247="",0,IFERROR(IF(VLOOKUP(AB1247,AB$38:AB1246,1,0)&gt;0,0,0),1))</f>
        <v>0</v>
      </c>
      <c r="AB1247" s="16">
        <f>IF(DATOS!J1211=X$39,DATOS!C1211,"")</f>
        <v>0</v>
      </c>
    </row>
    <row r="1248" spans="26:28" x14ac:dyDescent="0.25">
      <c r="Z1248">
        <f t="shared" si="23"/>
        <v>1</v>
      </c>
      <c r="AA1248">
        <f>IF(AB1248="",0,IFERROR(IF(VLOOKUP(AB1248,AB$38:AB1247,1,0)&gt;0,0,0),1))</f>
        <v>0</v>
      </c>
      <c r="AB1248" s="16">
        <f>IF(DATOS!J1212=X$39,DATOS!C1212,"")</f>
        <v>0</v>
      </c>
    </row>
    <row r="1249" spans="26:28" x14ac:dyDescent="0.25">
      <c r="Z1249">
        <f t="shared" si="23"/>
        <v>1</v>
      </c>
      <c r="AA1249">
        <f>IF(AB1249="",0,IFERROR(IF(VLOOKUP(AB1249,AB$38:AB1248,1,0)&gt;0,0,0),1))</f>
        <v>0</v>
      </c>
      <c r="AB1249" s="16">
        <f>IF(DATOS!J1213=X$39,DATOS!C1213,"")</f>
        <v>0</v>
      </c>
    </row>
    <row r="1250" spans="26:28" x14ac:dyDescent="0.25">
      <c r="Z1250">
        <f t="shared" si="23"/>
        <v>1</v>
      </c>
      <c r="AA1250">
        <f>IF(AB1250="",0,IFERROR(IF(VLOOKUP(AB1250,AB$38:AB1249,1,0)&gt;0,0,0),1))</f>
        <v>0</v>
      </c>
      <c r="AB1250" s="16">
        <f>IF(DATOS!J1214=X$39,DATOS!C1214,"")</f>
        <v>0</v>
      </c>
    </row>
    <row r="1251" spans="26:28" x14ac:dyDescent="0.25">
      <c r="Z1251">
        <f t="shared" si="23"/>
        <v>1</v>
      </c>
      <c r="AA1251">
        <f>IF(AB1251="",0,IFERROR(IF(VLOOKUP(AB1251,AB$38:AB1250,1,0)&gt;0,0,0),1))</f>
        <v>0</v>
      </c>
      <c r="AB1251" s="16">
        <f>IF(DATOS!J1215=X$39,DATOS!C1215,"")</f>
        <v>0</v>
      </c>
    </row>
    <row r="1252" spans="26:28" x14ac:dyDescent="0.25">
      <c r="Z1252">
        <f t="shared" si="23"/>
        <v>1</v>
      </c>
      <c r="AA1252">
        <f>IF(AB1252="",0,IFERROR(IF(VLOOKUP(AB1252,AB$38:AB1251,1,0)&gt;0,0,0),1))</f>
        <v>0</v>
      </c>
      <c r="AB1252" s="16">
        <f>IF(DATOS!J1216=X$39,DATOS!C1216,"")</f>
        <v>0</v>
      </c>
    </row>
    <row r="1253" spans="26:28" x14ac:dyDescent="0.25">
      <c r="Z1253">
        <f t="shared" si="23"/>
        <v>1</v>
      </c>
      <c r="AA1253">
        <f>IF(AB1253="",0,IFERROR(IF(VLOOKUP(AB1253,AB$38:AB1252,1,0)&gt;0,0,0),1))</f>
        <v>0</v>
      </c>
      <c r="AB1253" s="16">
        <f>IF(DATOS!J1217=X$39,DATOS!C1217,"")</f>
        <v>0</v>
      </c>
    </row>
    <row r="1254" spans="26:28" x14ac:dyDescent="0.25">
      <c r="Z1254">
        <f t="shared" ref="Z1254:Z1317" si="24">Z1253+AA1254</f>
        <v>1</v>
      </c>
      <c r="AA1254">
        <f>IF(AB1254="",0,IFERROR(IF(VLOOKUP(AB1254,AB$38:AB1253,1,0)&gt;0,0,0),1))</f>
        <v>0</v>
      </c>
      <c r="AB1254" s="16">
        <f>IF(DATOS!J1218=X$39,DATOS!C1218,"")</f>
        <v>0</v>
      </c>
    </row>
    <row r="1255" spans="26:28" x14ac:dyDescent="0.25">
      <c r="Z1255">
        <f t="shared" si="24"/>
        <v>1</v>
      </c>
      <c r="AA1255">
        <f>IF(AB1255="",0,IFERROR(IF(VLOOKUP(AB1255,AB$38:AB1254,1,0)&gt;0,0,0),1))</f>
        <v>0</v>
      </c>
      <c r="AB1255" s="16">
        <f>IF(DATOS!J1219=X$39,DATOS!C1219,"")</f>
        <v>0</v>
      </c>
    </row>
    <row r="1256" spans="26:28" x14ac:dyDescent="0.25">
      <c r="Z1256">
        <f t="shared" si="24"/>
        <v>1</v>
      </c>
      <c r="AA1256">
        <f>IF(AB1256="",0,IFERROR(IF(VLOOKUP(AB1256,AB$38:AB1255,1,0)&gt;0,0,0),1))</f>
        <v>0</v>
      </c>
      <c r="AB1256" s="16">
        <f>IF(DATOS!J1220=X$39,DATOS!C1220,"")</f>
        <v>0</v>
      </c>
    </row>
    <row r="1257" spans="26:28" x14ac:dyDescent="0.25">
      <c r="Z1257">
        <f t="shared" si="24"/>
        <v>1</v>
      </c>
      <c r="AA1257">
        <f>IF(AB1257="",0,IFERROR(IF(VLOOKUP(AB1257,AB$38:AB1256,1,0)&gt;0,0,0),1))</f>
        <v>0</v>
      </c>
      <c r="AB1257" s="16">
        <f>IF(DATOS!J1221=X$39,DATOS!C1221,"")</f>
        <v>0</v>
      </c>
    </row>
    <row r="1258" spans="26:28" x14ac:dyDescent="0.25">
      <c r="Z1258">
        <f t="shared" si="24"/>
        <v>1</v>
      </c>
      <c r="AA1258">
        <f>IF(AB1258="",0,IFERROR(IF(VLOOKUP(AB1258,AB$38:AB1257,1,0)&gt;0,0,0),1))</f>
        <v>0</v>
      </c>
      <c r="AB1258" s="16">
        <f>IF(DATOS!J1222=X$39,DATOS!C1222,"")</f>
        <v>0</v>
      </c>
    </row>
    <row r="1259" spans="26:28" x14ac:dyDescent="0.25">
      <c r="Z1259">
        <f t="shared" si="24"/>
        <v>1</v>
      </c>
      <c r="AA1259">
        <f>IF(AB1259="",0,IFERROR(IF(VLOOKUP(AB1259,AB$38:AB1258,1,0)&gt;0,0,0),1))</f>
        <v>0</v>
      </c>
      <c r="AB1259" s="16">
        <f>IF(DATOS!J1223=X$39,DATOS!C1223,"")</f>
        <v>0</v>
      </c>
    </row>
    <row r="1260" spans="26:28" x14ac:dyDescent="0.25">
      <c r="Z1260">
        <f t="shared" si="24"/>
        <v>1</v>
      </c>
      <c r="AA1260">
        <f>IF(AB1260="",0,IFERROR(IF(VLOOKUP(AB1260,AB$38:AB1259,1,0)&gt;0,0,0),1))</f>
        <v>0</v>
      </c>
      <c r="AB1260" s="16">
        <f>IF(DATOS!J1224=X$39,DATOS!C1224,"")</f>
        <v>0</v>
      </c>
    </row>
    <row r="1261" spans="26:28" x14ac:dyDescent="0.25">
      <c r="Z1261">
        <f t="shared" si="24"/>
        <v>1</v>
      </c>
      <c r="AA1261">
        <f>IF(AB1261="",0,IFERROR(IF(VLOOKUP(AB1261,AB$38:AB1260,1,0)&gt;0,0,0),1))</f>
        <v>0</v>
      </c>
      <c r="AB1261" s="16">
        <f>IF(DATOS!J1225=X$39,DATOS!C1225,"")</f>
        <v>0</v>
      </c>
    </row>
    <row r="1262" spans="26:28" x14ac:dyDescent="0.25">
      <c r="Z1262">
        <f t="shared" si="24"/>
        <v>1</v>
      </c>
      <c r="AA1262">
        <f>IF(AB1262="",0,IFERROR(IF(VLOOKUP(AB1262,AB$38:AB1261,1,0)&gt;0,0,0),1))</f>
        <v>0</v>
      </c>
      <c r="AB1262" s="16">
        <f>IF(DATOS!J1226=X$39,DATOS!C1226,"")</f>
        <v>0</v>
      </c>
    </row>
    <row r="1263" spans="26:28" x14ac:dyDescent="0.25">
      <c r="Z1263">
        <f t="shared" si="24"/>
        <v>1</v>
      </c>
      <c r="AA1263">
        <f>IF(AB1263="",0,IFERROR(IF(VLOOKUP(AB1263,AB$38:AB1262,1,0)&gt;0,0,0),1))</f>
        <v>0</v>
      </c>
      <c r="AB1263" s="16">
        <f>IF(DATOS!J1227=X$39,DATOS!C1227,"")</f>
        <v>0</v>
      </c>
    </row>
    <row r="1264" spans="26:28" x14ac:dyDescent="0.25">
      <c r="Z1264">
        <f t="shared" si="24"/>
        <v>1</v>
      </c>
      <c r="AA1264">
        <f>IF(AB1264="",0,IFERROR(IF(VLOOKUP(AB1264,AB$38:AB1263,1,0)&gt;0,0,0),1))</f>
        <v>0</v>
      </c>
      <c r="AB1264" s="16">
        <f>IF(DATOS!J1228=X$39,DATOS!C1228,"")</f>
        <v>0</v>
      </c>
    </row>
    <row r="1265" spans="26:28" x14ac:dyDescent="0.25">
      <c r="Z1265">
        <f t="shared" si="24"/>
        <v>1</v>
      </c>
      <c r="AA1265">
        <f>IF(AB1265="",0,IFERROR(IF(VLOOKUP(AB1265,AB$38:AB1264,1,0)&gt;0,0,0),1))</f>
        <v>0</v>
      </c>
      <c r="AB1265" s="16">
        <f>IF(DATOS!J1229=X$39,DATOS!C1229,"")</f>
        <v>0</v>
      </c>
    </row>
    <row r="1266" spans="26:28" x14ac:dyDescent="0.25">
      <c r="Z1266">
        <f t="shared" si="24"/>
        <v>1</v>
      </c>
      <c r="AA1266">
        <f>IF(AB1266="",0,IFERROR(IF(VLOOKUP(AB1266,AB$38:AB1265,1,0)&gt;0,0,0),1))</f>
        <v>0</v>
      </c>
      <c r="AB1266" s="16">
        <f>IF(DATOS!J1230=X$39,DATOS!C1230,"")</f>
        <v>0</v>
      </c>
    </row>
    <row r="1267" spans="26:28" x14ac:dyDescent="0.25">
      <c r="Z1267">
        <f t="shared" si="24"/>
        <v>1</v>
      </c>
      <c r="AA1267">
        <f>IF(AB1267="",0,IFERROR(IF(VLOOKUP(AB1267,AB$38:AB1266,1,0)&gt;0,0,0),1))</f>
        <v>0</v>
      </c>
      <c r="AB1267" s="16">
        <f>IF(DATOS!J1231=X$39,DATOS!C1231,"")</f>
        <v>0</v>
      </c>
    </row>
    <row r="1268" spans="26:28" x14ac:dyDescent="0.25">
      <c r="Z1268">
        <f t="shared" si="24"/>
        <v>1</v>
      </c>
      <c r="AA1268">
        <f>IF(AB1268="",0,IFERROR(IF(VLOOKUP(AB1268,AB$38:AB1267,1,0)&gt;0,0,0),1))</f>
        <v>0</v>
      </c>
      <c r="AB1268" s="16">
        <f>IF(DATOS!J1232=X$39,DATOS!C1232,"")</f>
        <v>0</v>
      </c>
    </row>
    <row r="1269" spans="26:28" x14ac:dyDescent="0.25">
      <c r="Z1269">
        <f t="shared" si="24"/>
        <v>1</v>
      </c>
      <c r="AA1269">
        <f>IF(AB1269="",0,IFERROR(IF(VLOOKUP(AB1269,AB$38:AB1268,1,0)&gt;0,0,0),1))</f>
        <v>0</v>
      </c>
      <c r="AB1269" s="16">
        <f>IF(DATOS!J1233=X$39,DATOS!C1233,"")</f>
        <v>0</v>
      </c>
    </row>
    <row r="1270" spans="26:28" x14ac:dyDescent="0.25">
      <c r="Z1270">
        <f t="shared" si="24"/>
        <v>1</v>
      </c>
      <c r="AA1270">
        <f>IF(AB1270="",0,IFERROR(IF(VLOOKUP(AB1270,AB$38:AB1269,1,0)&gt;0,0,0),1))</f>
        <v>0</v>
      </c>
      <c r="AB1270" s="16">
        <f>IF(DATOS!J1234=X$39,DATOS!C1234,"")</f>
        <v>0</v>
      </c>
    </row>
    <row r="1271" spans="26:28" x14ac:dyDescent="0.25">
      <c r="Z1271">
        <f t="shared" si="24"/>
        <v>1</v>
      </c>
      <c r="AA1271">
        <f>IF(AB1271="",0,IFERROR(IF(VLOOKUP(AB1271,AB$38:AB1270,1,0)&gt;0,0,0),1))</f>
        <v>0</v>
      </c>
      <c r="AB1271" s="16">
        <f>IF(DATOS!J1235=X$39,DATOS!C1235,"")</f>
        <v>0</v>
      </c>
    </row>
    <row r="1272" spans="26:28" x14ac:dyDescent="0.25">
      <c r="Z1272">
        <f t="shared" si="24"/>
        <v>1</v>
      </c>
      <c r="AA1272">
        <f>IF(AB1272="",0,IFERROR(IF(VLOOKUP(AB1272,AB$38:AB1271,1,0)&gt;0,0,0),1))</f>
        <v>0</v>
      </c>
      <c r="AB1272" s="16">
        <f>IF(DATOS!J1236=X$39,DATOS!C1236,"")</f>
        <v>0</v>
      </c>
    </row>
    <row r="1273" spans="26:28" x14ac:dyDescent="0.25">
      <c r="Z1273">
        <f t="shared" si="24"/>
        <v>1</v>
      </c>
      <c r="AA1273">
        <f>IF(AB1273="",0,IFERROR(IF(VLOOKUP(AB1273,AB$38:AB1272,1,0)&gt;0,0,0),1))</f>
        <v>0</v>
      </c>
      <c r="AB1273" s="16">
        <f>IF(DATOS!J1237=X$39,DATOS!C1237,"")</f>
        <v>0</v>
      </c>
    </row>
    <row r="1274" spans="26:28" x14ac:dyDescent="0.25">
      <c r="Z1274">
        <f t="shared" si="24"/>
        <v>1</v>
      </c>
      <c r="AA1274">
        <f>IF(AB1274="",0,IFERROR(IF(VLOOKUP(AB1274,AB$38:AB1273,1,0)&gt;0,0,0),1))</f>
        <v>0</v>
      </c>
      <c r="AB1274" s="16">
        <f>IF(DATOS!J1238=X$39,DATOS!C1238,"")</f>
        <v>0</v>
      </c>
    </row>
    <row r="1275" spans="26:28" x14ac:dyDescent="0.25">
      <c r="Z1275">
        <f t="shared" si="24"/>
        <v>1</v>
      </c>
      <c r="AA1275">
        <f>IF(AB1275="",0,IFERROR(IF(VLOOKUP(AB1275,AB$38:AB1274,1,0)&gt;0,0,0),1))</f>
        <v>0</v>
      </c>
      <c r="AB1275" s="16">
        <f>IF(DATOS!J1239=X$39,DATOS!C1239,"")</f>
        <v>0</v>
      </c>
    </row>
    <row r="1276" spans="26:28" x14ac:dyDescent="0.25">
      <c r="Z1276">
        <f t="shared" si="24"/>
        <v>1</v>
      </c>
      <c r="AA1276">
        <f>IF(AB1276="",0,IFERROR(IF(VLOOKUP(AB1276,AB$38:AB1275,1,0)&gt;0,0,0),1))</f>
        <v>0</v>
      </c>
      <c r="AB1276" s="16">
        <f>IF(DATOS!J1240=X$39,DATOS!C1240,"")</f>
        <v>0</v>
      </c>
    </row>
    <row r="1277" spans="26:28" x14ac:dyDescent="0.25">
      <c r="Z1277">
        <f t="shared" si="24"/>
        <v>1</v>
      </c>
      <c r="AA1277">
        <f>IF(AB1277="",0,IFERROR(IF(VLOOKUP(AB1277,AB$38:AB1276,1,0)&gt;0,0,0),1))</f>
        <v>0</v>
      </c>
      <c r="AB1277" s="16">
        <f>IF(DATOS!J1241=X$39,DATOS!C1241,"")</f>
        <v>0</v>
      </c>
    </row>
    <row r="1278" spans="26:28" x14ac:dyDescent="0.25">
      <c r="Z1278">
        <f t="shared" si="24"/>
        <v>1</v>
      </c>
      <c r="AA1278">
        <f>IF(AB1278="",0,IFERROR(IF(VLOOKUP(AB1278,AB$38:AB1277,1,0)&gt;0,0,0),1))</f>
        <v>0</v>
      </c>
      <c r="AB1278" s="16">
        <f>IF(DATOS!J1242=X$39,DATOS!C1242,"")</f>
        <v>0</v>
      </c>
    </row>
    <row r="1279" spans="26:28" x14ac:dyDescent="0.25">
      <c r="Z1279">
        <f t="shared" si="24"/>
        <v>1</v>
      </c>
      <c r="AA1279">
        <f>IF(AB1279="",0,IFERROR(IF(VLOOKUP(AB1279,AB$38:AB1278,1,0)&gt;0,0,0),1))</f>
        <v>0</v>
      </c>
      <c r="AB1279" s="16">
        <f>IF(DATOS!J1243=X$39,DATOS!C1243,"")</f>
        <v>0</v>
      </c>
    </row>
    <row r="1280" spans="26:28" x14ac:dyDescent="0.25">
      <c r="Z1280">
        <f t="shared" si="24"/>
        <v>1</v>
      </c>
      <c r="AA1280">
        <f>IF(AB1280="",0,IFERROR(IF(VLOOKUP(AB1280,AB$38:AB1279,1,0)&gt;0,0,0),1))</f>
        <v>0</v>
      </c>
      <c r="AB1280" s="16">
        <f>IF(DATOS!J1244=X$39,DATOS!C1244,"")</f>
        <v>0</v>
      </c>
    </row>
    <row r="1281" spans="26:28" x14ac:dyDescent="0.25">
      <c r="Z1281">
        <f t="shared" si="24"/>
        <v>1</v>
      </c>
      <c r="AA1281">
        <f>IF(AB1281="",0,IFERROR(IF(VLOOKUP(AB1281,AB$38:AB1280,1,0)&gt;0,0,0),1))</f>
        <v>0</v>
      </c>
      <c r="AB1281" s="16">
        <f>IF(DATOS!J1245=X$39,DATOS!C1245,"")</f>
        <v>0</v>
      </c>
    </row>
    <row r="1282" spans="26:28" x14ac:dyDescent="0.25">
      <c r="Z1282">
        <f t="shared" si="24"/>
        <v>1</v>
      </c>
      <c r="AA1282">
        <f>IF(AB1282="",0,IFERROR(IF(VLOOKUP(AB1282,AB$38:AB1281,1,0)&gt;0,0,0),1))</f>
        <v>0</v>
      </c>
      <c r="AB1282" s="16">
        <f>IF(DATOS!J1246=X$39,DATOS!C1246,"")</f>
        <v>0</v>
      </c>
    </row>
    <row r="1283" spans="26:28" x14ac:dyDescent="0.25">
      <c r="Z1283">
        <f t="shared" si="24"/>
        <v>1</v>
      </c>
      <c r="AA1283">
        <f>IF(AB1283="",0,IFERROR(IF(VLOOKUP(AB1283,AB$38:AB1282,1,0)&gt;0,0,0),1))</f>
        <v>0</v>
      </c>
      <c r="AB1283" s="16">
        <f>IF(DATOS!J1247=X$39,DATOS!C1247,"")</f>
        <v>0</v>
      </c>
    </row>
    <row r="1284" spans="26:28" x14ac:dyDescent="0.25">
      <c r="Z1284">
        <f t="shared" si="24"/>
        <v>1</v>
      </c>
      <c r="AA1284">
        <f>IF(AB1284="",0,IFERROR(IF(VLOOKUP(AB1284,AB$38:AB1283,1,0)&gt;0,0,0),1))</f>
        <v>0</v>
      </c>
      <c r="AB1284" s="16">
        <f>IF(DATOS!J1248=X$39,DATOS!C1248,"")</f>
        <v>0</v>
      </c>
    </row>
    <row r="1285" spans="26:28" x14ac:dyDescent="0.25">
      <c r="Z1285">
        <f t="shared" si="24"/>
        <v>1</v>
      </c>
      <c r="AA1285">
        <f>IF(AB1285="",0,IFERROR(IF(VLOOKUP(AB1285,AB$38:AB1284,1,0)&gt;0,0,0),1))</f>
        <v>0</v>
      </c>
      <c r="AB1285" s="16">
        <f>IF(DATOS!J1249=X$39,DATOS!C1249,"")</f>
        <v>0</v>
      </c>
    </row>
    <row r="1286" spans="26:28" x14ac:dyDescent="0.25">
      <c r="Z1286">
        <f t="shared" si="24"/>
        <v>1</v>
      </c>
      <c r="AA1286">
        <f>IF(AB1286="",0,IFERROR(IF(VLOOKUP(AB1286,AB$38:AB1285,1,0)&gt;0,0,0),1))</f>
        <v>0</v>
      </c>
      <c r="AB1286" s="16">
        <f>IF(DATOS!J1250=X$39,DATOS!C1250,"")</f>
        <v>0</v>
      </c>
    </row>
    <row r="1287" spans="26:28" x14ac:dyDescent="0.25">
      <c r="Z1287">
        <f t="shared" si="24"/>
        <v>1</v>
      </c>
      <c r="AA1287">
        <f>IF(AB1287="",0,IFERROR(IF(VLOOKUP(AB1287,AB$38:AB1286,1,0)&gt;0,0,0),1))</f>
        <v>0</v>
      </c>
      <c r="AB1287" s="16">
        <f>IF(DATOS!J1251=X$39,DATOS!C1251,"")</f>
        <v>0</v>
      </c>
    </row>
    <row r="1288" spans="26:28" x14ac:dyDescent="0.25">
      <c r="Z1288">
        <f t="shared" si="24"/>
        <v>1</v>
      </c>
      <c r="AA1288">
        <f>IF(AB1288="",0,IFERROR(IF(VLOOKUP(AB1288,AB$38:AB1287,1,0)&gt;0,0,0),1))</f>
        <v>0</v>
      </c>
      <c r="AB1288" s="16">
        <f>IF(DATOS!J1252=X$39,DATOS!C1252,"")</f>
        <v>0</v>
      </c>
    </row>
    <row r="1289" spans="26:28" x14ac:dyDescent="0.25">
      <c r="Z1289">
        <f t="shared" si="24"/>
        <v>1</v>
      </c>
      <c r="AA1289">
        <f>IF(AB1289="",0,IFERROR(IF(VLOOKUP(AB1289,AB$38:AB1288,1,0)&gt;0,0,0),1))</f>
        <v>0</v>
      </c>
      <c r="AB1289" s="16">
        <f>IF(DATOS!J1253=X$39,DATOS!C1253,"")</f>
        <v>0</v>
      </c>
    </row>
    <row r="1290" spans="26:28" x14ac:dyDescent="0.25">
      <c r="Z1290">
        <f t="shared" si="24"/>
        <v>1</v>
      </c>
      <c r="AA1290">
        <f>IF(AB1290="",0,IFERROR(IF(VLOOKUP(AB1290,AB$38:AB1289,1,0)&gt;0,0,0),1))</f>
        <v>0</v>
      </c>
      <c r="AB1290" s="16">
        <f>IF(DATOS!J1254=X$39,DATOS!C1254,"")</f>
        <v>0</v>
      </c>
    </row>
    <row r="1291" spans="26:28" x14ac:dyDescent="0.25">
      <c r="Z1291">
        <f t="shared" si="24"/>
        <v>1</v>
      </c>
      <c r="AA1291">
        <f>IF(AB1291="",0,IFERROR(IF(VLOOKUP(AB1291,AB$38:AB1290,1,0)&gt;0,0,0),1))</f>
        <v>0</v>
      </c>
      <c r="AB1291" s="16">
        <f>IF(DATOS!J1255=X$39,DATOS!C1255,"")</f>
        <v>0</v>
      </c>
    </row>
    <row r="1292" spans="26:28" x14ac:dyDescent="0.25">
      <c r="Z1292">
        <f t="shared" si="24"/>
        <v>1</v>
      </c>
      <c r="AA1292">
        <f>IF(AB1292="",0,IFERROR(IF(VLOOKUP(AB1292,AB$38:AB1291,1,0)&gt;0,0,0),1))</f>
        <v>0</v>
      </c>
      <c r="AB1292" s="16">
        <f>IF(DATOS!J1256=X$39,DATOS!C1256,"")</f>
        <v>0</v>
      </c>
    </row>
    <row r="1293" spans="26:28" x14ac:dyDescent="0.25">
      <c r="Z1293">
        <f t="shared" si="24"/>
        <v>1</v>
      </c>
      <c r="AA1293">
        <f>IF(AB1293="",0,IFERROR(IF(VLOOKUP(AB1293,AB$38:AB1292,1,0)&gt;0,0,0),1))</f>
        <v>0</v>
      </c>
      <c r="AB1293" s="16">
        <f>IF(DATOS!J1257=X$39,DATOS!C1257,"")</f>
        <v>0</v>
      </c>
    </row>
    <row r="1294" spans="26:28" x14ac:dyDescent="0.25">
      <c r="Z1294">
        <f t="shared" si="24"/>
        <v>1</v>
      </c>
      <c r="AA1294">
        <f>IF(AB1294="",0,IFERROR(IF(VLOOKUP(AB1294,AB$38:AB1293,1,0)&gt;0,0,0),1))</f>
        <v>0</v>
      </c>
      <c r="AB1294" s="16">
        <f>IF(DATOS!J1258=X$39,DATOS!C1258,"")</f>
        <v>0</v>
      </c>
    </row>
    <row r="1295" spans="26:28" x14ac:dyDescent="0.25">
      <c r="Z1295">
        <f t="shared" si="24"/>
        <v>1</v>
      </c>
      <c r="AA1295">
        <f>IF(AB1295="",0,IFERROR(IF(VLOOKUP(AB1295,AB$38:AB1294,1,0)&gt;0,0,0),1))</f>
        <v>0</v>
      </c>
      <c r="AB1295" s="16">
        <f>IF(DATOS!J1259=X$39,DATOS!C1259,"")</f>
        <v>0</v>
      </c>
    </row>
    <row r="1296" spans="26:28" x14ac:dyDescent="0.25">
      <c r="Z1296">
        <f t="shared" si="24"/>
        <v>1</v>
      </c>
      <c r="AA1296">
        <f>IF(AB1296="",0,IFERROR(IF(VLOOKUP(AB1296,AB$38:AB1295,1,0)&gt;0,0,0),1))</f>
        <v>0</v>
      </c>
      <c r="AB1296" s="16">
        <f>IF(DATOS!J1260=X$39,DATOS!C1260,"")</f>
        <v>0</v>
      </c>
    </row>
    <row r="1297" spans="26:28" x14ac:dyDescent="0.25">
      <c r="Z1297">
        <f t="shared" si="24"/>
        <v>1</v>
      </c>
      <c r="AA1297">
        <f>IF(AB1297="",0,IFERROR(IF(VLOOKUP(AB1297,AB$38:AB1296,1,0)&gt;0,0,0),1))</f>
        <v>0</v>
      </c>
      <c r="AB1297" s="16">
        <f>IF(DATOS!J1261=X$39,DATOS!C1261,"")</f>
        <v>0</v>
      </c>
    </row>
    <row r="1298" spans="26:28" x14ac:dyDescent="0.25">
      <c r="Z1298">
        <f t="shared" si="24"/>
        <v>1</v>
      </c>
      <c r="AA1298">
        <f>IF(AB1298="",0,IFERROR(IF(VLOOKUP(AB1298,AB$38:AB1297,1,0)&gt;0,0,0),1))</f>
        <v>0</v>
      </c>
      <c r="AB1298" s="16">
        <f>IF(DATOS!J1262=X$39,DATOS!C1262,"")</f>
        <v>0</v>
      </c>
    </row>
    <row r="1299" spans="26:28" x14ac:dyDescent="0.25">
      <c r="Z1299">
        <f t="shared" si="24"/>
        <v>1</v>
      </c>
      <c r="AA1299">
        <f>IF(AB1299="",0,IFERROR(IF(VLOOKUP(AB1299,AB$38:AB1298,1,0)&gt;0,0,0),1))</f>
        <v>0</v>
      </c>
      <c r="AB1299" s="16">
        <f>IF(DATOS!J1263=X$39,DATOS!C1263,"")</f>
        <v>0</v>
      </c>
    </row>
    <row r="1300" spans="26:28" x14ac:dyDescent="0.25">
      <c r="Z1300">
        <f t="shared" si="24"/>
        <v>1</v>
      </c>
      <c r="AA1300">
        <f>IF(AB1300="",0,IFERROR(IF(VLOOKUP(AB1300,AB$38:AB1299,1,0)&gt;0,0,0),1))</f>
        <v>0</v>
      </c>
      <c r="AB1300" s="16">
        <f>IF(DATOS!J1264=X$39,DATOS!C1264,"")</f>
        <v>0</v>
      </c>
    </row>
    <row r="1301" spans="26:28" x14ac:dyDescent="0.25">
      <c r="Z1301">
        <f t="shared" si="24"/>
        <v>1</v>
      </c>
      <c r="AA1301">
        <f>IF(AB1301="",0,IFERROR(IF(VLOOKUP(AB1301,AB$38:AB1300,1,0)&gt;0,0,0),1))</f>
        <v>0</v>
      </c>
      <c r="AB1301" s="16">
        <f>IF(DATOS!J1265=X$39,DATOS!C1265,"")</f>
        <v>0</v>
      </c>
    </row>
    <row r="1302" spans="26:28" x14ac:dyDescent="0.25">
      <c r="Z1302">
        <f t="shared" si="24"/>
        <v>1</v>
      </c>
      <c r="AA1302">
        <f>IF(AB1302="",0,IFERROR(IF(VLOOKUP(AB1302,AB$38:AB1301,1,0)&gt;0,0,0),1))</f>
        <v>0</v>
      </c>
      <c r="AB1302" s="16">
        <f>IF(DATOS!J1266=X$39,DATOS!C1266,"")</f>
        <v>0</v>
      </c>
    </row>
    <row r="1303" spans="26:28" x14ac:dyDescent="0.25">
      <c r="Z1303">
        <f t="shared" si="24"/>
        <v>1</v>
      </c>
      <c r="AA1303">
        <f>IF(AB1303="",0,IFERROR(IF(VLOOKUP(AB1303,AB$38:AB1302,1,0)&gt;0,0,0),1))</f>
        <v>0</v>
      </c>
      <c r="AB1303" s="16">
        <f>IF(DATOS!J1267=X$39,DATOS!C1267,"")</f>
        <v>0</v>
      </c>
    </row>
    <row r="1304" spans="26:28" x14ac:dyDescent="0.25">
      <c r="Z1304">
        <f t="shared" si="24"/>
        <v>1</v>
      </c>
      <c r="AA1304">
        <f>IF(AB1304="",0,IFERROR(IF(VLOOKUP(AB1304,AB$38:AB1303,1,0)&gt;0,0,0),1))</f>
        <v>0</v>
      </c>
      <c r="AB1304" s="16">
        <f>IF(DATOS!J1268=X$39,DATOS!C1268,"")</f>
        <v>0</v>
      </c>
    </row>
    <row r="1305" spans="26:28" x14ac:dyDescent="0.25">
      <c r="Z1305">
        <f t="shared" si="24"/>
        <v>1</v>
      </c>
      <c r="AA1305">
        <f>IF(AB1305="",0,IFERROR(IF(VLOOKUP(AB1305,AB$38:AB1304,1,0)&gt;0,0,0),1))</f>
        <v>0</v>
      </c>
      <c r="AB1305" s="16">
        <f>IF(DATOS!J1269=X$39,DATOS!C1269,"")</f>
        <v>0</v>
      </c>
    </row>
    <row r="1306" spans="26:28" x14ac:dyDescent="0.25">
      <c r="Z1306">
        <f t="shared" si="24"/>
        <v>1</v>
      </c>
      <c r="AA1306">
        <f>IF(AB1306="",0,IFERROR(IF(VLOOKUP(AB1306,AB$38:AB1305,1,0)&gt;0,0,0),1))</f>
        <v>0</v>
      </c>
      <c r="AB1306" s="16">
        <f>IF(DATOS!J1270=X$39,DATOS!C1270,"")</f>
        <v>0</v>
      </c>
    </row>
    <row r="1307" spans="26:28" x14ac:dyDescent="0.25">
      <c r="Z1307">
        <f t="shared" si="24"/>
        <v>1</v>
      </c>
      <c r="AA1307">
        <f>IF(AB1307="",0,IFERROR(IF(VLOOKUP(AB1307,AB$38:AB1306,1,0)&gt;0,0,0),1))</f>
        <v>0</v>
      </c>
      <c r="AB1307" s="16">
        <f>IF(DATOS!J1271=X$39,DATOS!C1271,"")</f>
        <v>0</v>
      </c>
    </row>
    <row r="1308" spans="26:28" x14ac:dyDescent="0.25">
      <c r="Z1308">
        <f t="shared" si="24"/>
        <v>1</v>
      </c>
      <c r="AA1308">
        <f>IF(AB1308="",0,IFERROR(IF(VLOOKUP(AB1308,AB$38:AB1307,1,0)&gt;0,0,0),1))</f>
        <v>0</v>
      </c>
      <c r="AB1308" s="16">
        <f>IF(DATOS!J1272=X$39,DATOS!C1272,"")</f>
        <v>0</v>
      </c>
    </row>
    <row r="1309" spans="26:28" x14ac:dyDescent="0.25">
      <c r="Z1309">
        <f t="shared" si="24"/>
        <v>1</v>
      </c>
      <c r="AA1309">
        <f>IF(AB1309="",0,IFERROR(IF(VLOOKUP(AB1309,AB$38:AB1308,1,0)&gt;0,0,0),1))</f>
        <v>0</v>
      </c>
      <c r="AB1309" s="16">
        <f>IF(DATOS!J1273=X$39,DATOS!C1273,"")</f>
        <v>0</v>
      </c>
    </row>
    <row r="1310" spans="26:28" x14ac:dyDescent="0.25">
      <c r="Z1310">
        <f t="shared" si="24"/>
        <v>1</v>
      </c>
      <c r="AA1310">
        <f>IF(AB1310="",0,IFERROR(IF(VLOOKUP(AB1310,AB$38:AB1309,1,0)&gt;0,0,0),1))</f>
        <v>0</v>
      </c>
      <c r="AB1310" s="16">
        <f>IF(DATOS!J1274=X$39,DATOS!C1274,"")</f>
        <v>0</v>
      </c>
    </row>
    <row r="1311" spans="26:28" x14ac:dyDescent="0.25">
      <c r="Z1311">
        <f t="shared" si="24"/>
        <v>1</v>
      </c>
      <c r="AA1311">
        <f>IF(AB1311="",0,IFERROR(IF(VLOOKUP(AB1311,AB$38:AB1310,1,0)&gt;0,0,0),1))</f>
        <v>0</v>
      </c>
      <c r="AB1311" s="16">
        <f>IF(DATOS!J1275=X$39,DATOS!C1275,"")</f>
        <v>0</v>
      </c>
    </row>
    <row r="1312" spans="26:28" x14ac:dyDescent="0.25">
      <c r="Z1312">
        <f t="shared" si="24"/>
        <v>1</v>
      </c>
      <c r="AA1312">
        <f>IF(AB1312="",0,IFERROR(IF(VLOOKUP(AB1312,AB$38:AB1311,1,0)&gt;0,0,0),1))</f>
        <v>0</v>
      </c>
      <c r="AB1312" s="16">
        <f>IF(DATOS!J1276=X$39,DATOS!C1276,"")</f>
        <v>0</v>
      </c>
    </row>
    <row r="1313" spans="26:28" x14ac:dyDescent="0.25">
      <c r="Z1313">
        <f t="shared" si="24"/>
        <v>1</v>
      </c>
      <c r="AA1313">
        <f>IF(AB1313="",0,IFERROR(IF(VLOOKUP(AB1313,AB$38:AB1312,1,0)&gt;0,0,0),1))</f>
        <v>0</v>
      </c>
      <c r="AB1313" s="16">
        <f>IF(DATOS!J1277=X$39,DATOS!C1277,"")</f>
        <v>0</v>
      </c>
    </row>
    <row r="1314" spans="26:28" x14ac:dyDescent="0.25">
      <c r="Z1314">
        <f t="shared" si="24"/>
        <v>1</v>
      </c>
      <c r="AA1314">
        <f>IF(AB1314="",0,IFERROR(IF(VLOOKUP(AB1314,AB$38:AB1313,1,0)&gt;0,0,0),1))</f>
        <v>0</v>
      </c>
      <c r="AB1314" s="16">
        <f>IF(DATOS!J1278=X$39,DATOS!C1278,"")</f>
        <v>0</v>
      </c>
    </row>
    <row r="1315" spans="26:28" x14ac:dyDescent="0.25">
      <c r="Z1315">
        <f t="shared" si="24"/>
        <v>1</v>
      </c>
      <c r="AA1315">
        <f>IF(AB1315="",0,IFERROR(IF(VLOOKUP(AB1315,AB$38:AB1314,1,0)&gt;0,0,0),1))</f>
        <v>0</v>
      </c>
      <c r="AB1315" s="16">
        <f>IF(DATOS!J1279=X$39,DATOS!C1279,"")</f>
        <v>0</v>
      </c>
    </row>
    <row r="1316" spans="26:28" x14ac:dyDescent="0.25">
      <c r="Z1316">
        <f t="shared" si="24"/>
        <v>1</v>
      </c>
      <c r="AA1316">
        <f>IF(AB1316="",0,IFERROR(IF(VLOOKUP(AB1316,AB$38:AB1315,1,0)&gt;0,0,0),1))</f>
        <v>0</v>
      </c>
      <c r="AB1316" s="16">
        <f>IF(DATOS!J1280=X$39,DATOS!C1280,"")</f>
        <v>0</v>
      </c>
    </row>
    <row r="1317" spans="26:28" x14ac:dyDescent="0.25">
      <c r="Z1317">
        <f t="shared" si="24"/>
        <v>1</v>
      </c>
      <c r="AA1317">
        <f>IF(AB1317="",0,IFERROR(IF(VLOOKUP(AB1317,AB$38:AB1316,1,0)&gt;0,0,0),1))</f>
        <v>0</v>
      </c>
      <c r="AB1317" s="16">
        <f>IF(DATOS!J1281=X$39,DATOS!C1281,"")</f>
        <v>0</v>
      </c>
    </row>
    <row r="1318" spans="26:28" x14ac:dyDescent="0.25">
      <c r="Z1318">
        <f t="shared" ref="Z1318:Z1381" si="25">Z1317+AA1318</f>
        <v>1</v>
      </c>
      <c r="AA1318">
        <f>IF(AB1318="",0,IFERROR(IF(VLOOKUP(AB1318,AB$38:AB1317,1,0)&gt;0,0,0),1))</f>
        <v>0</v>
      </c>
      <c r="AB1318" s="16">
        <f>IF(DATOS!J1282=X$39,DATOS!C1282,"")</f>
        <v>0</v>
      </c>
    </row>
    <row r="1319" spans="26:28" x14ac:dyDescent="0.25">
      <c r="Z1319">
        <f t="shared" si="25"/>
        <v>1</v>
      </c>
      <c r="AA1319">
        <f>IF(AB1319="",0,IFERROR(IF(VLOOKUP(AB1319,AB$38:AB1318,1,0)&gt;0,0,0),1))</f>
        <v>0</v>
      </c>
      <c r="AB1319" s="16">
        <f>IF(DATOS!J1283=X$39,DATOS!C1283,"")</f>
        <v>0</v>
      </c>
    </row>
    <row r="1320" spans="26:28" x14ac:dyDescent="0.25">
      <c r="Z1320">
        <f t="shared" si="25"/>
        <v>1</v>
      </c>
      <c r="AA1320">
        <f>IF(AB1320="",0,IFERROR(IF(VLOOKUP(AB1320,AB$38:AB1319,1,0)&gt;0,0,0),1))</f>
        <v>0</v>
      </c>
      <c r="AB1320" s="16">
        <f>IF(DATOS!J1284=X$39,DATOS!C1284,"")</f>
        <v>0</v>
      </c>
    </row>
    <row r="1321" spans="26:28" x14ac:dyDescent="0.25">
      <c r="Z1321">
        <f t="shared" si="25"/>
        <v>1</v>
      </c>
      <c r="AA1321">
        <f>IF(AB1321="",0,IFERROR(IF(VLOOKUP(AB1321,AB$38:AB1320,1,0)&gt;0,0,0),1))</f>
        <v>0</v>
      </c>
      <c r="AB1321" s="16">
        <f>IF(DATOS!J1285=X$39,DATOS!C1285,"")</f>
        <v>0</v>
      </c>
    </row>
    <row r="1322" spans="26:28" x14ac:dyDescent="0.25">
      <c r="Z1322">
        <f t="shared" si="25"/>
        <v>1</v>
      </c>
      <c r="AA1322">
        <f>IF(AB1322="",0,IFERROR(IF(VLOOKUP(AB1322,AB$38:AB1321,1,0)&gt;0,0,0),1))</f>
        <v>0</v>
      </c>
      <c r="AB1322" s="16">
        <f>IF(DATOS!J1286=X$39,DATOS!C1286,"")</f>
        <v>0</v>
      </c>
    </row>
    <row r="1323" spans="26:28" x14ac:dyDescent="0.25">
      <c r="Z1323">
        <f t="shared" si="25"/>
        <v>1</v>
      </c>
      <c r="AA1323">
        <f>IF(AB1323="",0,IFERROR(IF(VLOOKUP(AB1323,AB$38:AB1322,1,0)&gt;0,0,0),1))</f>
        <v>0</v>
      </c>
      <c r="AB1323" s="16">
        <f>IF(DATOS!J1287=X$39,DATOS!C1287,"")</f>
        <v>0</v>
      </c>
    </row>
    <row r="1324" spans="26:28" x14ac:dyDescent="0.25">
      <c r="Z1324">
        <f t="shared" si="25"/>
        <v>1</v>
      </c>
      <c r="AA1324">
        <f>IF(AB1324="",0,IFERROR(IF(VLOOKUP(AB1324,AB$38:AB1323,1,0)&gt;0,0,0),1))</f>
        <v>0</v>
      </c>
      <c r="AB1324" s="16">
        <f>IF(DATOS!J1288=X$39,DATOS!C1288,"")</f>
        <v>0</v>
      </c>
    </row>
    <row r="1325" spans="26:28" x14ac:dyDescent="0.25">
      <c r="Z1325">
        <f t="shared" si="25"/>
        <v>1</v>
      </c>
      <c r="AA1325">
        <f>IF(AB1325="",0,IFERROR(IF(VLOOKUP(AB1325,AB$38:AB1324,1,0)&gt;0,0,0),1))</f>
        <v>0</v>
      </c>
      <c r="AB1325" s="16">
        <f>IF(DATOS!J1289=X$39,DATOS!C1289,"")</f>
        <v>0</v>
      </c>
    </row>
    <row r="1326" spans="26:28" x14ac:dyDescent="0.25">
      <c r="Z1326">
        <f t="shared" si="25"/>
        <v>1</v>
      </c>
      <c r="AA1326">
        <f>IF(AB1326="",0,IFERROR(IF(VLOOKUP(AB1326,AB$38:AB1325,1,0)&gt;0,0,0),1))</f>
        <v>0</v>
      </c>
      <c r="AB1326" s="16">
        <f>IF(DATOS!J1290=X$39,DATOS!C1290,"")</f>
        <v>0</v>
      </c>
    </row>
    <row r="1327" spans="26:28" x14ac:dyDescent="0.25">
      <c r="Z1327">
        <f t="shared" si="25"/>
        <v>1</v>
      </c>
      <c r="AA1327">
        <f>IF(AB1327="",0,IFERROR(IF(VLOOKUP(AB1327,AB$38:AB1326,1,0)&gt;0,0,0),1))</f>
        <v>0</v>
      </c>
      <c r="AB1327" s="16">
        <f>IF(DATOS!J1291=X$39,DATOS!C1291,"")</f>
        <v>0</v>
      </c>
    </row>
    <row r="1328" spans="26:28" x14ac:dyDescent="0.25">
      <c r="Z1328">
        <f t="shared" si="25"/>
        <v>1</v>
      </c>
      <c r="AA1328">
        <f>IF(AB1328="",0,IFERROR(IF(VLOOKUP(AB1328,AB$38:AB1327,1,0)&gt;0,0,0),1))</f>
        <v>0</v>
      </c>
      <c r="AB1328" s="16">
        <f>IF(DATOS!J1292=X$39,DATOS!C1292,"")</f>
        <v>0</v>
      </c>
    </row>
    <row r="1329" spans="26:28" x14ac:dyDescent="0.25">
      <c r="Z1329">
        <f t="shared" si="25"/>
        <v>1</v>
      </c>
      <c r="AA1329">
        <f>IF(AB1329="",0,IFERROR(IF(VLOOKUP(AB1329,AB$38:AB1328,1,0)&gt;0,0,0),1))</f>
        <v>0</v>
      </c>
      <c r="AB1329" s="16">
        <f>IF(DATOS!J1293=X$39,DATOS!C1293,"")</f>
        <v>0</v>
      </c>
    </row>
    <row r="1330" spans="26:28" x14ac:dyDescent="0.25">
      <c r="Z1330">
        <f t="shared" si="25"/>
        <v>1</v>
      </c>
      <c r="AA1330">
        <f>IF(AB1330="",0,IFERROR(IF(VLOOKUP(AB1330,AB$38:AB1329,1,0)&gt;0,0,0),1))</f>
        <v>0</v>
      </c>
      <c r="AB1330" s="16">
        <f>IF(DATOS!J1294=X$39,DATOS!C1294,"")</f>
        <v>0</v>
      </c>
    </row>
    <row r="1331" spans="26:28" x14ac:dyDescent="0.25">
      <c r="Z1331">
        <f t="shared" si="25"/>
        <v>1</v>
      </c>
      <c r="AA1331">
        <f>IF(AB1331="",0,IFERROR(IF(VLOOKUP(AB1331,AB$38:AB1330,1,0)&gt;0,0,0),1))</f>
        <v>0</v>
      </c>
      <c r="AB1331" s="16">
        <f>IF(DATOS!J1295=X$39,DATOS!C1295,"")</f>
        <v>0</v>
      </c>
    </row>
    <row r="1332" spans="26:28" x14ac:dyDescent="0.25">
      <c r="Z1332">
        <f t="shared" si="25"/>
        <v>1</v>
      </c>
      <c r="AA1332">
        <f>IF(AB1332="",0,IFERROR(IF(VLOOKUP(AB1332,AB$38:AB1331,1,0)&gt;0,0,0),1))</f>
        <v>0</v>
      </c>
      <c r="AB1332" s="16">
        <f>IF(DATOS!J1296=X$39,DATOS!C1296,"")</f>
        <v>0</v>
      </c>
    </row>
    <row r="1333" spans="26:28" x14ac:dyDescent="0.25">
      <c r="Z1333">
        <f t="shared" si="25"/>
        <v>1</v>
      </c>
      <c r="AA1333">
        <f>IF(AB1333="",0,IFERROR(IF(VLOOKUP(AB1333,AB$38:AB1332,1,0)&gt;0,0,0),1))</f>
        <v>0</v>
      </c>
      <c r="AB1333" s="16">
        <f>IF(DATOS!J1297=X$39,DATOS!C1297,"")</f>
        <v>0</v>
      </c>
    </row>
    <row r="1334" spans="26:28" x14ac:dyDescent="0.25">
      <c r="Z1334">
        <f t="shared" si="25"/>
        <v>1</v>
      </c>
      <c r="AA1334">
        <f>IF(AB1334="",0,IFERROR(IF(VLOOKUP(AB1334,AB$38:AB1333,1,0)&gt;0,0,0),1))</f>
        <v>0</v>
      </c>
      <c r="AB1334" s="16">
        <f>IF(DATOS!J1298=X$39,DATOS!C1298,"")</f>
        <v>0</v>
      </c>
    </row>
    <row r="1335" spans="26:28" x14ac:dyDescent="0.25">
      <c r="Z1335">
        <f t="shared" si="25"/>
        <v>1</v>
      </c>
      <c r="AA1335">
        <f>IF(AB1335="",0,IFERROR(IF(VLOOKUP(AB1335,AB$38:AB1334,1,0)&gt;0,0,0),1))</f>
        <v>0</v>
      </c>
      <c r="AB1335" s="16">
        <f>IF(DATOS!J1299=X$39,DATOS!C1299,"")</f>
        <v>0</v>
      </c>
    </row>
    <row r="1336" spans="26:28" x14ac:dyDescent="0.25">
      <c r="Z1336">
        <f t="shared" si="25"/>
        <v>1</v>
      </c>
      <c r="AA1336">
        <f>IF(AB1336="",0,IFERROR(IF(VLOOKUP(AB1336,AB$38:AB1335,1,0)&gt;0,0,0),1))</f>
        <v>0</v>
      </c>
      <c r="AB1336" s="16">
        <f>IF(DATOS!J1300=X$39,DATOS!C1300,"")</f>
        <v>0</v>
      </c>
    </row>
    <row r="1337" spans="26:28" x14ac:dyDescent="0.25">
      <c r="Z1337">
        <f t="shared" si="25"/>
        <v>1</v>
      </c>
      <c r="AA1337">
        <f>IF(AB1337="",0,IFERROR(IF(VLOOKUP(AB1337,AB$38:AB1336,1,0)&gt;0,0,0),1))</f>
        <v>0</v>
      </c>
      <c r="AB1337" s="16">
        <f>IF(DATOS!J1301=X$39,DATOS!C1301,"")</f>
        <v>0</v>
      </c>
    </row>
    <row r="1338" spans="26:28" x14ac:dyDescent="0.25">
      <c r="Z1338">
        <f t="shared" si="25"/>
        <v>1</v>
      </c>
      <c r="AA1338">
        <f>IF(AB1338="",0,IFERROR(IF(VLOOKUP(AB1338,AB$38:AB1337,1,0)&gt;0,0,0),1))</f>
        <v>0</v>
      </c>
      <c r="AB1338" s="16">
        <f>IF(DATOS!J1302=X$39,DATOS!C1302,"")</f>
        <v>0</v>
      </c>
    </row>
    <row r="1339" spans="26:28" x14ac:dyDescent="0.25">
      <c r="Z1339">
        <f t="shared" si="25"/>
        <v>1</v>
      </c>
      <c r="AA1339">
        <f>IF(AB1339="",0,IFERROR(IF(VLOOKUP(AB1339,AB$38:AB1338,1,0)&gt;0,0,0),1))</f>
        <v>0</v>
      </c>
      <c r="AB1339" s="16">
        <f>IF(DATOS!J1303=X$39,DATOS!C1303,"")</f>
        <v>0</v>
      </c>
    </row>
    <row r="1340" spans="26:28" x14ac:dyDescent="0.25">
      <c r="Z1340">
        <f t="shared" si="25"/>
        <v>1</v>
      </c>
      <c r="AA1340">
        <f>IF(AB1340="",0,IFERROR(IF(VLOOKUP(AB1340,AB$38:AB1339,1,0)&gt;0,0,0),1))</f>
        <v>0</v>
      </c>
      <c r="AB1340" s="16">
        <f>IF(DATOS!J1304=X$39,DATOS!C1304,"")</f>
        <v>0</v>
      </c>
    </row>
    <row r="1341" spans="26:28" x14ac:dyDescent="0.25">
      <c r="Z1341">
        <f t="shared" si="25"/>
        <v>1</v>
      </c>
      <c r="AA1341">
        <f>IF(AB1341="",0,IFERROR(IF(VLOOKUP(AB1341,AB$38:AB1340,1,0)&gt;0,0,0),1))</f>
        <v>0</v>
      </c>
      <c r="AB1341" s="16">
        <f>IF(DATOS!J1305=X$39,DATOS!C1305,"")</f>
        <v>0</v>
      </c>
    </row>
    <row r="1342" spans="26:28" x14ac:dyDescent="0.25">
      <c r="Z1342">
        <f t="shared" si="25"/>
        <v>1</v>
      </c>
      <c r="AA1342">
        <f>IF(AB1342="",0,IFERROR(IF(VLOOKUP(AB1342,AB$38:AB1341,1,0)&gt;0,0,0),1))</f>
        <v>0</v>
      </c>
      <c r="AB1342" s="16">
        <f>IF(DATOS!J1306=X$39,DATOS!C1306,"")</f>
        <v>0</v>
      </c>
    </row>
    <row r="1343" spans="26:28" x14ac:dyDescent="0.25">
      <c r="Z1343">
        <f t="shared" si="25"/>
        <v>1</v>
      </c>
      <c r="AA1343">
        <f>IF(AB1343="",0,IFERROR(IF(VLOOKUP(AB1343,AB$38:AB1342,1,0)&gt;0,0,0),1))</f>
        <v>0</v>
      </c>
      <c r="AB1343" s="16">
        <f>IF(DATOS!J1307=X$39,DATOS!C1307,"")</f>
        <v>0</v>
      </c>
    </row>
    <row r="1344" spans="26:28" x14ac:dyDescent="0.25">
      <c r="Z1344">
        <f t="shared" si="25"/>
        <v>1</v>
      </c>
      <c r="AA1344">
        <f>IF(AB1344="",0,IFERROR(IF(VLOOKUP(AB1344,AB$38:AB1343,1,0)&gt;0,0,0),1))</f>
        <v>0</v>
      </c>
      <c r="AB1344" s="16">
        <f>IF(DATOS!J1308=X$39,DATOS!C1308,"")</f>
        <v>0</v>
      </c>
    </row>
    <row r="1345" spans="26:28" x14ac:dyDescent="0.25">
      <c r="Z1345">
        <f t="shared" si="25"/>
        <v>1</v>
      </c>
      <c r="AA1345">
        <f>IF(AB1345="",0,IFERROR(IF(VLOOKUP(AB1345,AB$38:AB1344,1,0)&gt;0,0,0),1))</f>
        <v>0</v>
      </c>
      <c r="AB1345" s="16">
        <f>IF(DATOS!J1309=X$39,DATOS!C1309,"")</f>
        <v>0</v>
      </c>
    </row>
    <row r="1346" spans="26:28" x14ac:dyDescent="0.25">
      <c r="Z1346">
        <f t="shared" si="25"/>
        <v>1</v>
      </c>
      <c r="AA1346">
        <f>IF(AB1346="",0,IFERROR(IF(VLOOKUP(AB1346,AB$38:AB1345,1,0)&gt;0,0,0),1))</f>
        <v>0</v>
      </c>
      <c r="AB1346" s="16">
        <f>IF(DATOS!J1310=X$39,DATOS!C1310,"")</f>
        <v>0</v>
      </c>
    </row>
    <row r="1347" spans="26:28" x14ac:dyDescent="0.25">
      <c r="Z1347">
        <f t="shared" si="25"/>
        <v>1</v>
      </c>
      <c r="AA1347">
        <f>IF(AB1347="",0,IFERROR(IF(VLOOKUP(AB1347,AB$38:AB1346,1,0)&gt;0,0,0),1))</f>
        <v>0</v>
      </c>
      <c r="AB1347" s="16">
        <f>IF(DATOS!J1311=X$39,DATOS!C1311,"")</f>
        <v>0</v>
      </c>
    </row>
    <row r="1348" spans="26:28" x14ac:dyDescent="0.25">
      <c r="Z1348">
        <f t="shared" si="25"/>
        <v>1</v>
      </c>
      <c r="AA1348">
        <f>IF(AB1348="",0,IFERROR(IF(VLOOKUP(AB1348,AB$38:AB1347,1,0)&gt;0,0,0),1))</f>
        <v>0</v>
      </c>
      <c r="AB1348" s="16">
        <f>IF(DATOS!J1312=X$39,DATOS!C1312,"")</f>
        <v>0</v>
      </c>
    </row>
    <row r="1349" spans="26:28" x14ac:dyDescent="0.25">
      <c r="Z1349">
        <f t="shared" si="25"/>
        <v>1</v>
      </c>
      <c r="AA1349">
        <f>IF(AB1349="",0,IFERROR(IF(VLOOKUP(AB1349,AB$38:AB1348,1,0)&gt;0,0,0),1))</f>
        <v>0</v>
      </c>
      <c r="AB1349" s="16">
        <f>IF(DATOS!J1313=X$39,DATOS!C1313,"")</f>
        <v>0</v>
      </c>
    </row>
    <row r="1350" spans="26:28" x14ac:dyDescent="0.25">
      <c r="Z1350">
        <f t="shared" si="25"/>
        <v>1</v>
      </c>
      <c r="AA1350">
        <f>IF(AB1350="",0,IFERROR(IF(VLOOKUP(AB1350,AB$38:AB1349,1,0)&gt;0,0,0),1))</f>
        <v>0</v>
      </c>
      <c r="AB1350" s="16">
        <f>IF(DATOS!J1314=X$39,DATOS!C1314,"")</f>
        <v>0</v>
      </c>
    </row>
    <row r="1351" spans="26:28" x14ac:dyDescent="0.25">
      <c r="Z1351">
        <f t="shared" si="25"/>
        <v>1</v>
      </c>
      <c r="AA1351">
        <f>IF(AB1351="",0,IFERROR(IF(VLOOKUP(AB1351,AB$38:AB1350,1,0)&gt;0,0,0),1))</f>
        <v>0</v>
      </c>
      <c r="AB1351" s="16">
        <f>IF(DATOS!J1315=X$39,DATOS!C1315,"")</f>
        <v>0</v>
      </c>
    </row>
    <row r="1352" spans="26:28" x14ac:dyDescent="0.25">
      <c r="Z1352">
        <f t="shared" si="25"/>
        <v>1</v>
      </c>
      <c r="AA1352">
        <f>IF(AB1352="",0,IFERROR(IF(VLOOKUP(AB1352,AB$38:AB1351,1,0)&gt;0,0,0),1))</f>
        <v>0</v>
      </c>
      <c r="AB1352" s="16">
        <f>IF(DATOS!J1316=X$39,DATOS!C1316,"")</f>
        <v>0</v>
      </c>
    </row>
    <row r="1353" spans="26:28" x14ac:dyDescent="0.25">
      <c r="Z1353">
        <f t="shared" si="25"/>
        <v>1</v>
      </c>
      <c r="AA1353">
        <f>IF(AB1353="",0,IFERROR(IF(VLOOKUP(AB1353,AB$38:AB1352,1,0)&gt;0,0,0),1))</f>
        <v>0</v>
      </c>
      <c r="AB1353" s="16">
        <f>IF(DATOS!J1317=X$39,DATOS!C1317,"")</f>
        <v>0</v>
      </c>
    </row>
    <row r="1354" spans="26:28" x14ac:dyDescent="0.25">
      <c r="Z1354">
        <f t="shared" si="25"/>
        <v>1</v>
      </c>
      <c r="AA1354">
        <f>IF(AB1354="",0,IFERROR(IF(VLOOKUP(AB1354,AB$38:AB1353,1,0)&gt;0,0,0),1))</f>
        <v>0</v>
      </c>
      <c r="AB1354" s="16">
        <f>IF(DATOS!J1318=X$39,DATOS!C1318,"")</f>
        <v>0</v>
      </c>
    </row>
    <row r="1355" spans="26:28" x14ac:dyDescent="0.25">
      <c r="Z1355">
        <f t="shared" si="25"/>
        <v>1</v>
      </c>
      <c r="AA1355">
        <f>IF(AB1355="",0,IFERROR(IF(VLOOKUP(AB1355,AB$38:AB1354,1,0)&gt;0,0,0),1))</f>
        <v>0</v>
      </c>
      <c r="AB1355" s="16">
        <f>IF(DATOS!J1319=X$39,DATOS!C1319,"")</f>
        <v>0</v>
      </c>
    </row>
    <row r="1356" spans="26:28" x14ac:dyDescent="0.25">
      <c r="Z1356">
        <f t="shared" si="25"/>
        <v>1</v>
      </c>
      <c r="AA1356">
        <f>IF(AB1356="",0,IFERROR(IF(VLOOKUP(AB1356,AB$38:AB1355,1,0)&gt;0,0,0),1))</f>
        <v>0</v>
      </c>
      <c r="AB1356" s="16">
        <f>IF(DATOS!J1320=X$39,DATOS!C1320,"")</f>
        <v>0</v>
      </c>
    </row>
    <row r="1357" spans="26:28" x14ac:dyDescent="0.25">
      <c r="Z1357">
        <f t="shared" si="25"/>
        <v>1</v>
      </c>
      <c r="AA1357">
        <f>IF(AB1357="",0,IFERROR(IF(VLOOKUP(AB1357,AB$38:AB1356,1,0)&gt;0,0,0),1))</f>
        <v>0</v>
      </c>
      <c r="AB1357" s="16">
        <f>IF(DATOS!J1321=X$39,DATOS!C1321,"")</f>
        <v>0</v>
      </c>
    </row>
    <row r="1358" spans="26:28" x14ac:dyDescent="0.25">
      <c r="Z1358">
        <f t="shared" si="25"/>
        <v>1</v>
      </c>
      <c r="AA1358">
        <f>IF(AB1358="",0,IFERROR(IF(VLOOKUP(AB1358,AB$38:AB1357,1,0)&gt;0,0,0),1))</f>
        <v>0</v>
      </c>
      <c r="AB1358" s="16">
        <f>IF(DATOS!J1322=X$39,DATOS!C1322,"")</f>
        <v>0</v>
      </c>
    </row>
    <row r="1359" spans="26:28" x14ac:dyDescent="0.25">
      <c r="Z1359">
        <f t="shared" si="25"/>
        <v>1</v>
      </c>
      <c r="AA1359">
        <f>IF(AB1359="",0,IFERROR(IF(VLOOKUP(AB1359,AB$38:AB1358,1,0)&gt;0,0,0),1))</f>
        <v>0</v>
      </c>
      <c r="AB1359" s="16">
        <f>IF(DATOS!J1323=X$39,DATOS!C1323,"")</f>
        <v>0</v>
      </c>
    </row>
    <row r="1360" spans="26:28" x14ac:dyDescent="0.25">
      <c r="Z1360">
        <f t="shared" si="25"/>
        <v>1</v>
      </c>
      <c r="AA1360">
        <f>IF(AB1360="",0,IFERROR(IF(VLOOKUP(AB1360,AB$38:AB1359,1,0)&gt;0,0,0),1))</f>
        <v>0</v>
      </c>
      <c r="AB1360" s="16">
        <f>IF(DATOS!J1324=X$39,DATOS!C1324,"")</f>
        <v>0</v>
      </c>
    </row>
    <row r="1361" spans="26:28" x14ac:dyDescent="0.25">
      <c r="Z1361">
        <f t="shared" si="25"/>
        <v>1</v>
      </c>
      <c r="AA1361">
        <f>IF(AB1361="",0,IFERROR(IF(VLOOKUP(AB1361,AB$38:AB1360,1,0)&gt;0,0,0),1))</f>
        <v>0</v>
      </c>
      <c r="AB1361" s="16">
        <f>IF(DATOS!J1325=X$39,DATOS!C1325,"")</f>
        <v>0</v>
      </c>
    </row>
    <row r="1362" spans="26:28" x14ac:dyDescent="0.25">
      <c r="Z1362">
        <f t="shared" si="25"/>
        <v>1</v>
      </c>
      <c r="AA1362">
        <f>IF(AB1362="",0,IFERROR(IF(VLOOKUP(AB1362,AB$38:AB1361,1,0)&gt;0,0,0),1))</f>
        <v>0</v>
      </c>
      <c r="AB1362" s="16">
        <f>IF(DATOS!J1326=X$39,DATOS!C1326,"")</f>
        <v>0</v>
      </c>
    </row>
    <row r="1363" spans="26:28" x14ac:dyDescent="0.25">
      <c r="Z1363">
        <f t="shared" si="25"/>
        <v>1</v>
      </c>
      <c r="AA1363">
        <f>IF(AB1363="",0,IFERROR(IF(VLOOKUP(AB1363,AB$38:AB1362,1,0)&gt;0,0,0),1))</f>
        <v>0</v>
      </c>
      <c r="AB1363" s="16">
        <f>IF(DATOS!J1327=X$39,DATOS!C1327,"")</f>
        <v>0</v>
      </c>
    </row>
    <row r="1364" spans="26:28" x14ac:dyDescent="0.25">
      <c r="Z1364">
        <f t="shared" si="25"/>
        <v>1</v>
      </c>
      <c r="AA1364">
        <f>IF(AB1364="",0,IFERROR(IF(VLOOKUP(AB1364,AB$38:AB1363,1,0)&gt;0,0,0),1))</f>
        <v>0</v>
      </c>
      <c r="AB1364" s="16">
        <f>IF(DATOS!J1328=X$39,DATOS!C1328,"")</f>
        <v>0</v>
      </c>
    </row>
    <row r="1365" spans="26:28" x14ac:dyDescent="0.25">
      <c r="Z1365">
        <f t="shared" si="25"/>
        <v>1</v>
      </c>
      <c r="AA1365">
        <f>IF(AB1365="",0,IFERROR(IF(VLOOKUP(AB1365,AB$38:AB1364,1,0)&gt;0,0,0),1))</f>
        <v>0</v>
      </c>
      <c r="AB1365" s="16">
        <f>IF(DATOS!J1329=X$39,DATOS!C1329,"")</f>
        <v>0</v>
      </c>
    </row>
    <row r="1366" spans="26:28" x14ac:dyDescent="0.25">
      <c r="Z1366">
        <f t="shared" si="25"/>
        <v>1</v>
      </c>
      <c r="AA1366">
        <f>IF(AB1366="",0,IFERROR(IF(VLOOKUP(AB1366,AB$38:AB1365,1,0)&gt;0,0,0),1))</f>
        <v>0</v>
      </c>
      <c r="AB1366" s="16">
        <f>IF(DATOS!J1330=X$39,DATOS!C1330,"")</f>
        <v>0</v>
      </c>
    </row>
    <row r="1367" spans="26:28" x14ac:dyDescent="0.25">
      <c r="Z1367">
        <f t="shared" si="25"/>
        <v>1</v>
      </c>
      <c r="AA1367">
        <f>IF(AB1367="",0,IFERROR(IF(VLOOKUP(AB1367,AB$38:AB1366,1,0)&gt;0,0,0),1))</f>
        <v>0</v>
      </c>
      <c r="AB1367" s="16">
        <f>IF(DATOS!J1331=X$39,DATOS!C1331,"")</f>
        <v>0</v>
      </c>
    </row>
    <row r="1368" spans="26:28" x14ac:dyDescent="0.25">
      <c r="Z1368">
        <f t="shared" si="25"/>
        <v>1</v>
      </c>
      <c r="AA1368">
        <f>IF(AB1368="",0,IFERROR(IF(VLOOKUP(AB1368,AB$38:AB1367,1,0)&gt;0,0,0),1))</f>
        <v>0</v>
      </c>
      <c r="AB1368" s="16">
        <f>IF(DATOS!J1332=X$39,DATOS!C1332,"")</f>
        <v>0</v>
      </c>
    </row>
    <row r="1369" spans="26:28" x14ac:dyDescent="0.25">
      <c r="Z1369">
        <f t="shared" si="25"/>
        <v>1</v>
      </c>
      <c r="AA1369">
        <f>IF(AB1369="",0,IFERROR(IF(VLOOKUP(AB1369,AB$38:AB1368,1,0)&gt;0,0,0),1))</f>
        <v>0</v>
      </c>
      <c r="AB1369" s="16">
        <f>IF(DATOS!J1333=X$39,DATOS!C1333,"")</f>
        <v>0</v>
      </c>
    </row>
    <row r="1370" spans="26:28" x14ac:dyDescent="0.25">
      <c r="Z1370">
        <f t="shared" si="25"/>
        <v>1</v>
      </c>
      <c r="AA1370">
        <f>IF(AB1370="",0,IFERROR(IF(VLOOKUP(AB1370,AB$38:AB1369,1,0)&gt;0,0,0),1))</f>
        <v>0</v>
      </c>
      <c r="AB1370" s="16">
        <f>IF(DATOS!J1334=X$39,DATOS!C1334,"")</f>
        <v>0</v>
      </c>
    </row>
    <row r="1371" spans="26:28" x14ac:dyDescent="0.25">
      <c r="Z1371">
        <f t="shared" si="25"/>
        <v>1</v>
      </c>
      <c r="AA1371">
        <f>IF(AB1371="",0,IFERROR(IF(VLOOKUP(AB1371,AB$38:AB1370,1,0)&gt;0,0,0),1))</f>
        <v>0</v>
      </c>
      <c r="AB1371" s="16">
        <f>IF(DATOS!J1335=X$39,DATOS!C1335,"")</f>
        <v>0</v>
      </c>
    </row>
    <row r="1372" spans="26:28" x14ac:dyDescent="0.25">
      <c r="Z1372">
        <f t="shared" si="25"/>
        <v>1</v>
      </c>
      <c r="AA1372">
        <f>IF(AB1372="",0,IFERROR(IF(VLOOKUP(AB1372,AB$38:AB1371,1,0)&gt;0,0,0),1))</f>
        <v>0</v>
      </c>
      <c r="AB1372" s="16">
        <f>IF(DATOS!J1336=X$39,DATOS!C1336,"")</f>
        <v>0</v>
      </c>
    </row>
    <row r="1373" spans="26:28" x14ac:dyDescent="0.25">
      <c r="Z1373">
        <f t="shared" si="25"/>
        <v>1</v>
      </c>
      <c r="AA1373">
        <f>IF(AB1373="",0,IFERROR(IF(VLOOKUP(AB1373,AB$38:AB1372,1,0)&gt;0,0,0),1))</f>
        <v>0</v>
      </c>
      <c r="AB1373" s="16">
        <f>IF(DATOS!J1337=X$39,DATOS!C1337,"")</f>
        <v>0</v>
      </c>
    </row>
    <row r="1374" spans="26:28" x14ac:dyDescent="0.25">
      <c r="Z1374">
        <f t="shared" si="25"/>
        <v>1</v>
      </c>
      <c r="AA1374">
        <f>IF(AB1374="",0,IFERROR(IF(VLOOKUP(AB1374,AB$38:AB1373,1,0)&gt;0,0,0),1))</f>
        <v>0</v>
      </c>
      <c r="AB1374" s="16">
        <f>IF(DATOS!J1338=X$39,DATOS!C1338,"")</f>
        <v>0</v>
      </c>
    </row>
    <row r="1375" spans="26:28" x14ac:dyDescent="0.25">
      <c r="Z1375">
        <f t="shared" si="25"/>
        <v>1</v>
      </c>
      <c r="AA1375">
        <f>IF(AB1375="",0,IFERROR(IF(VLOOKUP(AB1375,AB$38:AB1374,1,0)&gt;0,0,0),1))</f>
        <v>0</v>
      </c>
      <c r="AB1375" s="16">
        <f>IF(DATOS!J1339=X$39,DATOS!C1339,"")</f>
        <v>0</v>
      </c>
    </row>
    <row r="1376" spans="26:28" x14ac:dyDescent="0.25">
      <c r="Z1376">
        <f t="shared" si="25"/>
        <v>1</v>
      </c>
      <c r="AA1376">
        <f>IF(AB1376="",0,IFERROR(IF(VLOOKUP(AB1376,AB$38:AB1375,1,0)&gt;0,0,0),1))</f>
        <v>0</v>
      </c>
      <c r="AB1376" s="16">
        <f>IF(DATOS!J1340=X$39,DATOS!C1340,"")</f>
        <v>0</v>
      </c>
    </row>
    <row r="1377" spans="26:28" x14ac:dyDescent="0.25">
      <c r="Z1377">
        <f t="shared" si="25"/>
        <v>1</v>
      </c>
      <c r="AA1377">
        <f>IF(AB1377="",0,IFERROR(IF(VLOOKUP(AB1377,AB$38:AB1376,1,0)&gt;0,0,0),1))</f>
        <v>0</v>
      </c>
      <c r="AB1377" s="16">
        <f>IF(DATOS!J1341=X$39,DATOS!C1341,"")</f>
        <v>0</v>
      </c>
    </row>
    <row r="1378" spans="26:28" x14ac:dyDescent="0.25">
      <c r="Z1378">
        <f t="shared" si="25"/>
        <v>1</v>
      </c>
      <c r="AA1378">
        <f>IF(AB1378="",0,IFERROR(IF(VLOOKUP(AB1378,AB$38:AB1377,1,0)&gt;0,0,0),1))</f>
        <v>0</v>
      </c>
      <c r="AB1378" s="16">
        <f>IF(DATOS!J1342=X$39,DATOS!C1342,"")</f>
        <v>0</v>
      </c>
    </row>
    <row r="1379" spans="26:28" x14ac:dyDescent="0.25">
      <c r="Z1379">
        <f t="shared" si="25"/>
        <v>1</v>
      </c>
      <c r="AA1379">
        <f>IF(AB1379="",0,IFERROR(IF(VLOOKUP(AB1379,AB$38:AB1378,1,0)&gt;0,0,0),1))</f>
        <v>0</v>
      </c>
      <c r="AB1379" s="16">
        <f>IF(DATOS!J1343=X$39,DATOS!C1343,"")</f>
        <v>0</v>
      </c>
    </row>
    <row r="1380" spans="26:28" x14ac:dyDescent="0.25">
      <c r="Z1380">
        <f t="shared" si="25"/>
        <v>1</v>
      </c>
      <c r="AA1380">
        <f>IF(AB1380="",0,IFERROR(IF(VLOOKUP(AB1380,AB$38:AB1379,1,0)&gt;0,0,0),1))</f>
        <v>0</v>
      </c>
      <c r="AB1380" s="16">
        <f>IF(DATOS!J1344=X$39,DATOS!C1344,"")</f>
        <v>0</v>
      </c>
    </row>
    <row r="1381" spans="26:28" x14ac:dyDescent="0.25">
      <c r="Z1381">
        <f t="shared" si="25"/>
        <v>1</v>
      </c>
      <c r="AA1381">
        <f>IF(AB1381="",0,IFERROR(IF(VLOOKUP(AB1381,AB$38:AB1380,1,0)&gt;0,0,0),1))</f>
        <v>0</v>
      </c>
      <c r="AB1381" s="16">
        <f>IF(DATOS!J1345=X$39,DATOS!C1345,"")</f>
        <v>0</v>
      </c>
    </row>
    <row r="1382" spans="26:28" x14ac:dyDescent="0.25">
      <c r="Z1382">
        <f t="shared" ref="Z1382:Z1445" si="26">Z1381+AA1382</f>
        <v>1</v>
      </c>
      <c r="AA1382">
        <f>IF(AB1382="",0,IFERROR(IF(VLOOKUP(AB1382,AB$38:AB1381,1,0)&gt;0,0,0),1))</f>
        <v>0</v>
      </c>
      <c r="AB1382" s="16">
        <f>IF(DATOS!J1346=X$39,DATOS!C1346,"")</f>
        <v>0</v>
      </c>
    </row>
    <row r="1383" spans="26:28" x14ac:dyDescent="0.25">
      <c r="Z1383">
        <f t="shared" si="26"/>
        <v>1</v>
      </c>
      <c r="AA1383">
        <f>IF(AB1383="",0,IFERROR(IF(VLOOKUP(AB1383,AB$38:AB1382,1,0)&gt;0,0,0),1))</f>
        <v>0</v>
      </c>
      <c r="AB1383" s="16">
        <f>IF(DATOS!J1347=X$39,DATOS!C1347,"")</f>
        <v>0</v>
      </c>
    </row>
    <row r="1384" spans="26:28" x14ac:dyDescent="0.25">
      <c r="Z1384">
        <f t="shared" si="26"/>
        <v>1</v>
      </c>
      <c r="AA1384">
        <f>IF(AB1384="",0,IFERROR(IF(VLOOKUP(AB1384,AB$38:AB1383,1,0)&gt;0,0,0),1))</f>
        <v>0</v>
      </c>
      <c r="AB1384" s="16">
        <f>IF(DATOS!J1348=X$39,DATOS!C1348,"")</f>
        <v>0</v>
      </c>
    </row>
    <row r="1385" spans="26:28" x14ac:dyDescent="0.25">
      <c r="Z1385">
        <f t="shared" si="26"/>
        <v>1</v>
      </c>
      <c r="AA1385">
        <f>IF(AB1385="",0,IFERROR(IF(VLOOKUP(AB1385,AB$38:AB1384,1,0)&gt;0,0,0),1))</f>
        <v>0</v>
      </c>
      <c r="AB1385" s="16">
        <f>IF(DATOS!J1349=X$39,DATOS!C1349,"")</f>
        <v>0</v>
      </c>
    </row>
    <row r="1386" spans="26:28" x14ac:dyDescent="0.25">
      <c r="Z1386">
        <f t="shared" si="26"/>
        <v>1</v>
      </c>
      <c r="AA1386">
        <f>IF(AB1386="",0,IFERROR(IF(VLOOKUP(AB1386,AB$38:AB1385,1,0)&gt;0,0,0),1))</f>
        <v>0</v>
      </c>
      <c r="AB1386" s="16">
        <f>IF(DATOS!J1350=X$39,DATOS!C1350,"")</f>
        <v>0</v>
      </c>
    </row>
    <row r="1387" spans="26:28" x14ac:dyDescent="0.25">
      <c r="Z1387">
        <f t="shared" si="26"/>
        <v>1</v>
      </c>
      <c r="AA1387">
        <f>IF(AB1387="",0,IFERROR(IF(VLOOKUP(AB1387,AB$38:AB1386,1,0)&gt;0,0,0),1))</f>
        <v>0</v>
      </c>
      <c r="AB1387" s="16">
        <f>IF(DATOS!J1351=X$39,DATOS!C1351,"")</f>
        <v>0</v>
      </c>
    </row>
    <row r="1388" spans="26:28" x14ac:dyDescent="0.25">
      <c r="Z1388">
        <f t="shared" si="26"/>
        <v>1</v>
      </c>
      <c r="AA1388">
        <f>IF(AB1388="",0,IFERROR(IF(VLOOKUP(AB1388,AB$38:AB1387,1,0)&gt;0,0,0),1))</f>
        <v>0</v>
      </c>
      <c r="AB1388" s="16">
        <f>IF(DATOS!J1352=X$39,DATOS!C1352,"")</f>
        <v>0</v>
      </c>
    </row>
    <row r="1389" spans="26:28" x14ac:dyDescent="0.25">
      <c r="Z1389">
        <f t="shared" si="26"/>
        <v>1</v>
      </c>
      <c r="AA1389">
        <f>IF(AB1389="",0,IFERROR(IF(VLOOKUP(AB1389,AB$38:AB1388,1,0)&gt;0,0,0),1))</f>
        <v>0</v>
      </c>
      <c r="AB1389" s="16">
        <f>IF(DATOS!J1353=X$39,DATOS!C1353,"")</f>
        <v>0</v>
      </c>
    </row>
    <row r="1390" spans="26:28" x14ac:dyDescent="0.25">
      <c r="Z1390">
        <f t="shared" si="26"/>
        <v>1</v>
      </c>
      <c r="AA1390">
        <f>IF(AB1390="",0,IFERROR(IF(VLOOKUP(AB1390,AB$38:AB1389,1,0)&gt;0,0,0),1))</f>
        <v>0</v>
      </c>
      <c r="AB1390" s="16">
        <f>IF(DATOS!J1354=X$39,DATOS!C1354,"")</f>
        <v>0</v>
      </c>
    </row>
    <row r="1391" spans="26:28" x14ac:dyDescent="0.25">
      <c r="Z1391">
        <f t="shared" si="26"/>
        <v>1</v>
      </c>
      <c r="AA1391">
        <f>IF(AB1391="",0,IFERROR(IF(VLOOKUP(AB1391,AB$38:AB1390,1,0)&gt;0,0,0),1))</f>
        <v>0</v>
      </c>
      <c r="AB1391" s="16">
        <f>IF(DATOS!J1355=X$39,DATOS!C1355,"")</f>
        <v>0</v>
      </c>
    </row>
    <row r="1392" spans="26:28" x14ac:dyDescent="0.25">
      <c r="Z1392">
        <f t="shared" si="26"/>
        <v>1</v>
      </c>
      <c r="AA1392">
        <f>IF(AB1392="",0,IFERROR(IF(VLOOKUP(AB1392,AB$38:AB1391,1,0)&gt;0,0,0),1))</f>
        <v>0</v>
      </c>
      <c r="AB1392" s="16">
        <f>IF(DATOS!J1356=X$39,DATOS!C1356,"")</f>
        <v>0</v>
      </c>
    </row>
    <row r="1393" spans="26:28" x14ac:dyDescent="0.25">
      <c r="Z1393">
        <f t="shared" si="26"/>
        <v>1</v>
      </c>
      <c r="AA1393">
        <f>IF(AB1393="",0,IFERROR(IF(VLOOKUP(AB1393,AB$38:AB1392,1,0)&gt;0,0,0),1))</f>
        <v>0</v>
      </c>
      <c r="AB1393" s="16">
        <f>IF(DATOS!J1357=X$39,DATOS!C1357,"")</f>
        <v>0</v>
      </c>
    </row>
    <row r="1394" spans="26:28" x14ac:dyDescent="0.25">
      <c r="Z1394">
        <f t="shared" si="26"/>
        <v>1</v>
      </c>
      <c r="AA1394">
        <f>IF(AB1394="",0,IFERROR(IF(VLOOKUP(AB1394,AB$38:AB1393,1,0)&gt;0,0,0),1))</f>
        <v>0</v>
      </c>
      <c r="AB1394" s="16">
        <f>IF(DATOS!J1358=X$39,DATOS!C1358,"")</f>
        <v>0</v>
      </c>
    </row>
    <row r="1395" spans="26:28" x14ac:dyDescent="0.25">
      <c r="Z1395">
        <f t="shared" si="26"/>
        <v>1</v>
      </c>
      <c r="AA1395">
        <f>IF(AB1395="",0,IFERROR(IF(VLOOKUP(AB1395,AB$38:AB1394,1,0)&gt;0,0,0),1))</f>
        <v>0</v>
      </c>
      <c r="AB1395" s="16">
        <f>IF(DATOS!J1359=X$39,DATOS!C1359,"")</f>
        <v>0</v>
      </c>
    </row>
    <row r="1396" spans="26:28" x14ac:dyDescent="0.25">
      <c r="Z1396">
        <f t="shared" si="26"/>
        <v>1</v>
      </c>
      <c r="AA1396">
        <f>IF(AB1396="",0,IFERROR(IF(VLOOKUP(AB1396,AB$38:AB1395,1,0)&gt;0,0,0),1))</f>
        <v>0</v>
      </c>
      <c r="AB1396" s="16">
        <f>IF(DATOS!J1360=X$39,DATOS!C1360,"")</f>
        <v>0</v>
      </c>
    </row>
    <row r="1397" spans="26:28" x14ac:dyDescent="0.25">
      <c r="Z1397">
        <f t="shared" si="26"/>
        <v>1</v>
      </c>
      <c r="AA1397">
        <f>IF(AB1397="",0,IFERROR(IF(VLOOKUP(AB1397,AB$38:AB1396,1,0)&gt;0,0,0),1))</f>
        <v>0</v>
      </c>
      <c r="AB1397" s="16">
        <f>IF(DATOS!J1361=X$39,DATOS!C1361,"")</f>
        <v>0</v>
      </c>
    </row>
    <row r="1398" spans="26:28" x14ac:dyDescent="0.25">
      <c r="Z1398">
        <f t="shared" si="26"/>
        <v>1</v>
      </c>
      <c r="AA1398">
        <f>IF(AB1398="",0,IFERROR(IF(VLOOKUP(AB1398,AB$38:AB1397,1,0)&gt;0,0,0),1))</f>
        <v>0</v>
      </c>
      <c r="AB1398" s="16">
        <f>IF(DATOS!J1362=X$39,DATOS!C1362,"")</f>
        <v>0</v>
      </c>
    </row>
    <row r="1399" spans="26:28" x14ac:dyDescent="0.25">
      <c r="Z1399">
        <f t="shared" si="26"/>
        <v>1</v>
      </c>
      <c r="AA1399">
        <f>IF(AB1399="",0,IFERROR(IF(VLOOKUP(AB1399,AB$38:AB1398,1,0)&gt;0,0,0),1))</f>
        <v>0</v>
      </c>
      <c r="AB1399" s="16">
        <f>IF(DATOS!J1363=X$39,DATOS!C1363,"")</f>
        <v>0</v>
      </c>
    </row>
    <row r="1400" spans="26:28" x14ac:dyDescent="0.25">
      <c r="Z1400">
        <f t="shared" si="26"/>
        <v>1</v>
      </c>
      <c r="AA1400">
        <f>IF(AB1400="",0,IFERROR(IF(VLOOKUP(AB1400,AB$38:AB1399,1,0)&gt;0,0,0),1))</f>
        <v>0</v>
      </c>
      <c r="AB1400" s="16">
        <f>IF(DATOS!J1364=X$39,DATOS!C1364,"")</f>
        <v>0</v>
      </c>
    </row>
    <row r="1401" spans="26:28" x14ac:dyDescent="0.25">
      <c r="Z1401">
        <f t="shared" si="26"/>
        <v>1</v>
      </c>
      <c r="AA1401">
        <f>IF(AB1401="",0,IFERROR(IF(VLOOKUP(AB1401,AB$38:AB1400,1,0)&gt;0,0,0),1))</f>
        <v>0</v>
      </c>
      <c r="AB1401" s="16">
        <f>IF(DATOS!J1365=X$39,DATOS!C1365,"")</f>
        <v>0</v>
      </c>
    </row>
    <row r="1402" spans="26:28" x14ac:dyDescent="0.25">
      <c r="Z1402">
        <f t="shared" si="26"/>
        <v>1</v>
      </c>
      <c r="AA1402">
        <f>IF(AB1402="",0,IFERROR(IF(VLOOKUP(AB1402,AB$38:AB1401,1,0)&gt;0,0,0),1))</f>
        <v>0</v>
      </c>
      <c r="AB1402" s="16">
        <f>IF(DATOS!J1366=X$39,DATOS!C1366,"")</f>
        <v>0</v>
      </c>
    </row>
    <row r="1403" spans="26:28" x14ac:dyDescent="0.25">
      <c r="Z1403">
        <f t="shared" si="26"/>
        <v>1</v>
      </c>
      <c r="AA1403">
        <f>IF(AB1403="",0,IFERROR(IF(VLOOKUP(AB1403,AB$38:AB1402,1,0)&gt;0,0,0),1))</f>
        <v>0</v>
      </c>
      <c r="AB1403" s="16">
        <f>IF(DATOS!J1367=X$39,DATOS!C1367,"")</f>
        <v>0</v>
      </c>
    </row>
    <row r="1404" spans="26:28" x14ac:dyDescent="0.25">
      <c r="Z1404">
        <f t="shared" si="26"/>
        <v>1</v>
      </c>
      <c r="AA1404">
        <f>IF(AB1404="",0,IFERROR(IF(VLOOKUP(AB1404,AB$38:AB1403,1,0)&gt;0,0,0),1))</f>
        <v>0</v>
      </c>
      <c r="AB1404" s="16">
        <f>IF(DATOS!J1368=X$39,DATOS!C1368,"")</f>
        <v>0</v>
      </c>
    </row>
    <row r="1405" spans="26:28" x14ac:dyDescent="0.25">
      <c r="Z1405">
        <f t="shared" si="26"/>
        <v>1</v>
      </c>
      <c r="AA1405">
        <f>IF(AB1405="",0,IFERROR(IF(VLOOKUP(AB1405,AB$38:AB1404,1,0)&gt;0,0,0),1))</f>
        <v>0</v>
      </c>
      <c r="AB1405" s="16">
        <f>IF(DATOS!J1369=X$39,DATOS!C1369,"")</f>
        <v>0</v>
      </c>
    </row>
    <row r="1406" spans="26:28" x14ac:dyDescent="0.25">
      <c r="Z1406">
        <f t="shared" si="26"/>
        <v>1</v>
      </c>
      <c r="AA1406">
        <f>IF(AB1406="",0,IFERROR(IF(VLOOKUP(AB1406,AB$38:AB1405,1,0)&gt;0,0,0),1))</f>
        <v>0</v>
      </c>
      <c r="AB1406" s="16">
        <f>IF(DATOS!J1370=X$39,DATOS!C1370,"")</f>
        <v>0</v>
      </c>
    </row>
    <row r="1407" spans="26:28" x14ac:dyDescent="0.25">
      <c r="Z1407">
        <f t="shared" si="26"/>
        <v>1</v>
      </c>
      <c r="AA1407">
        <f>IF(AB1407="",0,IFERROR(IF(VLOOKUP(AB1407,AB$38:AB1406,1,0)&gt;0,0,0),1))</f>
        <v>0</v>
      </c>
      <c r="AB1407" s="16">
        <f>IF(DATOS!J1371=X$39,DATOS!C1371,"")</f>
        <v>0</v>
      </c>
    </row>
    <row r="1408" spans="26:28" x14ac:dyDescent="0.25">
      <c r="Z1408">
        <f t="shared" si="26"/>
        <v>1</v>
      </c>
      <c r="AA1408">
        <f>IF(AB1408="",0,IFERROR(IF(VLOOKUP(AB1408,AB$38:AB1407,1,0)&gt;0,0,0),1))</f>
        <v>0</v>
      </c>
      <c r="AB1408" s="16">
        <f>IF(DATOS!J1372=X$39,DATOS!C1372,"")</f>
        <v>0</v>
      </c>
    </row>
    <row r="1409" spans="26:28" x14ac:dyDescent="0.25">
      <c r="Z1409">
        <f t="shared" si="26"/>
        <v>1</v>
      </c>
      <c r="AA1409">
        <f>IF(AB1409="",0,IFERROR(IF(VLOOKUP(AB1409,AB$38:AB1408,1,0)&gt;0,0,0),1))</f>
        <v>0</v>
      </c>
      <c r="AB1409" s="16">
        <f>IF(DATOS!J1373=X$39,DATOS!C1373,"")</f>
        <v>0</v>
      </c>
    </row>
    <row r="1410" spans="26:28" x14ac:dyDescent="0.25">
      <c r="Z1410">
        <f t="shared" si="26"/>
        <v>1</v>
      </c>
      <c r="AA1410">
        <f>IF(AB1410="",0,IFERROR(IF(VLOOKUP(AB1410,AB$38:AB1409,1,0)&gt;0,0,0),1))</f>
        <v>0</v>
      </c>
      <c r="AB1410" s="16">
        <f>IF(DATOS!J1374=X$39,DATOS!C1374,"")</f>
        <v>0</v>
      </c>
    </row>
    <row r="1411" spans="26:28" x14ac:dyDescent="0.25">
      <c r="Z1411">
        <f t="shared" si="26"/>
        <v>1</v>
      </c>
      <c r="AA1411">
        <f>IF(AB1411="",0,IFERROR(IF(VLOOKUP(AB1411,AB$38:AB1410,1,0)&gt;0,0,0),1))</f>
        <v>0</v>
      </c>
      <c r="AB1411" s="16">
        <f>IF(DATOS!J1375=X$39,DATOS!C1375,"")</f>
        <v>0</v>
      </c>
    </row>
    <row r="1412" spans="26:28" x14ac:dyDescent="0.25">
      <c r="Z1412">
        <f t="shared" si="26"/>
        <v>1</v>
      </c>
      <c r="AA1412">
        <f>IF(AB1412="",0,IFERROR(IF(VLOOKUP(AB1412,AB$38:AB1411,1,0)&gt;0,0,0),1))</f>
        <v>0</v>
      </c>
      <c r="AB1412" s="16">
        <f>IF(DATOS!J1376=X$39,DATOS!C1376,"")</f>
        <v>0</v>
      </c>
    </row>
    <row r="1413" spans="26:28" x14ac:dyDescent="0.25">
      <c r="Z1413">
        <f t="shared" si="26"/>
        <v>1</v>
      </c>
      <c r="AA1413">
        <f>IF(AB1413="",0,IFERROR(IF(VLOOKUP(AB1413,AB$38:AB1412,1,0)&gt;0,0,0),1))</f>
        <v>0</v>
      </c>
      <c r="AB1413" s="16">
        <f>IF(DATOS!J1377=X$39,DATOS!C1377,"")</f>
        <v>0</v>
      </c>
    </row>
    <row r="1414" spans="26:28" x14ac:dyDescent="0.25">
      <c r="Z1414">
        <f t="shared" si="26"/>
        <v>1</v>
      </c>
      <c r="AA1414">
        <f>IF(AB1414="",0,IFERROR(IF(VLOOKUP(AB1414,AB$38:AB1413,1,0)&gt;0,0,0),1))</f>
        <v>0</v>
      </c>
      <c r="AB1414" s="16">
        <f>IF(DATOS!J1378=X$39,DATOS!C1378,"")</f>
        <v>0</v>
      </c>
    </row>
    <row r="1415" spans="26:28" x14ac:dyDescent="0.25">
      <c r="Z1415">
        <f t="shared" si="26"/>
        <v>1</v>
      </c>
      <c r="AA1415">
        <f>IF(AB1415="",0,IFERROR(IF(VLOOKUP(AB1415,AB$38:AB1414,1,0)&gt;0,0,0),1))</f>
        <v>0</v>
      </c>
      <c r="AB1415" s="16">
        <f>IF(DATOS!J1379=X$39,DATOS!C1379,"")</f>
        <v>0</v>
      </c>
    </row>
    <row r="1416" spans="26:28" x14ac:dyDescent="0.25">
      <c r="Z1416">
        <f t="shared" si="26"/>
        <v>1</v>
      </c>
      <c r="AA1416">
        <f>IF(AB1416="",0,IFERROR(IF(VLOOKUP(AB1416,AB$38:AB1415,1,0)&gt;0,0,0),1))</f>
        <v>0</v>
      </c>
      <c r="AB1416" s="16">
        <f>IF(DATOS!J1380=X$39,DATOS!C1380,"")</f>
        <v>0</v>
      </c>
    </row>
    <row r="1417" spans="26:28" x14ac:dyDescent="0.25">
      <c r="Z1417">
        <f t="shared" si="26"/>
        <v>1</v>
      </c>
      <c r="AA1417">
        <f>IF(AB1417="",0,IFERROR(IF(VLOOKUP(AB1417,AB$38:AB1416,1,0)&gt;0,0,0),1))</f>
        <v>0</v>
      </c>
      <c r="AB1417" s="16">
        <f>IF(DATOS!J1381=X$39,DATOS!C1381,"")</f>
        <v>0</v>
      </c>
    </row>
    <row r="1418" spans="26:28" x14ac:dyDescent="0.25">
      <c r="Z1418">
        <f t="shared" si="26"/>
        <v>1</v>
      </c>
      <c r="AA1418">
        <f>IF(AB1418="",0,IFERROR(IF(VLOOKUP(AB1418,AB$38:AB1417,1,0)&gt;0,0,0),1))</f>
        <v>0</v>
      </c>
      <c r="AB1418" s="16">
        <f>IF(DATOS!J1382=X$39,DATOS!C1382,"")</f>
        <v>0</v>
      </c>
    </row>
    <row r="1419" spans="26:28" x14ac:dyDescent="0.25">
      <c r="Z1419">
        <f t="shared" si="26"/>
        <v>1</v>
      </c>
      <c r="AA1419">
        <f>IF(AB1419="",0,IFERROR(IF(VLOOKUP(AB1419,AB$38:AB1418,1,0)&gt;0,0,0),1))</f>
        <v>0</v>
      </c>
      <c r="AB1419" s="16">
        <f>IF(DATOS!J1383=X$39,DATOS!C1383,"")</f>
        <v>0</v>
      </c>
    </row>
    <row r="1420" spans="26:28" x14ac:dyDescent="0.25">
      <c r="Z1420">
        <f t="shared" si="26"/>
        <v>1</v>
      </c>
      <c r="AA1420">
        <f>IF(AB1420="",0,IFERROR(IF(VLOOKUP(AB1420,AB$38:AB1419,1,0)&gt;0,0,0),1))</f>
        <v>0</v>
      </c>
      <c r="AB1420" s="16">
        <f>IF(DATOS!J1384=X$39,DATOS!C1384,"")</f>
        <v>0</v>
      </c>
    </row>
    <row r="1421" spans="26:28" x14ac:dyDescent="0.25">
      <c r="Z1421">
        <f t="shared" si="26"/>
        <v>1</v>
      </c>
      <c r="AA1421">
        <f>IF(AB1421="",0,IFERROR(IF(VLOOKUP(AB1421,AB$38:AB1420,1,0)&gt;0,0,0),1))</f>
        <v>0</v>
      </c>
      <c r="AB1421" s="16">
        <f>IF(DATOS!J1385=X$39,DATOS!C1385,"")</f>
        <v>0</v>
      </c>
    </row>
    <row r="1422" spans="26:28" x14ac:dyDescent="0.25">
      <c r="Z1422">
        <f t="shared" si="26"/>
        <v>1</v>
      </c>
      <c r="AA1422">
        <f>IF(AB1422="",0,IFERROR(IF(VLOOKUP(AB1422,AB$38:AB1421,1,0)&gt;0,0,0),1))</f>
        <v>0</v>
      </c>
      <c r="AB1422" s="16">
        <f>IF(DATOS!J1386=X$39,DATOS!C1386,"")</f>
        <v>0</v>
      </c>
    </row>
    <row r="1423" spans="26:28" x14ac:dyDescent="0.25">
      <c r="Z1423">
        <f t="shared" si="26"/>
        <v>1</v>
      </c>
      <c r="AA1423">
        <f>IF(AB1423="",0,IFERROR(IF(VLOOKUP(AB1423,AB$38:AB1422,1,0)&gt;0,0,0),1))</f>
        <v>0</v>
      </c>
      <c r="AB1423" s="16">
        <f>IF(DATOS!J1387=X$39,DATOS!C1387,"")</f>
        <v>0</v>
      </c>
    </row>
    <row r="1424" spans="26:28" x14ac:dyDescent="0.25">
      <c r="Z1424">
        <f t="shared" si="26"/>
        <v>1</v>
      </c>
      <c r="AA1424">
        <f>IF(AB1424="",0,IFERROR(IF(VLOOKUP(AB1424,AB$38:AB1423,1,0)&gt;0,0,0),1))</f>
        <v>0</v>
      </c>
      <c r="AB1424" s="16">
        <f>IF(DATOS!J1388=X$39,DATOS!C1388,"")</f>
        <v>0</v>
      </c>
    </row>
    <row r="1425" spans="26:28" x14ac:dyDescent="0.25">
      <c r="Z1425">
        <f t="shared" si="26"/>
        <v>1</v>
      </c>
      <c r="AA1425">
        <f>IF(AB1425="",0,IFERROR(IF(VLOOKUP(AB1425,AB$38:AB1424,1,0)&gt;0,0,0),1))</f>
        <v>0</v>
      </c>
      <c r="AB1425" s="16">
        <f>IF(DATOS!J1389=X$39,DATOS!C1389,"")</f>
        <v>0</v>
      </c>
    </row>
    <row r="1426" spans="26:28" x14ac:dyDescent="0.25">
      <c r="Z1426">
        <f t="shared" si="26"/>
        <v>1</v>
      </c>
      <c r="AA1426">
        <f>IF(AB1426="",0,IFERROR(IF(VLOOKUP(AB1426,AB$38:AB1425,1,0)&gt;0,0,0),1))</f>
        <v>0</v>
      </c>
      <c r="AB1426" s="16">
        <f>IF(DATOS!J1390=X$39,DATOS!C1390,"")</f>
        <v>0</v>
      </c>
    </row>
    <row r="1427" spans="26:28" x14ac:dyDescent="0.25">
      <c r="Z1427">
        <f t="shared" si="26"/>
        <v>1</v>
      </c>
      <c r="AA1427">
        <f>IF(AB1427="",0,IFERROR(IF(VLOOKUP(AB1427,AB$38:AB1426,1,0)&gt;0,0,0),1))</f>
        <v>0</v>
      </c>
      <c r="AB1427" s="16">
        <f>IF(DATOS!J1391=X$39,DATOS!C1391,"")</f>
        <v>0</v>
      </c>
    </row>
    <row r="1428" spans="26:28" x14ac:dyDescent="0.25">
      <c r="Z1428">
        <f t="shared" si="26"/>
        <v>1</v>
      </c>
      <c r="AA1428">
        <f>IF(AB1428="",0,IFERROR(IF(VLOOKUP(AB1428,AB$38:AB1427,1,0)&gt;0,0,0),1))</f>
        <v>0</v>
      </c>
      <c r="AB1428" s="16">
        <f>IF(DATOS!J1392=X$39,DATOS!C1392,"")</f>
        <v>0</v>
      </c>
    </row>
    <row r="1429" spans="26:28" x14ac:dyDescent="0.25">
      <c r="Z1429">
        <f t="shared" si="26"/>
        <v>1</v>
      </c>
      <c r="AA1429">
        <f>IF(AB1429="",0,IFERROR(IF(VLOOKUP(AB1429,AB$38:AB1428,1,0)&gt;0,0,0),1))</f>
        <v>0</v>
      </c>
      <c r="AB1429" s="16">
        <f>IF(DATOS!J1393=X$39,DATOS!C1393,"")</f>
        <v>0</v>
      </c>
    </row>
    <row r="1430" spans="26:28" x14ac:dyDescent="0.25">
      <c r="Z1430">
        <f t="shared" si="26"/>
        <v>1</v>
      </c>
      <c r="AA1430">
        <f>IF(AB1430="",0,IFERROR(IF(VLOOKUP(AB1430,AB$38:AB1429,1,0)&gt;0,0,0),1))</f>
        <v>0</v>
      </c>
      <c r="AB1430" s="16">
        <f>IF(DATOS!J1394=X$39,DATOS!C1394,"")</f>
        <v>0</v>
      </c>
    </row>
    <row r="1431" spans="26:28" x14ac:dyDescent="0.25">
      <c r="Z1431">
        <f t="shared" si="26"/>
        <v>1</v>
      </c>
      <c r="AA1431">
        <f>IF(AB1431="",0,IFERROR(IF(VLOOKUP(AB1431,AB$38:AB1430,1,0)&gt;0,0,0),1))</f>
        <v>0</v>
      </c>
      <c r="AB1431" s="16">
        <f>IF(DATOS!J1395=X$39,DATOS!C1395,"")</f>
        <v>0</v>
      </c>
    </row>
    <row r="1432" spans="26:28" x14ac:dyDescent="0.25">
      <c r="Z1432">
        <f t="shared" si="26"/>
        <v>1</v>
      </c>
      <c r="AA1432">
        <f>IF(AB1432="",0,IFERROR(IF(VLOOKUP(AB1432,AB$38:AB1431,1,0)&gt;0,0,0),1))</f>
        <v>0</v>
      </c>
      <c r="AB1432" s="16">
        <f>IF(DATOS!J1396=X$39,DATOS!C1396,"")</f>
        <v>0</v>
      </c>
    </row>
    <row r="1433" spans="26:28" x14ac:dyDescent="0.25">
      <c r="Z1433">
        <f t="shared" si="26"/>
        <v>1</v>
      </c>
      <c r="AA1433">
        <f>IF(AB1433="",0,IFERROR(IF(VLOOKUP(AB1433,AB$38:AB1432,1,0)&gt;0,0,0),1))</f>
        <v>0</v>
      </c>
      <c r="AB1433" s="16">
        <f>IF(DATOS!J1397=X$39,DATOS!C1397,"")</f>
        <v>0</v>
      </c>
    </row>
    <row r="1434" spans="26:28" x14ac:dyDescent="0.25">
      <c r="Z1434">
        <f t="shared" si="26"/>
        <v>1</v>
      </c>
      <c r="AA1434">
        <f>IF(AB1434="",0,IFERROR(IF(VLOOKUP(AB1434,AB$38:AB1433,1,0)&gt;0,0,0),1))</f>
        <v>0</v>
      </c>
      <c r="AB1434" s="16">
        <f>IF(DATOS!J1398=X$39,DATOS!C1398,"")</f>
        <v>0</v>
      </c>
    </row>
    <row r="1435" spans="26:28" x14ac:dyDescent="0.25">
      <c r="Z1435">
        <f t="shared" si="26"/>
        <v>1</v>
      </c>
      <c r="AA1435">
        <f>IF(AB1435="",0,IFERROR(IF(VLOOKUP(AB1435,AB$38:AB1434,1,0)&gt;0,0,0),1))</f>
        <v>0</v>
      </c>
      <c r="AB1435" s="16">
        <f>IF(DATOS!J1399=X$39,DATOS!C1399,"")</f>
        <v>0</v>
      </c>
    </row>
    <row r="1436" spans="26:28" x14ac:dyDescent="0.25">
      <c r="Z1436">
        <f t="shared" si="26"/>
        <v>1</v>
      </c>
      <c r="AA1436">
        <f>IF(AB1436="",0,IFERROR(IF(VLOOKUP(AB1436,AB$38:AB1435,1,0)&gt;0,0,0),1))</f>
        <v>0</v>
      </c>
      <c r="AB1436" s="16">
        <f>IF(DATOS!J1400=X$39,DATOS!C1400,"")</f>
        <v>0</v>
      </c>
    </row>
    <row r="1437" spans="26:28" x14ac:dyDescent="0.25">
      <c r="Z1437">
        <f t="shared" si="26"/>
        <v>1</v>
      </c>
      <c r="AA1437">
        <f>IF(AB1437="",0,IFERROR(IF(VLOOKUP(AB1437,AB$38:AB1436,1,0)&gt;0,0,0),1))</f>
        <v>0</v>
      </c>
      <c r="AB1437" s="16">
        <f>IF(DATOS!J1401=X$39,DATOS!C1401,"")</f>
        <v>0</v>
      </c>
    </row>
    <row r="1438" spans="26:28" x14ac:dyDescent="0.25">
      <c r="Z1438">
        <f t="shared" si="26"/>
        <v>1</v>
      </c>
      <c r="AA1438">
        <f>IF(AB1438="",0,IFERROR(IF(VLOOKUP(AB1438,AB$38:AB1437,1,0)&gt;0,0,0),1))</f>
        <v>0</v>
      </c>
      <c r="AB1438" s="16">
        <f>IF(DATOS!J1402=X$39,DATOS!C1402,"")</f>
        <v>0</v>
      </c>
    </row>
    <row r="1439" spans="26:28" x14ac:dyDescent="0.25">
      <c r="Z1439">
        <f t="shared" si="26"/>
        <v>1</v>
      </c>
      <c r="AA1439">
        <f>IF(AB1439="",0,IFERROR(IF(VLOOKUP(AB1439,AB$38:AB1438,1,0)&gt;0,0,0),1))</f>
        <v>0</v>
      </c>
      <c r="AB1439" s="16">
        <f>IF(DATOS!J1403=X$39,DATOS!C1403,"")</f>
        <v>0</v>
      </c>
    </row>
    <row r="1440" spans="26:28" x14ac:dyDescent="0.25">
      <c r="Z1440">
        <f t="shared" si="26"/>
        <v>1</v>
      </c>
      <c r="AA1440">
        <f>IF(AB1440="",0,IFERROR(IF(VLOOKUP(AB1440,AB$38:AB1439,1,0)&gt;0,0,0),1))</f>
        <v>0</v>
      </c>
      <c r="AB1440" s="16">
        <f>IF(DATOS!J1404=X$39,DATOS!C1404,"")</f>
        <v>0</v>
      </c>
    </row>
    <row r="1441" spans="26:28" x14ac:dyDescent="0.25">
      <c r="Z1441">
        <f t="shared" si="26"/>
        <v>1</v>
      </c>
      <c r="AA1441">
        <f>IF(AB1441="",0,IFERROR(IF(VLOOKUP(AB1441,AB$38:AB1440,1,0)&gt;0,0,0),1))</f>
        <v>0</v>
      </c>
      <c r="AB1441" s="16">
        <f>IF(DATOS!J1405=X$39,DATOS!C1405,"")</f>
        <v>0</v>
      </c>
    </row>
    <row r="1442" spans="26:28" x14ac:dyDescent="0.25">
      <c r="Z1442">
        <f t="shared" si="26"/>
        <v>1</v>
      </c>
      <c r="AA1442">
        <f>IF(AB1442="",0,IFERROR(IF(VLOOKUP(AB1442,AB$38:AB1441,1,0)&gt;0,0,0),1))</f>
        <v>0</v>
      </c>
      <c r="AB1442" s="16">
        <f>IF(DATOS!J1406=X$39,DATOS!C1406,"")</f>
        <v>0</v>
      </c>
    </row>
    <row r="1443" spans="26:28" x14ac:dyDescent="0.25">
      <c r="Z1443">
        <f t="shared" si="26"/>
        <v>1</v>
      </c>
      <c r="AA1443">
        <f>IF(AB1443="",0,IFERROR(IF(VLOOKUP(AB1443,AB$38:AB1442,1,0)&gt;0,0,0),1))</f>
        <v>0</v>
      </c>
      <c r="AB1443" s="16">
        <f>IF(DATOS!J1407=X$39,DATOS!C1407,"")</f>
        <v>0</v>
      </c>
    </row>
    <row r="1444" spans="26:28" x14ac:dyDescent="0.25">
      <c r="Z1444">
        <f t="shared" si="26"/>
        <v>1</v>
      </c>
      <c r="AA1444">
        <f>IF(AB1444="",0,IFERROR(IF(VLOOKUP(AB1444,AB$38:AB1443,1,0)&gt;0,0,0),1))</f>
        <v>0</v>
      </c>
      <c r="AB1444" s="16">
        <f>IF(DATOS!J1408=X$39,DATOS!C1408,"")</f>
        <v>0</v>
      </c>
    </row>
    <row r="1445" spans="26:28" x14ac:dyDescent="0.25">
      <c r="Z1445">
        <f t="shared" si="26"/>
        <v>1</v>
      </c>
      <c r="AA1445">
        <f>IF(AB1445="",0,IFERROR(IF(VLOOKUP(AB1445,AB$38:AB1444,1,0)&gt;0,0,0),1))</f>
        <v>0</v>
      </c>
      <c r="AB1445" s="16">
        <f>IF(DATOS!J1409=X$39,DATOS!C1409,"")</f>
        <v>0</v>
      </c>
    </row>
    <row r="1446" spans="26:28" x14ac:dyDescent="0.25">
      <c r="Z1446">
        <f t="shared" ref="Z1446:Z1509" si="27">Z1445+AA1446</f>
        <v>1</v>
      </c>
      <c r="AA1446">
        <f>IF(AB1446="",0,IFERROR(IF(VLOOKUP(AB1446,AB$38:AB1445,1,0)&gt;0,0,0),1))</f>
        <v>0</v>
      </c>
      <c r="AB1446" s="16">
        <f>IF(DATOS!J1410=X$39,DATOS!C1410,"")</f>
        <v>0</v>
      </c>
    </row>
    <row r="1447" spans="26:28" x14ac:dyDescent="0.25">
      <c r="Z1447">
        <f t="shared" si="27"/>
        <v>1</v>
      </c>
      <c r="AA1447">
        <f>IF(AB1447="",0,IFERROR(IF(VLOOKUP(AB1447,AB$38:AB1446,1,0)&gt;0,0,0),1))</f>
        <v>0</v>
      </c>
      <c r="AB1447" s="16">
        <f>IF(DATOS!J1411=X$39,DATOS!C1411,"")</f>
        <v>0</v>
      </c>
    </row>
    <row r="1448" spans="26:28" x14ac:dyDescent="0.25">
      <c r="Z1448">
        <f t="shared" si="27"/>
        <v>1</v>
      </c>
      <c r="AA1448">
        <f>IF(AB1448="",0,IFERROR(IF(VLOOKUP(AB1448,AB$38:AB1447,1,0)&gt;0,0,0),1))</f>
        <v>0</v>
      </c>
      <c r="AB1448" s="16">
        <f>IF(DATOS!J1412=X$39,DATOS!C1412,"")</f>
        <v>0</v>
      </c>
    </row>
    <row r="1449" spans="26:28" x14ac:dyDescent="0.25">
      <c r="Z1449">
        <f t="shared" si="27"/>
        <v>1</v>
      </c>
      <c r="AA1449">
        <f>IF(AB1449="",0,IFERROR(IF(VLOOKUP(AB1449,AB$38:AB1448,1,0)&gt;0,0,0),1))</f>
        <v>0</v>
      </c>
      <c r="AB1449" s="16">
        <f>IF(DATOS!J1413=X$39,DATOS!C1413,"")</f>
        <v>0</v>
      </c>
    </row>
    <row r="1450" spans="26:28" x14ac:dyDescent="0.25">
      <c r="Z1450">
        <f t="shared" si="27"/>
        <v>1</v>
      </c>
      <c r="AA1450">
        <f>IF(AB1450="",0,IFERROR(IF(VLOOKUP(AB1450,AB$38:AB1449,1,0)&gt;0,0,0),1))</f>
        <v>0</v>
      </c>
      <c r="AB1450" s="16">
        <f>IF(DATOS!J1414=X$39,DATOS!C1414,"")</f>
        <v>0</v>
      </c>
    </row>
    <row r="1451" spans="26:28" x14ac:dyDescent="0.25">
      <c r="Z1451">
        <f t="shared" si="27"/>
        <v>1</v>
      </c>
      <c r="AA1451">
        <f>IF(AB1451="",0,IFERROR(IF(VLOOKUP(AB1451,AB$38:AB1450,1,0)&gt;0,0,0),1))</f>
        <v>0</v>
      </c>
      <c r="AB1451" s="16">
        <f>IF(DATOS!J1415=X$39,DATOS!C1415,"")</f>
        <v>0</v>
      </c>
    </row>
    <row r="1452" spans="26:28" x14ac:dyDescent="0.25">
      <c r="Z1452">
        <f t="shared" si="27"/>
        <v>1</v>
      </c>
      <c r="AA1452">
        <f>IF(AB1452="",0,IFERROR(IF(VLOOKUP(AB1452,AB$38:AB1451,1,0)&gt;0,0,0),1))</f>
        <v>0</v>
      </c>
      <c r="AB1452" s="16">
        <f>IF(DATOS!J1416=X$39,DATOS!C1416,"")</f>
        <v>0</v>
      </c>
    </row>
    <row r="1453" spans="26:28" x14ac:dyDescent="0.25">
      <c r="Z1453">
        <f t="shared" si="27"/>
        <v>1</v>
      </c>
      <c r="AA1453">
        <f>IF(AB1453="",0,IFERROR(IF(VLOOKUP(AB1453,AB$38:AB1452,1,0)&gt;0,0,0),1))</f>
        <v>0</v>
      </c>
      <c r="AB1453" s="16">
        <f>IF(DATOS!J1417=X$39,DATOS!C1417,"")</f>
        <v>0</v>
      </c>
    </row>
    <row r="1454" spans="26:28" x14ac:dyDescent="0.25">
      <c r="Z1454">
        <f t="shared" si="27"/>
        <v>1</v>
      </c>
      <c r="AA1454">
        <f>IF(AB1454="",0,IFERROR(IF(VLOOKUP(AB1454,AB$38:AB1453,1,0)&gt;0,0,0),1))</f>
        <v>0</v>
      </c>
      <c r="AB1454" s="16">
        <f>IF(DATOS!J1418=X$39,DATOS!C1418,"")</f>
        <v>0</v>
      </c>
    </row>
    <row r="1455" spans="26:28" x14ac:dyDescent="0.25">
      <c r="Z1455">
        <f t="shared" si="27"/>
        <v>1</v>
      </c>
      <c r="AA1455">
        <f>IF(AB1455="",0,IFERROR(IF(VLOOKUP(AB1455,AB$38:AB1454,1,0)&gt;0,0,0),1))</f>
        <v>0</v>
      </c>
      <c r="AB1455" s="16">
        <f>IF(DATOS!J1419=X$39,DATOS!C1419,"")</f>
        <v>0</v>
      </c>
    </row>
    <row r="1456" spans="26:28" x14ac:dyDescent="0.25">
      <c r="Z1456">
        <f t="shared" si="27"/>
        <v>1</v>
      </c>
      <c r="AA1456">
        <f>IF(AB1456="",0,IFERROR(IF(VLOOKUP(AB1456,AB$38:AB1455,1,0)&gt;0,0,0),1))</f>
        <v>0</v>
      </c>
      <c r="AB1456" s="16">
        <f>IF(DATOS!J1420=X$39,DATOS!C1420,"")</f>
        <v>0</v>
      </c>
    </row>
    <row r="1457" spans="26:28" x14ac:dyDescent="0.25">
      <c r="Z1457">
        <f t="shared" si="27"/>
        <v>1</v>
      </c>
      <c r="AA1457">
        <f>IF(AB1457="",0,IFERROR(IF(VLOOKUP(AB1457,AB$38:AB1456,1,0)&gt;0,0,0),1))</f>
        <v>0</v>
      </c>
      <c r="AB1457" s="16">
        <f>IF(DATOS!J1421=X$39,DATOS!C1421,"")</f>
        <v>0</v>
      </c>
    </row>
    <row r="1458" spans="26:28" x14ac:dyDescent="0.25">
      <c r="Z1458">
        <f t="shared" si="27"/>
        <v>1</v>
      </c>
      <c r="AA1458">
        <f>IF(AB1458="",0,IFERROR(IF(VLOOKUP(AB1458,AB$38:AB1457,1,0)&gt;0,0,0),1))</f>
        <v>0</v>
      </c>
      <c r="AB1458" s="16">
        <f>IF(DATOS!J1422=X$39,DATOS!C1422,"")</f>
        <v>0</v>
      </c>
    </row>
    <row r="1459" spans="26:28" x14ac:dyDescent="0.25">
      <c r="Z1459">
        <f t="shared" si="27"/>
        <v>1</v>
      </c>
      <c r="AA1459">
        <f>IF(AB1459="",0,IFERROR(IF(VLOOKUP(AB1459,AB$38:AB1458,1,0)&gt;0,0,0),1))</f>
        <v>0</v>
      </c>
      <c r="AB1459" s="16">
        <f>IF(DATOS!J1423=X$39,DATOS!C1423,"")</f>
        <v>0</v>
      </c>
    </row>
    <row r="1460" spans="26:28" x14ac:dyDescent="0.25">
      <c r="Z1460">
        <f t="shared" si="27"/>
        <v>1</v>
      </c>
      <c r="AA1460">
        <f>IF(AB1460="",0,IFERROR(IF(VLOOKUP(AB1460,AB$38:AB1459,1,0)&gt;0,0,0),1))</f>
        <v>0</v>
      </c>
      <c r="AB1460" s="16">
        <f>IF(DATOS!J1424=X$39,DATOS!C1424,"")</f>
        <v>0</v>
      </c>
    </row>
    <row r="1461" spans="26:28" x14ac:dyDescent="0.25">
      <c r="Z1461">
        <f t="shared" si="27"/>
        <v>1</v>
      </c>
      <c r="AA1461">
        <f>IF(AB1461="",0,IFERROR(IF(VLOOKUP(AB1461,AB$38:AB1460,1,0)&gt;0,0,0),1))</f>
        <v>0</v>
      </c>
      <c r="AB1461" s="16">
        <f>IF(DATOS!J1425=X$39,DATOS!C1425,"")</f>
        <v>0</v>
      </c>
    </row>
    <row r="1462" spans="26:28" x14ac:dyDescent="0.25">
      <c r="Z1462">
        <f t="shared" si="27"/>
        <v>1</v>
      </c>
      <c r="AA1462">
        <f>IF(AB1462="",0,IFERROR(IF(VLOOKUP(AB1462,AB$38:AB1461,1,0)&gt;0,0,0),1))</f>
        <v>0</v>
      </c>
      <c r="AB1462" s="16">
        <f>IF(DATOS!J1426=X$39,DATOS!C1426,"")</f>
        <v>0</v>
      </c>
    </row>
    <row r="1463" spans="26:28" x14ac:dyDescent="0.25">
      <c r="Z1463">
        <f t="shared" si="27"/>
        <v>1</v>
      </c>
      <c r="AA1463">
        <f>IF(AB1463="",0,IFERROR(IF(VLOOKUP(AB1463,AB$38:AB1462,1,0)&gt;0,0,0),1))</f>
        <v>0</v>
      </c>
      <c r="AB1463" s="16">
        <f>IF(DATOS!J1427=X$39,DATOS!C1427,"")</f>
        <v>0</v>
      </c>
    </row>
    <row r="1464" spans="26:28" x14ac:dyDescent="0.25">
      <c r="Z1464">
        <f t="shared" si="27"/>
        <v>1</v>
      </c>
      <c r="AA1464">
        <f>IF(AB1464="",0,IFERROR(IF(VLOOKUP(AB1464,AB$38:AB1463,1,0)&gt;0,0,0),1))</f>
        <v>0</v>
      </c>
      <c r="AB1464" s="16">
        <f>IF(DATOS!J1428=X$39,DATOS!C1428,"")</f>
        <v>0</v>
      </c>
    </row>
    <row r="1465" spans="26:28" x14ac:dyDescent="0.25">
      <c r="Z1465">
        <f t="shared" si="27"/>
        <v>1</v>
      </c>
      <c r="AA1465">
        <f>IF(AB1465="",0,IFERROR(IF(VLOOKUP(AB1465,AB$38:AB1464,1,0)&gt;0,0,0),1))</f>
        <v>0</v>
      </c>
      <c r="AB1465" s="16">
        <f>IF(DATOS!J1429=X$39,DATOS!C1429,"")</f>
        <v>0</v>
      </c>
    </row>
    <row r="1466" spans="26:28" x14ac:dyDescent="0.25">
      <c r="Z1466">
        <f t="shared" si="27"/>
        <v>1</v>
      </c>
      <c r="AA1466">
        <f>IF(AB1466="",0,IFERROR(IF(VLOOKUP(AB1466,AB$38:AB1465,1,0)&gt;0,0,0),1))</f>
        <v>0</v>
      </c>
      <c r="AB1466" s="16">
        <f>IF(DATOS!J1430=X$39,DATOS!C1430,"")</f>
        <v>0</v>
      </c>
    </row>
    <row r="1467" spans="26:28" x14ac:dyDescent="0.25">
      <c r="Z1467">
        <f t="shared" si="27"/>
        <v>1</v>
      </c>
      <c r="AA1467">
        <f>IF(AB1467="",0,IFERROR(IF(VLOOKUP(AB1467,AB$38:AB1466,1,0)&gt;0,0,0),1))</f>
        <v>0</v>
      </c>
      <c r="AB1467" s="16">
        <f>IF(DATOS!J1431=X$39,DATOS!C1431,"")</f>
        <v>0</v>
      </c>
    </row>
    <row r="1468" spans="26:28" x14ac:dyDescent="0.25">
      <c r="Z1468">
        <f t="shared" si="27"/>
        <v>1</v>
      </c>
      <c r="AA1468">
        <f>IF(AB1468="",0,IFERROR(IF(VLOOKUP(AB1468,AB$38:AB1467,1,0)&gt;0,0,0),1))</f>
        <v>0</v>
      </c>
      <c r="AB1468" s="16">
        <f>IF(DATOS!J1432=X$39,DATOS!C1432,"")</f>
        <v>0</v>
      </c>
    </row>
    <row r="1469" spans="26:28" x14ac:dyDescent="0.25">
      <c r="Z1469">
        <f t="shared" si="27"/>
        <v>1</v>
      </c>
      <c r="AA1469">
        <f>IF(AB1469="",0,IFERROR(IF(VLOOKUP(AB1469,AB$38:AB1468,1,0)&gt;0,0,0),1))</f>
        <v>0</v>
      </c>
      <c r="AB1469" s="16">
        <f>IF(DATOS!J1433=X$39,DATOS!C1433,"")</f>
        <v>0</v>
      </c>
    </row>
    <row r="1470" spans="26:28" x14ac:dyDescent="0.25">
      <c r="Z1470">
        <f t="shared" si="27"/>
        <v>1</v>
      </c>
      <c r="AA1470">
        <f>IF(AB1470="",0,IFERROR(IF(VLOOKUP(AB1470,AB$38:AB1469,1,0)&gt;0,0,0),1))</f>
        <v>0</v>
      </c>
      <c r="AB1470" s="16">
        <f>IF(DATOS!J1434=X$39,DATOS!C1434,"")</f>
        <v>0</v>
      </c>
    </row>
    <row r="1471" spans="26:28" x14ac:dyDescent="0.25">
      <c r="Z1471">
        <f t="shared" si="27"/>
        <v>1</v>
      </c>
      <c r="AA1471">
        <f>IF(AB1471="",0,IFERROR(IF(VLOOKUP(AB1471,AB$38:AB1470,1,0)&gt;0,0,0),1))</f>
        <v>0</v>
      </c>
      <c r="AB1471" s="16">
        <f>IF(DATOS!J1435=X$39,DATOS!C1435,"")</f>
        <v>0</v>
      </c>
    </row>
    <row r="1472" spans="26:28" x14ac:dyDescent="0.25">
      <c r="Z1472">
        <f t="shared" si="27"/>
        <v>1</v>
      </c>
      <c r="AA1472">
        <f>IF(AB1472="",0,IFERROR(IF(VLOOKUP(AB1472,AB$38:AB1471,1,0)&gt;0,0,0),1))</f>
        <v>0</v>
      </c>
      <c r="AB1472" s="16">
        <f>IF(DATOS!J1436=X$39,DATOS!C1436,"")</f>
        <v>0</v>
      </c>
    </row>
    <row r="1473" spans="26:28" x14ac:dyDescent="0.25">
      <c r="Z1473">
        <f t="shared" si="27"/>
        <v>1</v>
      </c>
      <c r="AA1473">
        <f>IF(AB1473="",0,IFERROR(IF(VLOOKUP(AB1473,AB$38:AB1472,1,0)&gt;0,0,0),1))</f>
        <v>0</v>
      </c>
      <c r="AB1473" s="16">
        <f>IF(DATOS!J1437=X$39,DATOS!C1437,"")</f>
        <v>0</v>
      </c>
    </row>
    <row r="1474" spans="26:28" x14ac:dyDescent="0.25">
      <c r="Z1474">
        <f t="shared" si="27"/>
        <v>1</v>
      </c>
      <c r="AA1474">
        <f>IF(AB1474="",0,IFERROR(IF(VLOOKUP(AB1474,AB$38:AB1473,1,0)&gt;0,0,0),1))</f>
        <v>0</v>
      </c>
      <c r="AB1474" s="16">
        <f>IF(DATOS!J1438=X$39,DATOS!C1438,"")</f>
        <v>0</v>
      </c>
    </row>
    <row r="1475" spans="26:28" x14ac:dyDescent="0.25">
      <c r="Z1475">
        <f t="shared" si="27"/>
        <v>1</v>
      </c>
      <c r="AA1475">
        <f>IF(AB1475="",0,IFERROR(IF(VLOOKUP(AB1475,AB$38:AB1474,1,0)&gt;0,0,0),1))</f>
        <v>0</v>
      </c>
      <c r="AB1475" s="16">
        <f>IF(DATOS!J1439=X$39,DATOS!C1439,"")</f>
        <v>0</v>
      </c>
    </row>
    <row r="1476" spans="26:28" x14ac:dyDescent="0.25">
      <c r="Z1476">
        <f t="shared" si="27"/>
        <v>1</v>
      </c>
      <c r="AA1476">
        <f>IF(AB1476="",0,IFERROR(IF(VLOOKUP(AB1476,AB$38:AB1475,1,0)&gt;0,0,0),1))</f>
        <v>0</v>
      </c>
      <c r="AB1476" s="16">
        <f>IF(DATOS!J1440=X$39,DATOS!C1440,"")</f>
        <v>0</v>
      </c>
    </row>
    <row r="1477" spans="26:28" x14ac:dyDescent="0.25">
      <c r="Z1477">
        <f t="shared" si="27"/>
        <v>1</v>
      </c>
      <c r="AA1477">
        <f>IF(AB1477="",0,IFERROR(IF(VLOOKUP(AB1477,AB$38:AB1476,1,0)&gt;0,0,0),1))</f>
        <v>0</v>
      </c>
      <c r="AB1477" s="16">
        <f>IF(DATOS!J1441=X$39,DATOS!C1441,"")</f>
        <v>0</v>
      </c>
    </row>
    <row r="1478" spans="26:28" x14ac:dyDescent="0.25">
      <c r="Z1478">
        <f t="shared" si="27"/>
        <v>1</v>
      </c>
      <c r="AA1478">
        <f>IF(AB1478="",0,IFERROR(IF(VLOOKUP(AB1478,AB$38:AB1477,1,0)&gt;0,0,0),1))</f>
        <v>0</v>
      </c>
      <c r="AB1478" s="16">
        <f>IF(DATOS!J1442=X$39,DATOS!C1442,"")</f>
        <v>0</v>
      </c>
    </row>
    <row r="1479" spans="26:28" x14ac:dyDescent="0.25">
      <c r="Z1479">
        <f t="shared" si="27"/>
        <v>1</v>
      </c>
      <c r="AA1479">
        <f>IF(AB1479="",0,IFERROR(IF(VLOOKUP(AB1479,AB$38:AB1478,1,0)&gt;0,0,0),1))</f>
        <v>0</v>
      </c>
      <c r="AB1479" s="16">
        <f>IF(DATOS!J1443=X$39,DATOS!C1443,"")</f>
        <v>0</v>
      </c>
    </row>
    <row r="1480" spans="26:28" x14ac:dyDescent="0.25">
      <c r="Z1480">
        <f t="shared" si="27"/>
        <v>1</v>
      </c>
      <c r="AA1480">
        <f>IF(AB1480="",0,IFERROR(IF(VLOOKUP(AB1480,AB$38:AB1479,1,0)&gt;0,0,0),1))</f>
        <v>0</v>
      </c>
      <c r="AB1480" s="16">
        <f>IF(DATOS!J1444=X$39,DATOS!C1444,"")</f>
        <v>0</v>
      </c>
    </row>
    <row r="1481" spans="26:28" x14ac:dyDescent="0.25">
      <c r="Z1481">
        <f t="shared" si="27"/>
        <v>1</v>
      </c>
      <c r="AA1481">
        <f>IF(AB1481="",0,IFERROR(IF(VLOOKUP(AB1481,AB$38:AB1480,1,0)&gt;0,0,0),1))</f>
        <v>0</v>
      </c>
      <c r="AB1481" s="16">
        <f>IF(DATOS!J1445=X$39,DATOS!C1445,"")</f>
        <v>0</v>
      </c>
    </row>
    <row r="1482" spans="26:28" x14ac:dyDescent="0.25">
      <c r="Z1482">
        <f t="shared" si="27"/>
        <v>1</v>
      </c>
      <c r="AA1482">
        <f>IF(AB1482="",0,IFERROR(IF(VLOOKUP(AB1482,AB$38:AB1481,1,0)&gt;0,0,0),1))</f>
        <v>0</v>
      </c>
      <c r="AB1482" s="16">
        <f>IF(DATOS!J1446=X$39,DATOS!C1446,"")</f>
        <v>0</v>
      </c>
    </row>
    <row r="1483" spans="26:28" x14ac:dyDescent="0.25">
      <c r="Z1483">
        <f t="shared" si="27"/>
        <v>1</v>
      </c>
      <c r="AA1483">
        <f>IF(AB1483="",0,IFERROR(IF(VLOOKUP(AB1483,AB$38:AB1482,1,0)&gt;0,0,0),1))</f>
        <v>0</v>
      </c>
      <c r="AB1483" s="16">
        <f>IF(DATOS!J1447=X$39,DATOS!C1447,"")</f>
        <v>0</v>
      </c>
    </row>
    <row r="1484" spans="26:28" x14ac:dyDescent="0.25">
      <c r="Z1484">
        <f t="shared" si="27"/>
        <v>1</v>
      </c>
      <c r="AA1484">
        <f>IF(AB1484="",0,IFERROR(IF(VLOOKUP(AB1484,AB$38:AB1483,1,0)&gt;0,0,0),1))</f>
        <v>0</v>
      </c>
      <c r="AB1484" s="16">
        <f>IF(DATOS!J1448=X$39,DATOS!C1448,"")</f>
        <v>0</v>
      </c>
    </row>
    <row r="1485" spans="26:28" x14ac:dyDescent="0.25">
      <c r="Z1485">
        <f t="shared" si="27"/>
        <v>1</v>
      </c>
      <c r="AA1485">
        <f>IF(AB1485="",0,IFERROR(IF(VLOOKUP(AB1485,AB$38:AB1484,1,0)&gt;0,0,0),1))</f>
        <v>0</v>
      </c>
      <c r="AB1485" s="16">
        <f>IF(DATOS!J1449=X$39,DATOS!C1449,"")</f>
        <v>0</v>
      </c>
    </row>
    <row r="1486" spans="26:28" x14ac:dyDescent="0.25">
      <c r="Z1486">
        <f t="shared" si="27"/>
        <v>1</v>
      </c>
      <c r="AA1486">
        <f>IF(AB1486="",0,IFERROR(IF(VLOOKUP(AB1486,AB$38:AB1485,1,0)&gt;0,0,0),1))</f>
        <v>0</v>
      </c>
      <c r="AB1486" s="16">
        <f>IF(DATOS!J1450=X$39,DATOS!C1450,"")</f>
        <v>0</v>
      </c>
    </row>
    <row r="1487" spans="26:28" x14ac:dyDescent="0.25">
      <c r="Z1487">
        <f t="shared" si="27"/>
        <v>1</v>
      </c>
      <c r="AA1487">
        <f>IF(AB1487="",0,IFERROR(IF(VLOOKUP(AB1487,AB$38:AB1486,1,0)&gt;0,0,0),1))</f>
        <v>0</v>
      </c>
      <c r="AB1487" s="16">
        <f>IF(DATOS!J1451=X$39,DATOS!C1451,"")</f>
        <v>0</v>
      </c>
    </row>
    <row r="1488" spans="26:28" x14ac:dyDescent="0.25">
      <c r="Z1488">
        <f t="shared" si="27"/>
        <v>1</v>
      </c>
      <c r="AA1488">
        <f>IF(AB1488="",0,IFERROR(IF(VLOOKUP(AB1488,AB$38:AB1487,1,0)&gt;0,0,0),1))</f>
        <v>0</v>
      </c>
      <c r="AB1488" s="16">
        <f>IF(DATOS!J1452=X$39,DATOS!C1452,"")</f>
        <v>0</v>
      </c>
    </row>
    <row r="1489" spans="26:28" x14ac:dyDescent="0.25">
      <c r="Z1489">
        <f t="shared" si="27"/>
        <v>1</v>
      </c>
      <c r="AA1489">
        <f>IF(AB1489="",0,IFERROR(IF(VLOOKUP(AB1489,AB$38:AB1488,1,0)&gt;0,0,0),1))</f>
        <v>0</v>
      </c>
      <c r="AB1489" s="16">
        <f>IF(DATOS!J1453=X$39,DATOS!C1453,"")</f>
        <v>0</v>
      </c>
    </row>
    <row r="1490" spans="26:28" x14ac:dyDescent="0.25">
      <c r="Z1490">
        <f t="shared" si="27"/>
        <v>1</v>
      </c>
      <c r="AA1490">
        <f>IF(AB1490="",0,IFERROR(IF(VLOOKUP(AB1490,AB$38:AB1489,1,0)&gt;0,0,0),1))</f>
        <v>0</v>
      </c>
      <c r="AB1490" s="16">
        <f>IF(DATOS!J1454=X$39,DATOS!C1454,"")</f>
        <v>0</v>
      </c>
    </row>
    <row r="1491" spans="26:28" x14ac:dyDescent="0.25">
      <c r="Z1491">
        <f t="shared" si="27"/>
        <v>1</v>
      </c>
      <c r="AA1491">
        <f>IF(AB1491="",0,IFERROR(IF(VLOOKUP(AB1491,AB$38:AB1490,1,0)&gt;0,0,0),1))</f>
        <v>0</v>
      </c>
      <c r="AB1491" s="16">
        <f>IF(DATOS!J1455=X$39,DATOS!C1455,"")</f>
        <v>0</v>
      </c>
    </row>
    <row r="1492" spans="26:28" x14ac:dyDescent="0.25">
      <c r="Z1492">
        <f t="shared" si="27"/>
        <v>1</v>
      </c>
      <c r="AA1492">
        <f>IF(AB1492="",0,IFERROR(IF(VLOOKUP(AB1492,AB$38:AB1491,1,0)&gt;0,0,0),1))</f>
        <v>0</v>
      </c>
      <c r="AB1492" s="16">
        <f>IF(DATOS!J1456=X$39,DATOS!C1456,"")</f>
        <v>0</v>
      </c>
    </row>
    <row r="1493" spans="26:28" x14ac:dyDescent="0.25">
      <c r="Z1493">
        <f t="shared" si="27"/>
        <v>1</v>
      </c>
      <c r="AA1493">
        <f>IF(AB1493="",0,IFERROR(IF(VLOOKUP(AB1493,AB$38:AB1492,1,0)&gt;0,0,0),1))</f>
        <v>0</v>
      </c>
      <c r="AB1493" s="16">
        <f>IF(DATOS!J1457=X$39,DATOS!C1457,"")</f>
        <v>0</v>
      </c>
    </row>
    <row r="1494" spans="26:28" x14ac:dyDescent="0.25">
      <c r="Z1494">
        <f t="shared" si="27"/>
        <v>1</v>
      </c>
      <c r="AA1494">
        <f>IF(AB1494="",0,IFERROR(IF(VLOOKUP(AB1494,AB$38:AB1493,1,0)&gt;0,0,0),1))</f>
        <v>0</v>
      </c>
      <c r="AB1494" s="16">
        <f>IF(DATOS!J1458=X$39,DATOS!C1458,"")</f>
        <v>0</v>
      </c>
    </row>
    <row r="1495" spans="26:28" x14ac:dyDescent="0.25">
      <c r="Z1495">
        <f t="shared" si="27"/>
        <v>1</v>
      </c>
      <c r="AA1495">
        <f>IF(AB1495="",0,IFERROR(IF(VLOOKUP(AB1495,AB$38:AB1494,1,0)&gt;0,0,0),1))</f>
        <v>0</v>
      </c>
      <c r="AB1495" s="16">
        <f>IF(DATOS!J1459=X$39,DATOS!C1459,"")</f>
        <v>0</v>
      </c>
    </row>
    <row r="1496" spans="26:28" x14ac:dyDescent="0.25">
      <c r="Z1496">
        <f t="shared" si="27"/>
        <v>1</v>
      </c>
      <c r="AA1496">
        <f>IF(AB1496="",0,IFERROR(IF(VLOOKUP(AB1496,AB$38:AB1495,1,0)&gt;0,0,0),1))</f>
        <v>0</v>
      </c>
      <c r="AB1496" s="16">
        <f>IF(DATOS!J1460=X$39,DATOS!C1460,"")</f>
        <v>0</v>
      </c>
    </row>
    <row r="1497" spans="26:28" x14ac:dyDescent="0.25">
      <c r="Z1497">
        <f t="shared" si="27"/>
        <v>1</v>
      </c>
      <c r="AA1497">
        <f>IF(AB1497="",0,IFERROR(IF(VLOOKUP(AB1497,AB$38:AB1496,1,0)&gt;0,0,0),1))</f>
        <v>0</v>
      </c>
      <c r="AB1497" s="16">
        <f>IF(DATOS!J1461=X$39,DATOS!C1461,"")</f>
        <v>0</v>
      </c>
    </row>
    <row r="1498" spans="26:28" x14ac:dyDescent="0.25">
      <c r="Z1498">
        <f t="shared" si="27"/>
        <v>1</v>
      </c>
      <c r="AA1498">
        <f>IF(AB1498="",0,IFERROR(IF(VLOOKUP(AB1498,AB$38:AB1497,1,0)&gt;0,0,0),1))</f>
        <v>0</v>
      </c>
      <c r="AB1498" s="16">
        <f>IF(DATOS!J1462=X$39,DATOS!C1462,"")</f>
        <v>0</v>
      </c>
    </row>
    <row r="1499" spans="26:28" x14ac:dyDescent="0.25">
      <c r="Z1499">
        <f t="shared" si="27"/>
        <v>1</v>
      </c>
      <c r="AA1499">
        <f>IF(AB1499="",0,IFERROR(IF(VLOOKUP(AB1499,AB$38:AB1498,1,0)&gt;0,0,0),1))</f>
        <v>0</v>
      </c>
      <c r="AB1499" s="16">
        <f>IF(DATOS!J1463=X$39,DATOS!C1463,"")</f>
        <v>0</v>
      </c>
    </row>
    <row r="1500" spans="26:28" x14ac:dyDescent="0.25">
      <c r="Z1500">
        <f t="shared" si="27"/>
        <v>1</v>
      </c>
      <c r="AA1500">
        <f>IF(AB1500="",0,IFERROR(IF(VLOOKUP(AB1500,AB$38:AB1499,1,0)&gt;0,0,0),1))</f>
        <v>0</v>
      </c>
      <c r="AB1500" s="16">
        <f>IF(DATOS!J1464=X$39,DATOS!C1464,"")</f>
        <v>0</v>
      </c>
    </row>
    <row r="1501" spans="26:28" x14ac:dyDescent="0.25">
      <c r="Z1501">
        <f t="shared" si="27"/>
        <v>1</v>
      </c>
      <c r="AA1501">
        <f>IF(AB1501="",0,IFERROR(IF(VLOOKUP(AB1501,AB$38:AB1500,1,0)&gt;0,0,0),1))</f>
        <v>0</v>
      </c>
      <c r="AB1501" s="16">
        <f>IF(DATOS!J1465=X$39,DATOS!C1465,"")</f>
        <v>0</v>
      </c>
    </row>
    <row r="1502" spans="26:28" x14ac:dyDescent="0.25">
      <c r="Z1502">
        <f t="shared" si="27"/>
        <v>1</v>
      </c>
      <c r="AA1502">
        <f>IF(AB1502="",0,IFERROR(IF(VLOOKUP(AB1502,AB$38:AB1501,1,0)&gt;0,0,0),1))</f>
        <v>0</v>
      </c>
      <c r="AB1502" s="16">
        <f>IF(DATOS!J1466=X$39,DATOS!C1466,"")</f>
        <v>0</v>
      </c>
    </row>
    <row r="1503" spans="26:28" x14ac:dyDescent="0.25">
      <c r="Z1503">
        <f t="shared" si="27"/>
        <v>1</v>
      </c>
      <c r="AA1503">
        <f>IF(AB1503="",0,IFERROR(IF(VLOOKUP(AB1503,AB$38:AB1502,1,0)&gt;0,0,0),1))</f>
        <v>0</v>
      </c>
      <c r="AB1503" s="16">
        <f>IF(DATOS!J1467=X$39,DATOS!C1467,"")</f>
        <v>0</v>
      </c>
    </row>
    <row r="1504" spans="26:28" x14ac:dyDescent="0.25">
      <c r="Z1504">
        <f t="shared" si="27"/>
        <v>1</v>
      </c>
      <c r="AA1504">
        <f>IF(AB1504="",0,IFERROR(IF(VLOOKUP(AB1504,AB$38:AB1503,1,0)&gt;0,0,0),1))</f>
        <v>0</v>
      </c>
      <c r="AB1504" s="16">
        <f>IF(DATOS!J1468=X$39,DATOS!C1468,"")</f>
        <v>0</v>
      </c>
    </row>
    <row r="1505" spans="26:28" x14ac:dyDescent="0.25">
      <c r="Z1505">
        <f t="shared" si="27"/>
        <v>1</v>
      </c>
      <c r="AA1505">
        <f>IF(AB1505="",0,IFERROR(IF(VLOOKUP(AB1505,AB$38:AB1504,1,0)&gt;0,0,0),1))</f>
        <v>0</v>
      </c>
      <c r="AB1505" s="16">
        <f>IF(DATOS!J1469=X$39,DATOS!C1469,"")</f>
        <v>0</v>
      </c>
    </row>
    <row r="1506" spans="26:28" x14ac:dyDescent="0.25">
      <c r="Z1506">
        <f t="shared" si="27"/>
        <v>1</v>
      </c>
      <c r="AA1506">
        <f>IF(AB1506="",0,IFERROR(IF(VLOOKUP(AB1506,AB$38:AB1505,1,0)&gt;0,0,0),1))</f>
        <v>0</v>
      </c>
      <c r="AB1506" s="16">
        <f>IF(DATOS!J1470=X$39,DATOS!C1470,"")</f>
        <v>0</v>
      </c>
    </row>
    <row r="1507" spans="26:28" x14ac:dyDescent="0.25">
      <c r="Z1507">
        <f t="shared" si="27"/>
        <v>1</v>
      </c>
      <c r="AA1507">
        <f>IF(AB1507="",0,IFERROR(IF(VLOOKUP(AB1507,AB$38:AB1506,1,0)&gt;0,0,0),1))</f>
        <v>0</v>
      </c>
      <c r="AB1507" s="16">
        <f>IF(DATOS!J1471=X$39,DATOS!C1471,"")</f>
        <v>0</v>
      </c>
    </row>
    <row r="1508" spans="26:28" x14ac:dyDescent="0.25">
      <c r="Z1508">
        <f t="shared" si="27"/>
        <v>1</v>
      </c>
      <c r="AA1508">
        <f>IF(AB1508="",0,IFERROR(IF(VLOOKUP(AB1508,AB$38:AB1507,1,0)&gt;0,0,0),1))</f>
        <v>0</v>
      </c>
      <c r="AB1508" s="16">
        <f>IF(DATOS!J1472=X$39,DATOS!C1472,"")</f>
        <v>0</v>
      </c>
    </row>
    <row r="1509" spans="26:28" x14ac:dyDescent="0.25">
      <c r="Z1509">
        <f t="shared" si="27"/>
        <v>1</v>
      </c>
      <c r="AA1509">
        <f>IF(AB1509="",0,IFERROR(IF(VLOOKUP(AB1509,AB$38:AB1508,1,0)&gt;0,0,0),1))</f>
        <v>0</v>
      </c>
      <c r="AB1509" s="16">
        <f>IF(DATOS!J1473=X$39,DATOS!C1473,"")</f>
        <v>0</v>
      </c>
    </row>
    <row r="1510" spans="26:28" x14ac:dyDescent="0.25">
      <c r="Z1510">
        <f t="shared" ref="Z1510:Z1573" si="28">Z1509+AA1510</f>
        <v>1</v>
      </c>
      <c r="AA1510">
        <f>IF(AB1510="",0,IFERROR(IF(VLOOKUP(AB1510,AB$38:AB1509,1,0)&gt;0,0,0),1))</f>
        <v>0</v>
      </c>
      <c r="AB1510" s="16">
        <f>IF(DATOS!J1474=X$39,DATOS!C1474,"")</f>
        <v>0</v>
      </c>
    </row>
    <row r="1511" spans="26:28" x14ac:dyDescent="0.25">
      <c r="Z1511">
        <f t="shared" si="28"/>
        <v>1</v>
      </c>
      <c r="AA1511">
        <f>IF(AB1511="",0,IFERROR(IF(VLOOKUP(AB1511,AB$38:AB1510,1,0)&gt;0,0,0),1))</f>
        <v>0</v>
      </c>
      <c r="AB1511" s="16">
        <f>IF(DATOS!J1475=X$39,DATOS!C1475,"")</f>
        <v>0</v>
      </c>
    </row>
    <row r="1512" spans="26:28" x14ac:dyDescent="0.25">
      <c r="Z1512">
        <f t="shared" si="28"/>
        <v>1</v>
      </c>
      <c r="AA1512">
        <f>IF(AB1512="",0,IFERROR(IF(VLOOKUP(AB1512,AB$38:AB1511,1,0)&gt;0,0,0),1))</f>
        <v>0</v>
      </c>
      <c r="AB1512" s="16">
        <f>IF(DATOS!J1476=X$39,DATOS!C1476,"")</f>
        <v>0</v>
      </c>
    </row>
    <row r="1513" spans="26:28" x14ac:dyDescent="0.25">
      <c r="Z1513">
        <f t="shared" si="28"/>
        <v>1</v>
      </c>
      <c r="AA1513">
        <f>IF(AB1513="",0,IFERROR(IF(VLOOKUP(AB1513,AB$38:AB1512,1,0)&gt;0,0,0),1))</f>
        <v>0</v>
      </c>
      <c r="AB1513" s="16">
        <f>IF(DATOS!J1477=X$39,DATOS!C1477,"")</f>
        <v>0</v>
      </c>
    </row>
    <row r="1514" spans="26:28" x14ac:dyDescent="0.25">
      <c r="Z1514">
        <f t="shared" si="28"/>
        <v>1</v>
      </c>
      <c r="AA1514">
        <f>IF(AB1514="",0,IFERROR(IF(VLOOKUP(AB1514,AB$38:AB1513,1,0)&gt;0,0,0),1))</f>
        <v>0</v>
      </c>
      <c r="AB1514" s="16">
        <f>IF(DATOS!J1478=X$39,DATOS!C1478,"")</f>
        <v>0</v>
      </c>
    </row>
    <row r="1515" spans="26:28" x14ac:dyDescent="0.25">
      <c r="Z1515">
        <f t="shared" si="28"/>
        <v>1</v>
      </c>
      <c r="AA1515">
        <f>IF(AB1515="",0,IFERROR(IF(VLOOKUP(AB1515,AB$38:AB1514,1,0)&gt;0,0,0),1))</f>
        <v>0</v>
      </c>
      <c r="AB1515" s="16">
        <f>IF(DATOS!J1479=X$39,DATOS!C1479,"")</f>
        <v>0</v>
      </c>
    </row>
    <row r="1516" spans="26:28" x14ac:dyDescent="0.25">
      <c r="Z1516">
        <f t="shared" si="28"/>
        <v>1</v>
      </c>
      <c r="AA1516">
        <f>IF(AB1516="",0,IFERROR(IF(VLOOKUP(AB1516,AB$38:AB1515,1,0)&gt;0,0,0),1))</f>
        <v>0</v>
      </c>
      <c r="AB1516" s="16">
        <f>IF(DATOS!J1480=X$39,DATOS!C1480,"")</f>
        <v>0</v>
      </c>
    </row>
    <row r="1517" spans="26:28" x14ac:dyDescent="0.25">
      <c r="Z1517">
        <f t="shared" si="28"/>
        <v>1</v>
      </c>
      <c r="AA1517">
        <f>IF(AB1517="",0,IFERROR(IF(VLOOKUP(AB1517,AB$38:AB1516,1,0)&gt;0,0,0),1))</f>
        <v>0</v>
      </c>
      <c r="AB1517" s="16">
        <f>IF(DATOS!J1481=X$39,DATOS!C1481,"")</f>
        <v>0</v>
      </c>
    </row>
    <row r="1518" spans="26:28" x14ac:dyDescent="0.25">
      <c r="Z1518">
        <f t="shared" si="28"/>
        <v>1</v>
      </c>
      <c r="AA1518">
        <f>IF(AB1518="",0,IFERROR(IF(VLOOKUP(AB1518,AB$38:AB1517,1,0)&gt;0,0,0),1))</f>
        <v>0</v>
      </c>
      <c r="AB1518" s="16">
        <f>IF(DATOS!J1482=X$39,DATOS!C1482,"")</f>
        <v>0</v>
      </c>
    </row>
    <row r="1519" spans="26:28" x14ac:dyDescent="0.25">
      <c r="Z1519">
        <f t="shared" si="28"/>
        <v>1</v>
      </c>
      <c r="AA1519">
        <f>IF(AB1519="",0,IFERROR(IF(VLOOKUP(AB1519,AB$38:AB1518,1,0)&gt;0,0,0),1))</f>
        <v>0</v>
      </c>
      <c r="AB1519" s="16">
        <f>IF(DATOS!J1483=X$39,DATOS!C1483,"")</f>
        <v>0</v>
      </c>
    </row>
    <row r="1520" spans="26:28" x14ac:dyDescent="0.25">
      <c r="Z1520">
        <f t="shared" si="28"/>
        <v>1</v>
      </c>
      <c r="AA1520">
        <f>IF(AB1520="",0,IFERROR(IF(VLOOKUP(AB1520,AB$38:AB1519,1,0)&gt;0,0,0),1))</f>
        <v>0</v>
      </c>
      <c r="AB1520" s="16">
        <f>IF(DATOS!J1484=X$39,DATOS!C1484,"")</f>
        <v>0</v>
      </c>
    </row>
    <row r="1521" spans="26:28" x14ac:dyDescent="0.25">
      <c r="Z1521">
        <f t="shared" si="28"/>
        <v>1</v>
      </c>
      <c r="AA1521">
        <f>IF(AB1521="",0,IFERROR(IF(VLOOKUP(AB1521,AB$38:AB1520,1,0)&gt;0,0,0),1))</f>
        <v>0</v>
      </c>
      <c r="AB1521" s="16">
        <f>IF(DATOS!J1485=X$39,DATOS!C1485,"")</f>
        <v>0</v>
      </c>
    </row>
    <row r="1522" spans="26:28" x14ac:dyDescent="0.25">
      <c r="Z1522">
        <f t="shared" si="28"/>
        <v>1</v>
      </c>
      <c r="AA1522">
        <f>IF(AB1522="",0,IFERROR(IF(VLOOKUP(AB1522,AB$38:AB1521,1,0)&gt;0,0,0),1))</f>
        <v>0</v>
      </c>
      <c r="AB1522" s="16">
        <f>IF(DATOS!J1486=X$39,DATOS!C1486,"")</f>
        <v>0</v>
      </c>
    </row>
    <row r="1523" spans="26:28" x14ac:dyDescent="0.25">
      <c r="Z1523">
        <f t="shared" si="28"/>
        <v>1</v>
      </c>
      <c r="AA1523">
        <f>IF(AB1523="",0,IFERROR(IF(VLOOKUP(AB1523,AB$38:AB1522,1,0)&gt;0,0,0),1))</f>
        <v>0</v>
      </c>
      <c r="AB1523" s="16">
        <f>IF(DATOS!J1487=X$39,DATOS!C1487,"")</f>
        <v>0</v>
      </c>
    </row>
    <row r="1524" spans="26:28" x14ac:dyDescent="0.25">
      <c r="Z1524">
        <f t="shared" si="28"/>
        <v>1</v>
      </c>
      <c r="AA1524">
        <f>IF(AB1524="",0,IFERROR(IF(VLOOKUP(AB1524,AB$38:AB1523,1,0)&gt;0,0,0),1))</f>
        <v>0</v>
      </c>
      <c r="AB1524" s="16">
        <f>IF(DATOS!J1488=X$39,DATOS!C1488,"")</f>
        <v>0</v>
      </c>
    </row>
    <row r="1525" spans="26:28" x14ac:dyDescent="0.25">
      <c r="Z1525">
        <f t="shared" si="28"/>
        <v>1</v>
      </c>
      <c r="AA1525">
        <f>IF(AB1525="",0,IFERROR(IF(VLOOKUP(AB1525,AB$38:AB1524,1,0)&gt;0,0,0),1))</f>
        <v>0</v>
      </c>
      <c r="AB1525" s="16">
        <f>IF(DATOS!J1489=X$39,DATOS!C1489,"")</f>
        <v>0</v>
      </c>
    </row>
    <row r="1526" spans="26:28" x14ac:dyDescent="0.25">
      <c r="Z1526">
        <f t="shared" si="28"/>
        <v>1</v>
      </c>
      <c r="AA1526">
        <f>IF(AB1526="",0,IFERROR(IF(VLOOKUP(AB1526,AB$38:AB1525,1,0)&gt;0,0,0),1))</f>
        <v>0</v>
      </c>
      <c r="AB1526" s="16">
        <f>IF(DATOS!J1490=X$39,DATOS!C1490,"")</f>
        <v>0</v>
      </c>
    </row>
    <row r="1527" spans="26:28" x14ac:dyDescent="0.25">
      <c r="Z1527">
        <f t="shared" si="28"/>
        <v>1</v>
      </c>
      <c r="AA1527">
        <f>IF(AB1527="",0,IFERROR(IF(VLOOKUP(AB1527,AB$38:AB1526,1,0)&gt;0,0,0),1))</f>
        <v>0</v>
      </c>
      <c r="AB1527" s="16">
        <f>IF(DATOS!J1491=X$39,DATOS!C1491,"")</f>
        <v>0</v>
      </c>
    </row>
    <row r="1528" spans="26:28" x14ac:dyDescent="0.25">
      <c r="Z1528">
        <f t="shared" si="28"/>
        <v>1</v>
      </c>
      <c r="AA1528">
        <f>IF(AB1528="",0,IFERROR(IF(VLOOKUP(AB1528,AB$38:AB1527,1,0)&gt;0,0,0),1))</f>
        <v>0</v>
      </c>
      <c r="AB1528" s="16">
        <f>IF(DATOS!J1492=X$39,DATOS!C1492,"")</f>
        <v>0</v>
      </c>
    </row>
    <row r="1529" spans="26:28" x14ac:dyDescent="0.25">
      <c r="Z1529">
        <f t="shared" si="28"/>
        <v>1</v>
      </c>
      <c r="AA1529">
        <f>IF(AB1529="",0,IFERROR(IF(VLOOKUP(AB1529,AB$38:AB1528,1,0)&gt;0,0,0),1))</f>
        <v>0</v>
      </c>
      <c r="AB1529" s="16">
        <f>IF(DATOS!J1493=X$39,DATOS!C1493,"")</f>
        <v>0</v>
      </c>
    </row>
    <row r="1530" spans="26:28" x14ac:dyDescent="0.25">
      <c r="Z1530">
        <f t="shared" si="28"/>
        <v>1</v>
      </c>
      <c r="AA1530">
        <f>IF(AB1530="",0,IFERROR(IF(VLOOKUP(AB1530,AB$38:AB1529,1,0)&gt;0,0,0),1))</f>
        <v>0</v>
      </c>
      <c r="AB1530" s="16">
        <f>IF(DATOS!J1494=X$39,DATOS!C1494,"")</f>
        <v>0</v>
      </c>
    </row>
    <row r="1531" spans="26:28" x14ac:dyDescent="0.25">
      <c r="Z1531">
        <f t="shared" si="28"/>
        <v>1</v>
      </c>
      <c r="AA1531">
        <f>IF(AB1531="",0,IFERROR(IF(VLOOKUP(AB1531,AB$38:AB1530,1,0)&gt;0,0,0),1))</f>
        <v>0</v>
      </c>
      <c r="AB1531" s="16">
        <f>IF(DATOS!J1495=X$39,DATOS!C1495,"")</f>
        <v>0</v>
      </c>
    </row>
    <row r="1532" spans="26:28" x14ac:dyDescent="0.25">
      <c r="Z1532">
        <f t="shared" si="28"/>
        <v>1</v>
      </c>
      <c r="AA1532">
        <f>IF(AB1532="",0,IFERROR(IF(VLOOKUP(AB1532,AB$38:AB1531,1,0)&gt;0,0,0),1))</f>
        <v>0</v>
      </c>
      <c r="AB1532" s="16">
        <f>IF(DATOS!J1496=X$39,DATOS!C1496,"")</f>
        <v>0</v>
      </c>
    </row>
    <row r="1533" spans="26:28" x14ac:dyDescent="0.25">
      <c r="Z1533">
        <f t="shared" si="28"/>
        <v>1</v>
      </c>
      <c r="AA1533">
        <f>IF(AB1533="",0,IFERROR(IF(VLOOKUP(AB1533,AB$38:AB1532,1,0)&gt;0,0,0),1))</f>
        <v>0</v>
      </c>
      <c r="AB1533" s="16">
        <f>IF(DATOS!J1497=X$39,DATOS!C1497,"")</f>
        <v>0</v>
      </c>
    </row>
    <row r="1534" spans="26:28" x14ac:dyDescent="0.25">
      <c r="Z1534">
        <f t="shared" si="28"/>
        <v>1</v>
      </c>
      <c r="AA1534">
        <f>IF(AB1534="",0,IFERROR(IF(VLOOKUP(AB1534,AB$38:AB1533,1,0)&gt;0,0,0),1))</f>
        <v>0</v>
      </c>
      <c r="AB1534" s="16">
        <f>IF(DATOS!J1498=X$39,DATOS!C1498,"")</f>
        <v>0</v>
      </c>
    </row>
    <row r="1535" spans="26:28" x14ac:dyDescent="0.25">
      <c r="Z1535">
        <f t="shared" si="28"/>
        <v>1</v>
      </c>
      <c r="AA1535">
        <f>IF(AB1535="",0,IFERROR(IF(VLOOKUP(AB1535,AB$38:AB1534,1,0)&gt;0,0,0),1))</f>
        <v>0</v>
      </c>
      <c r="AB1535" s="16">
        <f>IF(DATOS!J1499=X$39,DATOS!C1499,"")</f>
        <v>0</v>
      </c>
    </row>
    <row r="1536" spans="26:28" x14ac:dyDescent="0.25">
      <c r="Z1536">
        <f t="shared" si="28"/>
        <v>1</v>
      </c>
      <c r="AA1536">
        <f>IF(AB1536="",0,IFERROR(IF(VLOOKUP(AB1536,AB$38:AB1535,1,0)&gt;0,0,0),1))</f>
        <v>0</v>
      </c>
      <c r="AB1536" s="16">
        <f>IF(DATOS!J1500=X$39,DATOS!C1500,"")</f>
        <v>0</v>
      </c>
    </row>
    <row r="1537" spans="26:28" x14ac:dyDescent="0.25">
      <c r="Z1537">
        <f t="shared" si="28"/>
        <v>1</v>
      </c>
      <c r="AA1537">
        <f>IF(AB1537="",0,IFERROR(IF(VLOOKUP(AB1537,AB$38:AB1536,1,0)&gt;0,0,0),1))</f>
        <v>0</v>
      </c>
      <c r="AB1537" s="16">
        <f>IF(DATOS!J1501=X$39,DATOS!C1501,"")</f>
        <v>0</v>
      </c>
    </row>
    <row r="1538" spans="26:28" x14ac:dyDescent="0.25">
      <c r="Z1538">
        <f t="shared" si="28"/>
        <v>1</v>
      </c>
      <c r="AA1538">
        <f>IF(AB1538="",0,IFERROR(IF(VLOOKUP(AB1538,AB$38:AB1537,1,0)&gt;0,0,0),1))</f>
        <v>0</v>
      </c>
      <c r="AB1538" s="16">
        <f>IF(DATOS!J1502=X$39,DATOS!C1502,"")</f>
        <v>0</v>
      </c>
    </row>
    <row r="1539" spans="26:28" x14ac:dyDescent="0.25">
      <c r="Z1539">
        <f t="shared" si="28"/>
        <v>1</v>
      </c>
      <c r="AA1539">
        <f>IF(AB1539="",0,IFERROR(IF(VLOOKUP(AB1539,AB$38:AB1538,1,0)&gt;0,0,0),1))</f>
        <v>0</v>
      </c>
      <c r="AB1539" s="16">
        <f>IF(DATOS!J1503=X$39,DATOS!C1503,"")</f>
        <v>0</v>
      </c>
    </row>
    <row r="1540" spans="26:28" x14ac:dyDescent="0.25">
      <c r="Z1540">
        <f t="shared" si="28"/>
        <v>1</v>
      </c>
      <c r="AA1540">
        <f>IF(AB1540="",0,IFERROR(IF(VLOOKUP(AB1540,AB$38:AB1539,1,0)&gt;0,0,0),1))</f>
        <v>0</v>
      </c>
      <c r="AB1540" s="16">
        <f>IF(DATOS!J1504=X$39,DATOS!C1504,"")</f>
        <v>0</v>
      </c>
    </row>
    <row r="1541" spans="26:28" x14ac:dyDescent="0.25">
      <c r="Z1541">
        <f t="shared" si="28"/>
        <v>1</v>
      </c>
      <c r="AA1541">
        <f>IF(AB1541="",0,IFERROR(IF(VLOOKUP(AB1541,AB$38:AB1540,1,0)&gt;0,0,0),1))</f>
        <v>0</v>
      </c>
      <c r="AB1541" s="16">
        <f>IF(DATOS!J1505=X$39,DATOS!C1505,"")</f>
        <v>0</v>
      </c>
    </row>
    <row r="1542" spans="26:28" x14ac:dyDescent="0.25">
      <c r="Z1542">
        <f t="shared" si="28"/>
        <v>1</v>
      </c>
      <c r="AA1542">
        <f>IF(AB1542="",0,IFERROR(IF(VLOOKUP(AB1542,AB$38:AB1541,1,0)&gt;0,0,0),1))</f>
        <v>0</v>
      </c>
      <c r="AB1542" s="16">
        <f>IF(DATOS!J1506=X$39,DATOS!C1506,"")</f>
        <v>0</v>
      </c>
    </row>
    <row r="1543" spans="26:28" x14ac:dyDescent="0.25">
      <c r="Z1543">
        <f t="shared" si="28"/>
        <v>1</v>
      </c>
      <c r="AA1543">
        <f>IF(AB1543="",0,IFERROR(IF(VLOOKUP(AB1543,AB$38:AB1542,1,0)&gt;0,0,0),1))</f>
        <v>0</v>
      </c>
      <c r="AB1543" s="16">
        <f>IF(DATOS!J1507=X$39,DATOS!C1507,"")</f>
        <v>0</v>
      </c>
    </row>
    <row r="1544" spans="26:28" x14ac:dyDescent="0.25">
      <c r="Z1544">
        <f t="shared" si="28"/>
        <v>1</v>
      </c>
      <c r="AA1544">
        <f>IF(AB1544="",0,IFERROR(IF(VLOOKUP(AB1544,AB$38:AB1543,1,0)&gt;0,0,0),1))</f>
        <v>0</v>
      </c>
      <c r="AB1544" s="16">
        <f>IF(DATOS!J1508=X$39,DATOS!C1508,"")</f>
        <v>0</v>
      </c>
    </row>
    <row r="1545" spans="26:28" x14ac:dyDescent="0.25">
      <c r="Z1545">
        <f t="shared" si="28"/>
        <v>1</v>
      </c>
      <c r="AA1545">
        <f>IF(AB1545="",0,IFERROR(IF(VLOOKUP(AB1545,AB$38:AB1544,1,0)&gt;0,0,0),1))</f>
        <v>0</v>
      </c>
      <c r="AB1545" s="16">
        <f>IF(DATOS!J1509=X$39,DATOS!C1509,"")</f>
        <v>0</v>
      </c>
    </row>
    <row r="1546" spans="26:28" x14ac:dyDescent="0.25">
      <c r="Z1546">
        <f t="shared" si="28"/>
        <v>1</v>
      </c>
      <c r="AA1546">
        <f>IF(AB1546="",0,IFERROR(IF(VLOOKUP(AB1546,AB$38:AB1545,1,0)&gt;0,0,0),1))</f>
        <v>0</v>
      </c>
      <c r="AB1546" s="16">
        <f>IF(DATOS!J1510=X$39,DATOS!C1510,"")</f>
        <v>0</v>
      </c>
    </row>
    <row r="1547" spans="26:28" x14ac:dyDescent="0.25">
      <c r="Z1547">
        <f t="shared" si="28"/>
        <v>1</v>
      </c>
      <c r="AA1547">
        <f>IF(AB1547="",0,IFERROR(IF(VLOOKUP(AB1547,AB$38:AB1546,1,0)&gt;0,0,0),1))</f>
        <v>0</v>
      </c>
      <c r="AB1547" s="16">
        <f>IF(DATOS!J1511=X$39,DATOS!C1511,"")</f>
        <v>0</v>
      </c>
    </row>
    <row r="1548" spans="26:28" x14ac:dyDescent="0.25">
      <c r="Z1548">
        <f t="shared" si="28"/>
        <v>1</v>
      </c>
      <c r="AA1548">
        <f>IF(AB1548="",0,IFERROR(IF(VLOOKUP(AB1548,AB$38:AB1547,1,0)&gt;0,0,0),1))</f>
        <v>0</v>
      </c>
      <c r="AB1548" s="16">
        <f>IF(DATOS!J1512=X$39,DATOS!C1512,"")</f>
        <v>0</v>
      </c>
    </row>
    <row r="1549" spans="26:28" x14ac:dyDescent="0.25">
      <c r="Z1549">
        <f t="shared" si="28"/>
        <v>1</v>
      </c>
      <c r="AA1549">
        <f>IF(AB1549="",0,IFERROR(IF(VLOOKUP(AB1549,AB$38:AB1548,1,0)&gt;0,0,0),1))</f>
        <v>0</v>
      </c>
      <c r="AB1549" s="16">
        <f>IF(DATOS!J1513=X$39,DATOS!C1513,"")</f>
        <v>0</v>
      </c>
    </row>
    <row r="1550" spans="26:28" x14ac:dyDescent="0.25">
      <c r="Z1550">
        <f t="shared" si="28"/>
        <v>1</v>
      </c>
      <c r="AA1550">
        <f>IF(AB1550="",0,IFERROR(IF(VLOOKUP(AB1550,AB$38:AB1549,1,0)&gt;0,0,0),1))</f>
        <v>0</v>
      </c>
      <c r="AB1550" s="16">
        <f>IF(DATOS!J1514=X$39,DATOS!C1514,"")</f>
        <v>0</v>
      </c>
    </row>
    <row r="1551" spans="26:28" x14ac:dyDescent="0.25">
      <c r="Z1551">
        <f t="shared" si="28"/>
        <v>1</v>
      </c>
      <c r="AA1551">
        <f>IF(AB1551="",0,IFERROR(IF(VLOOKUP(AB1551,AB$38:AB1550,1,0)&gt;0,0,0),1))</f>
        <v>0</v>
      </c>
      <c r="AB1551" s="16">
        <f>IF(DATOS!J1515=X$39,DATOS!C1515,"")</f>
        <v>0</v>
      </c>
    </row>
    <row r="1552" spans="26:28" x14ac:dyDescent="0.25">
      <c r="Z1552">
        <f t="shared" si="28"/>
        <v>1</v>
      </c>
      <c r="AA1552">
        <f>IF(AB1552="",0,IFERROR(IF(VLOOKUP(AB1552,AB$38:AB1551,1,0)&gt;0,0,0),1))</f>
        <v>0</v>
      </c>
      <c r="AB1552" s="16">
        <f>IF(DATOS!J1516=X$39,DATOS!C1516,"")</f>
        <v>0</v>
      </c>
    </row>
    <row r="1553" spans="26:28" x14ac:dyDescent="0.25">
      <c r="Z1553">
        <f t="shared" si="28"/>
        <v>1</v>
      </c>
      <c r="AA1553">
        <f>IF(AB1553="",0,IFERROR(IF(VLOOKUP(AB1553,AB$38:AB1552,1,0)&gt;0,0,0),1))</f>
        <v>0</v>
      </c>
      <c r="AB1553" s="16">
        <f>IF(DATOS!J1517=X$39,DATOS!C1517,"")</f>
        <v>0</v>
      </c>
    </row>
    <row r="1554" spans="26:28" x14ac:dyDescent="0.25">
      <c r="Z1554">
        <f t="shared" si="28"/>
        <v>1</v>
      </c>
      <c r="AA1554">
        <f>IF(AB1554="",0,IFERROR(IF(VLOOKUP(AB1554,AB$38:AB1553,1,0)&gt;0,0,0),1))</f>
        <v>0</v>
      </c>
      <c r="AB1554" s="16">
        <f>IF(DATOS!J1518=X$39,DATOS!C1518,"")</f>
        <v>0</v>
      </c>
    </row>
    <row r="1555" spans="26:28" x14ac:dyDescent="0.25">
      <c r="Z1555">
        <f t="shared" si="28"/>
        <v>1</v>
      </c>
      <c r="AA1555">
        <f>IF(AB1555="",0,IFERROR(IF(VLOOKUP(AB1555,AB$38:AB1554,1,0)&gt;0,0,0),1))</f>
        <v>0</v>
      </c>
      <c r="AB1555" s="16">
        <f>IF(DATOS!J1519=X$39,DATOS!C1519,"")</f>
        <v>0</v>
      </c>
    </row>
    <row r="1556" spans="26:28" x14ac:dyDescent="0.25">
      <c r="Z1556">
        <f t="shared" si="28"/>
        <v>1</v>
      </c>
      <c r="AA1556">
        <f>IF(AB1556="",0,IFERROR(IF(VLOOKUP(AB1556,AB$38:AB1555,1,0)&gt;0,0,0),1))</f>
        <v>0</v>
      </c>
      <c r="AB1556" s="16">
        <f>IF(DATOS!J1520=X$39,DATOS!C1520,"")</f>
        <v>0</v>
      </c>
    </row>
    <row r="1557" spans="26:28" x14ac:dyDescent="0.25">
      <c r="Z1557">
        <f t="shared" si="28"/>
        <v>1</v>
      </c>
      <c r="AA1557">
        <f>IF(AB1557="",0,IFERROR(IF(VLOOKUP(AB1557,AB$38:AB1556,1,0)&gt;0,0,0),1))</f>
        <v>0</v>
      </c>
      <c r="AB1557" s="16">
        <f>IF(DATOS!J1521=X$39,DATOS!C1521,"")</f>
        <v>0</v>
      </c>
    </row>
    <row r="1558" spans="26:28" x14ac:dyDescent="0.25">
      <c r="Z1558">
        <f t="shared" si="28"/>
        <v>1</v>
      </c>
      <c r="AA1558">
        <f>IF(AB1558="",0,IFERROR(IF(VLOOKUP(AB1558,AB$38:AB1557,1,0)&gt;0,0,0),1))</f>
        <v>0</v>
      </c>
      <c r="AB1558" s="16">
        <f>IF(DATOS!J1522=X$39,DATOS!C1522,"")</f>
        <v>0</v>
      </c>
    </row>
    <row r="1559" spans="26:28" x14ac:dyDescent="0.25">
      <c r="Z1559">
        <f t="shared" si="28"/>
        <v>1</v>
      </c>
      <c r="AA1559">
        <f>IF(AB1559="",0,IFERROR(IF(VLOOKUP(AB1559,AB$38:AB1558,1,0)&gt;0,0,0),1))</f>
        <v>0</v>
      </c>
      <c r="AB1559" s="16">
        <f>IF(DATOS!J1523=X$39,DATOS!C1523,"")</f>
        <v>0</v>
      </c>
    </row>
    <row r="1560" spans="26:28" x14ac:dyDescent="0.25">
      <c r="Z1560">
        <f t="shared" si="28"/>
        <v>1</v>
      </c>
      <c r="AA1560">
        <f>IF(AB1560="",0,IFERROR(IF(VLOOKUP(AB1560,AB$38:AB1559,1,0)&gt;0,0,0),1))</f>
        <v>0</v>
      </c>
      <c r="AB1560" s="16">
        <f>IF(DATOS!J1524=X$39,DATOS!C1524,"")</f>
        <v>0</v>
      </c>
    </row>
    <row r="1561" spans="26:28" x14ac:dyDescent="0.25">
      <c r="Z1561">
        <f t="shared" si="28"/>
        <v>1</v>
      </c>
      <c r="AA1561">
        <f>IF(AB1561="",0,IFERROR(IF(VLOOKUP(AB1561,AB$38:AB1560,1,0)&gt;0,0,0),1))</f>
        <v>0</v>
      </c>
      <c r="AB1561" s="16">
        <f>IF(DATOS!J1525=X$39,DATOS!C1525,"")</f>
        <v>0</v>
      </c>
    </row>
    <row r="1562" spans="26:28" x14ac:dyDescent="0.25">
      <c r="Z1562">
        <f t="shared" si="28"/>
        <v>1</v>
      </c>
      <c r="AA1562">
        <f>IF(AB1562="",0,IFERROR(IF(VLOOKUP(AB1562,AB$38:AB1561,1,0)&gt;0,0,0),1))</f>
        <v>0</v>
      </c>
      <c r="AB1562" s="16">
        <f>IF(DATOS!J1526=X$39,DATOS!C1526,"")</f>
        <v>0</v>
      </c>
    </row>
    <row r="1563" spans="26:28" x14ac:dyDescent="0.25">
      <c r="Z1563">
        <f t="shared" si="28"/>
        <v>1</v>
      </c>
      <c r="AA1563">
        <f>IF(AB1563="",0,IFERROR(IF(VLOOKUP(AB1563,AB$38:AB1562,1,0)&gt;0,0,0),1))</f>
        <v>0</v>
      </c>
      <c r="AB1563" s="16">
        <f>IF(DATOS!J1527=X$39,DATOS!C1527,"")</f>
        <v>0</v>
      </c>
    </row>
    <row r="1564" spans="26:28" x14ac:dyDescent="0.25">
      <c r="Z1564">
        <f t="shared" si="28"/>
        <v>1</v>
      </c>
      <c r="AA1564">
        <f>IF(AB1564="",0,IFERROR(IF(VLOOKUP(AB1564,AB$38:AB1563,1,0)&gt;0,0,0),1))</f>
        <v>0</v>
      </c>
      <c r="AB1564" s="16">
        <f>IF(DATOS!J1528=X$39,DATOS!C1528,"")</f>
        <v>0</v>
      </c>
    </row>
    <row r="1565" spans="26:28" x14ac:dyDescent="0.25">
      <c r="Z1565">
        <f t="shared" si="28"/>
        <v>1</v>
      </c>
      <c r="AA1565">
        <f>IF(AB1565="",0,IFERROR(IF(VLOOKUP(AB1565,AB$38:AB1564,1,0)&gt;0,0,0),1))</f>
        <v>0</v>
      </c>
      <c r="AB1565" s="16">
        <f>IF(DATOS!J1529=X$39,DATOS!C1529,"")</f>
        <v>0</v>
      </c>
    </row>
    <row r="1566" spans="26:28" x14ac:dyDescent="0.25">
      <c r="Z1566">
        <f t="shared" si="28"/>
        <v>1</v>
      </c>
      <c r="AA1566">
        <f>IF(AB1566="",0,IFERROR(IF(VLOOKUP(AB1566,AB$38:AB1565,1,0)&gt;0,0,0),1))</f>
        <v>0</v>
      </c>
      <c r="AB1566" s="16">
        <f>IF(DATOS!J1530=X$39,DATOS!C1530,"")</f>
        <v>0</v>
      </c>
    </row>
    <row r="1567" spans="26:28" x14ac:dyDescent="0.25">
      <c r="Z1567">
        <f t="shared" si="28"/>
        <v>1</v>
      </c>
      <c r="AA1567">
        <f>IF(AB1567="",0,IFERROR(IF(VLOOKUP(AB1567,AB$38:AB1566,1,0)&gt;0,0,0),1))</f>
        <v>0</v>
      </c>
      <c r="AB1567" s="16">
        <f>IF(DATOS!J1531=X$39,DATOS!C1531,"")</f>
        <v>0</v>
      </c>
    </row>
    <row r="1568" spans="26:28" x14ac:dyDescent="0.25">
      <c r="Z1568">
        <f t="shared" si="28"/>
        <v>1</v>
      </c>
      <c r="AA1568">
        <f>IF(AB1568="",0,IFERROR(IF(VLOOKUP(AB1568,AB$38:AB1567,1,0)&gt;0,0,0),1))</f>
        <v>0</v>
      </c>
      <c r="AB1568" s="16">
        <f>IF(DATOS!J1532=X$39,DATOS!C1532,"")</f>
        <v>0</v>
      </c>
    </row>
    <row r="1569" spans="26:28" x14ac:dyDescent="0.25">
      <c r="Z1569">
        <f t="shared" si="28"/>
        <v>1</v>
      </c>
      <c r="AA1569">
        <f>IF(AB1569="",0,IFERROR(IF(VLOOKUP(AB1569,AB$38:AB1568,1,0)&gt;0,0,0),1))</f>
        <v>0</v>
      </c>
      <c r="AB1569" s="16">
        <f>IF(DATOS!J1533=X$39,DATOS!C1533,"")</f>
        <v>0</v>
      </c>
    </row>
    <row r="1570" spans="26:28" x14ac:dyDescent="0.25">
      <c r="Z1570">
        <f t="shared" si="28"/>
        <v>1</v>
      </c>
      <c r="AA1570">
        <f>IF(AB1570="",0,IFERROR(IF(VLOOKUP(AB1570,AB$38:AB1569,1,0)&gt;0,0,0),1))</f>
        <v>0</v>
      </c>
      <c r="AB1570" s="16">
        <f>IF(DATOS!J1534=X$39,DATOS!C1534,"")</f>
        <v>0</v>
      </c>
    </row>
    <row r="1571" spans="26:28" x14ac:dyDescent="0.25">
      <c r="Z1571">
        <f t="shared" si="28"/>
        <v>1</v>
      </c>
      <c r="AA1571">
        <f>IF(AB1571="",0,IFERROR(IF(VLOOKUP(AB1571,AB$38:AB1570,1,0)&gt;0,0,0),1))</f>
        <v>0</v>
      </c>
      <c r="AB1571" s="16">
        <f>IF(DATOS!J1535=X$39,DATOS!C1535,"")</f>
        <v>0</v>
      </c>
    </row>
    <row r="1572" spans="26:28" x14ac:dyDescent="0.25">
      <c r="Z1572">
        <f t="shared" si="28"/>
        <v>1</v>
      </c>
      <c r="AA1572">
        <f>IF(AB1572="",0,IFERROR(IF(VLOOKUP(AB1572,AB$38:AB1571,1,0)&gt;0,0,0),1))</f>
        <v>0</v>
      </c>
      <c r="AB1572" s="16">
        <f>IF(DATOS!J1536=X$39,DATOS!C1536,"")</f>
        <v>0</v>
      </c>
    </row>
    <row r="1573" spans="26:28" x14ac:dyDescent="0.25">
      <c r="Z1573">
        <f t="shared" si="28"/>
        <v>1</v>
      </c>
      <c r="AA1573">
        <f>IF(AB1573="",0,IFERROR(IF(VLOOKUP(AB1573,AB$38:AB1572,1,0)&gt;0,0,0),1))</f>
        <v>0</v>
      </c>
      <c r="AB1573" s="16">
        <f>IF(DATOS!J1537=X$39,DATOS!C1537,"")</f>
        <v>0</v>
      </c>
    </row>
    <row r="1574" spans="26:28" x14ac:dyDescent="0.25">
      <c r="Z1574">
        <f t="shared" ref="Z1574:Z1637" si="29">Z1573+AA1574</f>
        <v>1</v>
      </c>
      <c r="AA1574">
        <f>IF(AB1574="",0,IFERROR(IF(VLOOKUP(AB1574,AB$38:AB1573,1,0)&gt;0,0,0),1))</f>
        <v>0</v>
      </c>
      <c r="AB1574" s="16">
        <f>IF(DATOS!J1538=X$39,DATOS!C1538,"")</f>
        <v>0</v>
      </c>
    </row>
    <row r="1575" spans="26:28" x14ac:dyDescent="0.25">
      <c r="Z1575">
        <f t="shared" si="29"/>
        <v>1</v>
      </c>
      <c r="AA1575">
        <f>IF(AB1575="",0,IFERROR(IF(VLOOKUP(AB1575,AB$38:AB1574,1,0)&gt;0,0,0),1))</f>
        <v>0</v>
      </c>
      <c r="AB1575" s="16">
        <f>IF(DATOS!J1539=X$39,DATOS!C1539,"")</f>
        <v>0</v>
      </c>
    </row>
    <row r="1576" spans="26:28" x14ac:dyDescent="0.25">
      <c r="Z1576">
        <f t="shared" si="29"/>
        <v>1</v>
      </c>
      <c r="AA1576">
        <f>IF(AB1576="",0,IFERROR(IF(VLOOKUP(AB1576,AB$38:AB1575,1,0)&gt;0,0,0),1))</f>
        <v>0</v>
      </c>
      <c r="AB1576" s="16">
        <f>IF(DATOS!J1540=X$39,DATOS!C1540,"")</f>
        <v>0</v>
      </c>
    </row>
    <row r="1577" spans="26:28" x14ac:dyDescent="0.25">
      <c r="Z1577">
        <f t="shared" si="29"/>
        <v>1</v>
      </c>
      <c r="AA1577">
        <f>IF(AB1577="",0,IFERROR(IF(VLOOKUP(AB1577,AB$38:AB1576,1,0)&gt;0,0,0),1))</f>
        <v>0</v>
      </c>
      <c r="AB1577" s="16">
        <f>IF(DATOS!J1541=X$39,DATOS!C1541,"")</f>
        <v>0</v>
      </c>
    </row>
    <row r="1578" spans="26:28" x14ac:dyDescent="0.25">
      <c r="Z1578">
        <f t="shared" si="29"/>
        <v>1</v>
      </c>
      <c r="AA1578">
        <f>IF(AB1578="",0,IFERROR(IF(VLOOKUP(AB1578,AB$38:AB1577,1,0)&gt;0,0,0),1))</f>
        <v>0</v>
      </c>
      <c r="AB1578" s="16">
        <f>IF(DATOS!J1542=X$39,DATOS!C1542,"")</f>
        <v>0</v>
      </c>
    </row>
    <row r="1579" spans="26:28" x14ac:dyDescent="0.25">
      <c r="Z1579">
        <f t="shared" si="29"/>
        <v>1</v>
      </c>
      <c r="AA1579">
        <f>IF(AB1579="",0,IFERROR(IF(VLOOKUP(AB1579,AB$38:AB1578,1,0)&gt;0,0,0),1))</f>
        <v>0</v>
      </c>
      <c r="AB1579" s="16">
        <f>IF(DATOS!J1543=X$39,DATOS!C1543,"")</f>
        <v>0</v>
      </c>
    </row>
    <row r="1580" spans="26:28" x14ac:dyDescent="0.25">
      <c r="Z1580">
        <f t="shared" si="29"/>
        <v>1</v>
      </c>
      <c r="AA1580">
        <f>IF(AB1580="",0,IFERROR(IF(VLOOKUP(AB1580,AB$38:AB1579,1,0)&gt;0,0,0),1))</f>
        <v>0</v>
      </c>
      <c r="AB1580" s="16">
        <f>IF(DATOS!J1544=X$39,DATOS!C1544,"")</f>
        <v>0</v>
      </c>
    </row>
    <row r="1581" spans="26:28" x14ac:dyDescent="0.25">
      <c r="Z1581">
        <f t="shared" si="29"/>
        <v>1</v>
      </c>
      <c r="AA1581">
        <f>IF(AB1581="",0,IFERROR(IF(VLOOKUP(AB1581,AB$38:AB1580,1,0)&gt;0,0,0),1))</f>
        <v>0</v>
      </c>
      <c r="AB1581" s="16">
        <f>IF(DATOS!J1545=X$39,DATOS!C1545,"")</f>
        <v>0</v>
      </c>
    </row>
    <row r="1582" spans="26:28" x14ac:dyDescent="0.25">
      <c r="Z1582">
        <f t="shared" si="29"/>
        <v>1</v>
      </c>
      <c r="AA1582">
        <f>IF(AB1582="",0,IFERROR(IF(VLOOKUP(AB1582,AB$38:AB1581,1,0)&gt;0,0,0),1))</f>
        <v>0</v>
      </c>
      <c r="AB1582" s="16">
        <f>IF(DATOS!J1546=X$39,DATOS!C1546,"")</f>
        <v>0</v>
      </c>
    </row>
    <row r="1583" spans="26:28" x14ac:dyDescent="0.25">
      <c r="Z1583">
        <f t="shared" si="29"/>
        <v>1</v>
      </c>
      <c r="AA1583">
        <f>IF(AB1583="",0,IFERROR(IF(VLOOKUP(AB1583,AB$38:AB1582,1,0)&gt;0,0,0),1))</f>
        <v>0</v>
      </c>
      <c r="AB1583" s="16">
        <f>IF(DATOS!J1547=X$39,DATOS!C1547,"")</f>
        <v>0</v>
      </c>
    </row>
    <row r="1584" spans="26:28" x14ac:dyDescent="0.25">
      <c r="Z1584">
        <f t="shared" si="29"/>
        <v>1</v>
      </c>
      <c r="AA1584">
        <f>IF(AB1584="",0,IFERROR(IF(VLOOKUP(AB1584,AB$38:AB1583,1,0)&gt;0,0,0),1))</f>
        <v>0</v>
      </c>
      <c r="AB1584" s="16">
        <f>IF(DATOS!J1548=X$39,DATOS!C1548,"")</f>
        <v>0</v>
      </c>
    </row>
    <row r="1585" spans="26:28" x14ac:dyDescent="0.25">
      <c r="Z1585">
        <f t="shared" si="29"/>
        <v>1</v>
      </c>
      <c r="AA1585">
        <f>IF(AB1585="",0,IFERROR(IF(VLOOKUP(AB1585,AB$38:AB1584,1,0)&gt;0,0,0),1))</f>
        <v>0</v>
      </c>
      <c r="AB1585" s="16">
        <f>IF(DATOS!J1549=X$39,DATOS!C1549,"")</f>
        <v>0</v>
      </c>
    </row>
    <row r="1586" spans="26:28" x14ac:dyDescent="0.25">
      <c r="Z1586">
        <f t="shared" si="29"/>
        <v>1</v>
      </c>
      <c r="AA1586">
        <f>IF(AB1586="",0,IFERROR(IF(VLOOKUP(AB1586,AB$38:AB1585,1,0)&gt;0,0,0),1))</f>
        <v>0</v>
      </c>
      <c r="AB1586" s="16">
        <f>IF(DATOS!J1550=X$39,DATOS!C1550,"")</f>
        <v>0</v>
      </c>
    </row>
    <row r="1587" spans="26:28" x14ac:dyDescent="0.25">
      <c r="Z1587">
        <f t="shared" si="29"/>
        <v>1</v>
      </c>
      <c r="AA1587">
        <f>IF(AB1587="",0,IFERROR(IF(VLOOKUP(AB1587,AB$38:AB1586,1,0)&gt;0,0,0),1))</f>
        <v>0</v>
      </c>
      <c r="AB1587" s="16">
        <f>IF(DATOS!J1551=X$39,DATOS!C1551,"")</f>
        <v>0</v>
      </c>
    </row>
    <row r="1588" spans="26:28" x14ac:dyDescent="0.25">
      <c r="Z1588">
        <f t="shared" si="29"/>
        <v>1</v>
      </c>
      <c r="AA1588">
        <f>IF(AB1588="",0,IFERROR(IF(VLOOKUP(AB1588,AB$38:AB1587,1,0)&gt;0,0,0),1))</f>
        <v>0</v>
      </c>
      <c r="AB1588" s="16">
        <f>IF(DATOS!J1552=X$39,DATOS!C1552,"")</f>
        <v>0</v>
      </c>
    </row>
    <row r="1589" spans="26:28" x14ac:dyDescent="0.25">
      <c r="Z1589">
        <f t="shared" si="29"/>
        <v>1</v>
      </c>
      <c r="AA1589">
        <f>IF(AB1589="",0,IFERROR(IF(VLOOKUP(AB1589,AB$38:AB1588,1,0)&gt;0,0,0),1))</f>
        <v>0</v>
      </c>
      <c r="AB1589" s="16">
        <f>IF(DATOS!J1553=X$39,DATOS!C1553,"")</f>
        <v>0</v>
      </c>
    </row>
    <row r="1590" spans="26:28" x14ac:dyDescent="0.25">
      <c r="Z1590">
        <f t="shared" si="29"/>
        <v>1</v>
      </c>
      <c r="AA1590">
        <f>IF(AB1590="",0,IFERROR(IF(VLOOKUP(AB1590,AB$38:AB1589,1,0)&gt;0,0,0),1))</f>
        <v>0</v>
      </c>
      <c r="AB1590" s="16">
        <f>IF(DATOS!J1554=X$39,DATOS!C1554,"")</f>
        <v>0</v>
      </c>
    </row>
    <row r="1591" spans="26:28" x14ac:dyDescent="0.25">
      <c r="Z1591">
        <f t="shared" si="29"/>
        <v>1</v>
      </c>
      <c r="AA1591">
        <f>IF(AB1591="",0,IFERROR(IF(VLOOKUP(AB1591,AB$38:AB1590,1,0)&gt;0,0,0),1))</f>
        <v>0</v>
      </c>
      <c r="AB1591" s="16">
        <f>IF(DATOS!J1555=X$39,DATOS!C1555,"")</f>
        <v>0</v>
      </c>
    </row>
    <row r="1592" spans="26:28" x14ac:dyDescent="0.25">
      <c r="Z1592">
        <f t="shared" si="29"/>
        <v>1</v>
      </c>
      <c r="AA1592">
        <f>IF(AB1592="",0,IFERROR(IF(VLOOKUP(AB1592,AB$38:AB1591,1,0)&gt;0,0,0),1))</f>
        <v>0</v>
      </c>
      <c r="AB1592" s="16">
        <f>IF(DATOS!J1556=X$39,DATOS!C1556,"")</f>
        <v>0</v>
      </c>
    </row>
    <row r="1593" spans="26:28" x14ac:dyDescent="0.25">
      <c r="Z1593">
        <f t="shared" si="29"/>
        <v>1</v>
      </c>
      <c r="AA1593">
        <f>IF(AB1593="",0,IFERROR(IF(VLOOKUP(AB1593,AB$38:AB1592,1,0)&gt;0,0,0),1))</f>
        <v>0</v>
      </c>
      <c r="AB1593" s="16">
        <f>IF(DATOS!J1557=X$39,DATOS!C1557,"")</f>
        <v>0</v>
      </c>
    </row>
    <row r="1594" spans="26:28" x14ac:dyDescent="0.25">
      <c r="Z1594">
        <f t="shared" si="29"/>
        <v>1</v>
      </c>
      <c r="AA1594">
        <f>IF(AB1594="",0,IFERROR(IF(VLOOKUP(AB1594,AB$38:AB1593,1,0)&gt;0,0,0),1))</f>
        <v>0</v>
      </c>
      <c r="AB1594" s="16">
        <f>IF(DATOS!J1558=X$39,DATOS!C1558,"")</f>
        <v>0</v>
      </c>
    </row>
    <row r="1595" spans="26:28" x14ac:dyDescent="0.25">
      <c r="Z1595">
        <f t="shared" si="29"/>
        <v>1</v>
      </c>
      <c r="AA1595">
        <f>IF(AB1595="",0,IFERROR(IF(VLOOKUP(AB1595,AB$38:AB1594,1,0)&gt;0,0,0),1))</f>
        <v>0</v>
      </c>
      <c r="AB1595" s="16">
        <f>IF(DATOS!J1559=X$39,DATOS!C1559,"")</f>
        <v>0</v>
      </c>
    </row>
    <row r="1596" spans="26:28" x14ac:dyDescent="0.25">
      <c r="Z1596">
        <f t="shared" si="29"/>
        <v>1</v>
      </c>
      <c r="AA1596">
        <f>IF(AB1596="",0,IFERROR(IF(VLOOKUP(AB1596,AB$38:AB1595,1,0)&gt;0,0,0),1))</f>
        <v>0</v>
      </c>
      <c r="AB1596" s="16">
        <f>IF(DATOS!J1560=X$39,DATOS!C1560,"")</f>
        <v>0</v>
      </c>
    </row>
    <row r="1597" spans="26:28" x14ac:dyDescent="0.25">
      <c r="Z1597">
        <f t="shared" si="29"/>
        <v>1</v>
      </c>
      <c r="AA1597">
        <f>IF(AB1597="",0,IFERROR(IF(VLOOKUP(AB1597,AB$38:AB1596,1,0)&gt;0,0,0),1))</f>
        <v>0</v>
      </c>
      <c r="AB1597" s="16">
        <f>IF(DATOS!J1561=X$39,DATOS!C1561,"")</f>
        <v>0</v>
      </c>
    </row>
    <row r="1598" spans="26:28" x14ac:dyDescent="0.25">
      <c r="Z1598">
        <f t="shared" si="29"/>
        <v>1</v>
      </c>
      <c r="AA1598">
        <f>IF(AB1598="",0,IFERROR(IF(VLOOKUP(AB1598,AB$38:AB1597,1,0)&gt;0,0,0),1))</f>
        <v>0</v>
      </c>
      <c r="AB1598" s="16">
        <f>IF(DATOS!J1562=X$39,DATOS!C1562,"")</f>
        <v>0</v>
      </c>
    </row>
    <row r="1599" spans="26:28" x14ac:dyDescent="0.25">
      <c r="Z1599">
        <f t="shared" si="29"/>
        <v>1</v>
      </c>
      <c r="AA1599">
        <f>IF(AB1599="",0,IFERROR(IF(VLOOKUP(AB1599,AB$38:AB1598,1,0)&gt;0,0,0),1))</f>
        <v>0</v>
      </c>
      <c r="AB1599" s="16">
        <f>IF(DATOS!J1563=X$39,DATOS!C1563,"")</f>
        <v>0</v>
      </c>
    </row>
    <row r="1600" spans="26:28" x14ac:dyDescent="0.25">
      <c r="Z1600">
        <f t="shared" si="29"/>
        <v>1</v>
      </c>
      <c r="AA1600">
        <f>IF(AB1600="",0,IFERROR(IF(VLOOKUP(AB1600,AB$38:AB1599,1,0)&gt;0,0,0),1))</f>
        <v>0</v>
      </c>
      <c r="AB1600" s="16">
        <f>IF(DATOS!J1564=X$39,DATOS!C1564,"")</f>
        <v>0</v>
      </c>
    </row>
    <row r="1601" spans="26:28" x14ac:dyDescent="0.25">
      <c r="Z1601">
        <f t="shared" si="29"/>
        <v>1</v>
      </c>
      <c r="AA1601">
        <f>IF(AB1601="",0,IFERROR(IF(VLOOKUP(AB1601,AB$38:AB1600,1,0)&gt;0,0,0),1))</f>
        <v>0</v>
      </c>
      <c r="AB1601" s="16">
        <f>IF(DATOS!J1565=X$39,DATOS!C1565,"")</f>
        <v>0</v>
      </c>
    </row>
    <row r="1602" spans="26:28" x14ac:dyDescent="0.25">
      <c r="Z1602">
        <f t="shared" si="29"/>
        <v>1</v>
      </c>
      <c r="AA1602">
        <f>IF(AB1602="",0,IFERROR(IF(VLOOKUP(AB1602,AB$38:AB1601,1,0)&gt;0,0,0),1))</f>
        <v>0</v>
      </c>
      <c r="AB1602" s="16">
        <f>IF(DATOS!J1566=X$39,DATOS!C1566,"")</f>
        <v>0</v>
      </c>
    </row>
    <row r="1603" spans="26:28" x14ac:dyDescent="0.25">
      <c r="Z1603">
        <f t="shared" si="29"/>
        <v>1</v>
      </c>
      <c r="AA1603">
        <f>IF(AB1603="",0,IFERROR(IF(VLOOKUP(AB1603,AB$38:AB1602,1,0)&gt;0,0,0),1))</f>
        <v>0</v>
      </c>
      <c r="AB1603" s="16">
        <f>IF(DATOS!J1567=X$39,DATOS!C1567,"")</f>
        <v>0</v>
      </c>
    </row>
    <row r="1604" spans="26:28" x14ac:dyDescent="0.25">
      <c r="Z1604">
        <f t="shared" si="29"/>
        <v>1</v>
      </c>
      <c r="AA1604">
        <f>IF(AB1604="",0,IFERROR(IF(VLOOKUP(AB1604,AB$38:AB1603,1,0)&gt;0,0,0),1))</f>
        <v>0</v>
      </c>
      <c r="AB1604" s="16">
        <f>IF(DATOS!J1568=X$39,DATOS!C1568,"")</f>
        <v>0</v>
      </c>
    </row>
    <row r="1605" spans="26:28" x14ac:dyDescent="0.25">
      <c r="Z1605">
        <f t="shared" si="29"/>
        <v>1</v>
      </c>
      <c r="AA1605">
        <f>IF(AB1605="",0,IFERROR(IF(VLOOKUP(AB1605,AB$38:AB1604,1,0)&gt;0,0,0),1))</f>
        <v>0</v>
      </c>
      <c r="AB1605" s="16">
        <f>IF(DATOS!J1569=X$39,DATOS!C1569,"")</f>
        <v>0</v>
      </c>
    </row>
    <row r="1606" spans="26:28" x14ac:dyDescent="0.25">
      <c r="Z1606">
        <f t="shared" si="29"/>
        <v>1</v>
      </c>
      <c r="AA1606">
        <f>IF(AB1606="",0,IFERROR(IF(VLOOKUP(AB1606,AB$38:AB1605,1,0)&gt;0,0,0),1))</f>
        <v>0</v>
      </c>
      <c r="AB1606" s="16">
        <f>IF(DATOS!J1570=X$39,DATOS!C1570,"")</f>
        <v>0</v>
      </c>
    </row>
    <row r="1607" spans="26:28" x14ac:dyDescent="0.25">
      <c r="Z1607">
        <f t="shared" si="29"/>
        <v>1</v>
      </c>
      <c r="AA1607">
        <f>IF(AB1607="",0,IFERROR(IF(VLOOKUP(AB1607,AB$38:AB1606,1,0)&gt;0,0,0),1))</f>
        <v>0</v>
      </c>
      <c r="AB1607" s="16">
        <f>IF(DATOS!J1571=X$39,DATOS!C1571,"")</f>
        <v>0</v>
      </c>
    </row>
    <row r="1608" spans="26:28" x14ac:dyDescent="0.25">
      <c r="Z1608">
        <f t="shared" si="29"/>
        <v>1</v>
      </c>
      <c r="AA1608">
        <f>IF(AB1608="",0,IFERROR(IF(VLOOKUP(AB1608,AB$38:AB1607,1,0)&gt;0,0,0),1))</f>
        <v>0</v>
      </c>
      <c r="AB1608" s="16">
        <f>IF(DATOS!J1572=X$39,DATOS!C1572,"")</f>
        <v>0</v>
      </c>
    </row>
    <row r="1609" spans="26:28" x14ac:dyDescent="0.25">
      <c r="Z1609">
        <f t="shared" si="29"/>
        <v>1</v>
      </c>
      <c r="AA1609">
        <f>IF(AB1609="",0,IFERROR(IF(VLOOKUP(AB1609,AB$38:AB1608,1,0)&gt;0,0,0),1))</f>
        <v>0</v>
      </c>
      <c r="AB1609" s="16">
        <f>IF(DATOS!J1573=X$39,DATOS!C1573,"")</f>
        <v>0</v>
      </c>
    </row>
    <row r="1610" spans="26:28" x14ac:dyDescent="0.25">
      <c r="Z1610">
        <f t="shared" si="29"/>
        <v>1</v>
      </c>
      <c r="AA1610">
        <f>IF(AB1610="",0,IFERROR(IF(VLOOKUP(AB1610,AB$38:AB1609,1,0)&gt;0,0,0),1))</f>
        <v>0</v>
      </c>
      <c r="AB1610" s="16">
        <f>IF(DATOS!J1574=X$39,DATOS!C1574,"")</f>
        <v>0</v>
      </c>
    </row>
    <row r="1611" spans="26:28" x14ac:dyDescent="0.25">
      <c r="Z1611">
        <f t="shared" si="29"/>
        <v>1</v>
      </c>
      <c r="AA1611">
        <f>IF(AB1611="",0,IFERROR(IF(VLOOKUP(AB1611,AB$38:AB1610,1,0)&gt;0,0,0),1))</f>
        <v>0</v>
      </c>
      <c r="AB1611" s="16">
        <f>IF(DATOS!J1575=X$39,DATOS!C1575,"")</f>
        <v>0</v>
      </c>
    </row>
    <row r="1612" spans="26:28" x14ac:dyDescent="0.25">
      <c r="Z1612">
        <f t="shared" si="29"/>
        <v>1</v>
      </c>
      <c r="AA1612">
        <f>IF(AB1612="",0,IFERROR(IF(VLOOKUP(AB1612,AB$38:AB1611,1,0)&gt;0,0,0),1))</f>
        <v>0</v>
      </c>
      <c r="AB1612" s="16">
        <f>IF(DATOS!J1576=X$39,DATOS!C1576,"")</f>
        <v>0</v>
      </c>
    </row>
    <row r="1613" spans="26:28" x14ac:dyDescent="0.25">
      <c r="Z1613">
        <f t="shared" si="29"/>
        <v>1</v>
      </c>
      <c r="AA1613">
        <f>IF(AB1613="",0,IFERROR(IF(VLOOKUP(AB1613,AB$38:AB1612,1,0)&gt;0,0,0),1))</f>
        <v>0</v>
      </c>
      <c r="AB1613" s="16">
        <f>IF(DATOS!J1577=X$39,DATOS!C1577,"")</f>
        <v>0</v>
      </c>
    </row>
    <row r="1614" spans="26:28" x14ac:dyDescent="0.25">
      <c r="Z1614">
        <f t="shared" si="29"/>
        <v>1</v>
      </c>
      <c r="AA1614">
        <f>IF(AB1614="",0,IFERROR(IF(VLOOKUP(AB1614,AB$38:AB1613,1,0)&gt;0,0,0),1))</f>
        <v>0</v>
      </c>
      <c r="AB1614" s="16">
        <f>IF(DATOS!J1578=X$39,DATOS!C1578,"")</f>
        <v>0</v>
      </c>
    </row>
    <row r="1615" spans="26:28" x14ac:dyDescent="0.25">
      <c r="Z1615">
        <f t="shared" si="29"/>
        <v>1</v>
      </c>
      <c r="AA1615">
        <f>IF(AB1615="",0,IFERROR(IF(VLOOKUP(AB1615,AB$38:AB1614,1,0)&gt;0,0,0),1))</f>
        <v>0</v>
      </c>
      <c r="AB1615" s="16">
        <f>IF(DATOS!J1579=X$39,DATOS!C1579,"")</f>
        <v>0</v>
      </c>
    </row>
    <row r="1616" spans="26:28" x14ac:dyDescent="0.25">
      <c r="Z1616">
        <f t="shared" si="29"/>
        <v>1</v>
      </c>
      <c r="AA1616">
        <f>IF(AB1616="",0,IFERROR(IF(VLOOKUP(AB1616,AB$38:AB1615,1,0)&gt;0,0,0),1))</f>
        <v>0</v>
      </c>
      <c r="AB1616" s="16">
        <f>IF(DATOS!J1580=X$39,DATOS!C1580,"")</f>
        <v>0</v>
      </c>
    </row>
    <row r="1617" spans="26:28" x14ac:dyDescent="0.25">
      <c r="Z1617">
        <f t="shared" si="29"/>
        <v>1</v>
      </c>
      <c r="AA1617">
        <f>IF(AB1617="",0,IFERROR(IF(VLOOKUP(AB1617,AB$38:AB1616,1,0)&gt;0,0,0),1))</f>
        <v>0</v>
      </c>
      <c r="AB1617" s="16">
        <f>IF(DATOS!J1581=X$39,DATOS!C1581,"")</f>
        <v>0</v>
      </c>
    </row>
    <row r="1618" spans="26:28" x14ac:dyDescent="0.25">
      <c r="Z1618">
        <f t="shared" si="29"/>
        <v>1</v>
      </c>
      <c r="AA1618">
        <f>IF(AB1618="",0,IFERROR(IF(VLOOKUP(AB1618,AB$38:AB1617,1,0)&gt;0,0,0),1))</f>
        <v>0</v>
      </c>
      <c r="AB1618" s="16">
        <f>IF(DATOS!J1582=X$39,DATOS!C1582,"")</f>
        <v>0</v>
      </c>
    </row>
    <row r="1619" spans="26:28" x14ac:dyDescent="0.25">
      <c r="Z1619">
        <f t="shared" si="29"/>
        <v>1</v>
      </c>
      <c r="AA1619">
        <f>IF(AB1619="",0,IFERROR(IF(VLOOKUP(AB1619,AB$38:AB1618,1,0)&gt;0,0,0),1))</f>
        <v>0</v>
      </c>
      <c r="AB1619" s="16">
        <f>IF(DATOS!J1583=X$39,DATOS!C1583,"")</f>
        <v>0</v>
      </c>
    </row>
    <row r="1620" spans="26:28" x14ac:dyDescent="0.25">
      <c r="Z1620">
        <f t="shared" si="29"/>
        <v>1</v>
      </c>
      <c r="AA1620">
        <f>IF(AB1620="",0,IFERROR(IF(VLOOKUP(AB1620,AB$38:AB1619,1,0)&gt;0,0,0),1))</f>
        <v>0</v>
      </c>
      <c r="AB1620" s="16">
        <f>IF(DATOS!J1584=X$39,DATOS!C1584,"")</f>
        <v>0</v>
      </c>
    </row>
    <row r="1621" spans="26:28" x14ac:dyDescent="0.25">
      <c r="Z1621">
        <f t="shared" si="29"/>
        <v>1</v>
      </c>
      <c r="AA1621">
        <f>IF(AB1621="",0,IFERROR(IF(VLOOKUP(AB1621,AB$38:AB1620,1,0)&gt;0,0,0),1))</f>
        <v>0</v>
      </c>
      <c r="AB1621" s="16">
        <f>IF(DATOS!J1585=X$39,DATOS!C1585,"")</f>
        <v>0</v>
      </c>
    </row>
    <row r="1622" spans="26:28" x14ac:dyDescent="0.25">
      <c r="Z1622">
        <f t="shared" si="29"/>
        <v>1</v>
      </c>
      <c r="AA1622">
        <f>IF(AB1622="",0,IFERROR(IF(VLOOKUP(AB1622,AB$38:AB1621,1,0)&gt;0,0,0),1))</f>
        <v>0</v>
      </c>
      <c r="AB1622" s="16">
        <f>IF(DATOS!J1586=X$39,DATOS!C1586,"")</f>
        <v>0</v>
      </c>
    </row>
    <row r="1623" spans="26:28" x14ac:dyDescent="0.25">
      <c r="Z1623">
        <f t="shared" si="29"/>
        <v>1</v>
      </c>
      <c r="AA1623">
        <f>IF(AB1623="",0,IFERROR(IF(VLOOKUP(AB1623,AB$38:AB1622,1,0)&gt;0,0,0),1))</f>
        <v>0</v>
      </c>
      <c r="AB1623" s="16">
        <f>IF(DATOS!J1587=X$39,DATOS!C1587,"")</f>
        <v>0</v>
      </c>
    </row>
    <row r="1624" spans="26:28" x14ac:dyDescent="0.25">
      <c r="Z1624">
        <f t="shared" si="29"/>
        <v>1</v>
      </c>
      <c r="AA1624">
        <f>IF(AB1624="",0,IFERROR(IF(VLOOKUP(AB1624,AB$38:AB1623,1,0)&gt;0,0,0),1))</f>
        <v>0</v>
      </c>
      <c r="AB1624" s="16">
        <f>IF(DATOS!J1588=X$39,DATOS!C1588,"")</f>
        <v>0</v>
      </c>
    </row>
    <row r="1625" spans="26:28" x14ac:dyDescent="0.25">
      <c r="Z1625">
        <f t="shared" si="29"/>
        <v>1</v>
      </c>
      <c r="AA1625">
        <f>IF(AB1625="",0,IFERROR(IF(VLOOKUP(AB1625,AB$38:AB1624,1,0)&gt;0,0,0),1))</f>
        <v>0</v>
      </c>
      <c r="AB1625" s="16">
        <f>IF(DATOS!J1589=X$39,DATOS!C1589,"")</f>
        <v>0</v>
      </c>
    </row>
    <row r="1626" spans="26:28" x14ac:dyDescent="0.25">
      <c r="Z1626">
        <f t="shared" si="29"/>
        <v>1</v>
      </c>
      <c r="AA1626">
        <f>IF(AB1626="",0,IFERROR(IF(VLOOKUP(AB1626,AB$38:AB1625,1,0)&gt;0,0,0),1))</f>
        <v>0</v>
      </c>
      <c r="AB1626" s="16">
        <f>IF(DATOS!J1590=X$39,DATOS!C1590,"")</f>
        <v>0</v>
      </c>
    </row>
    <row r="1627" spans="26:28" x14ac:dyDescent="0.25">
      <c r="Z1627">
        <f t="shared" si="29"/>
        <v>1</v>
      </c>
      <c r="AA1627">
        <f>IF(AB1627="",0,IFERROR(IF(VLOOKUP(AB1627,AB$38:AB1626,1,0)&gt;0,0,0),1))</f>
        <v>0</v>
      </c>
      <c r="AB1627" s="16">
        <f>IF(DATOS!J1591=X$39,DATOS!C1591,"")</f>
        <v>0</v>
      </c>
    </row>
    <row r="1628" spans="26:28" x14ac:dyDescent="0.25">
      <c r="Z1628">
        <f t="shared" si="29"/>
        <v>1</v>
      </c>
      <c r="AA1628">
        <f>IF(AB1628="",0,IFERROR(IF(VLOOKUP(AB1628,AB$38:AB1627,1,0)&gt;0,0,0),1))</f>
        <v>0</v>
      </c>
      <c r="AB1628" s="16">
        <f>IF(DATOS!J1592=X$39,DATOS!C1592,"")</f>
        <v>0</v>
      </c>
    </row>
    <row r="1629" spans="26:28" x14ac:dyDescent="0.25">
      <c r="Z1629">
        <f t="shared" si="29"/>
        <v>1</v>
      </c>
      <c r="AA1629">
        <f>IF(AB1629="",0,IFERROR(IF(VLOOKUP(AB1629,AB$38:AB1628,1,0)&gt;0,0,0),1))</f>
        <v>0</v>
      </c>
      <c r="AB1629" s="16">
        <f>IF(DATOS!J1593=X$39,DATOS!C1593,"")</f>
        <v>0</v>
      </c>
    </row>
    <row r="1630" spans="26:28" x14ac:dyDescent="0.25">
      <c r="Z1630">
        <f t="shared" si="29"/>
        <v>1</v>
      </c>
      <c r="AA1630">
        <f>IF(AB1630="",0,IFERROR(IF(VLOOKUP(AB1630,AB$38:AB1629,1,0)&gt;0,0,0),1))</f>
        <v>0</v>
      </c>
      <c r="AB1630" s="16">
        <f>IF(DATOS!J1594=X$39,DATOS!C1594,"")</f>
        <v>0</v>
      </c>
    </row>
    <row r="1631" spans="26:28" x14ac:dyDescent="0.25">
      <c r="Z1631">
        <f t="shared" si="29"/>
        <v>1</v>
      </c>
      <c r="AA1631">
        <f>IF(AB1631="",0,IFERROR(IF(VLOOKUP(AB1631,AB$38:AB1630,1,0)&gt;0,0,0),1))</f>
        <v>0</v>
      </c>
      <c r="AB1631" s="16">
        <f>IF(DATOS!J1595=X$39,DATOS!C1595,"")</f>
        <v>0</v>
      </c>
    </row>
    <row r="1632" spans="26:28" x14ac:dyDescent="0.25">
      <c r="Z1632">
        <f t="shared" si="29"/>
        <v>1</v>
      </c>
      <c r="AA1632">
        <f>IF(AB1632="",0,IFERROR(IF(VLOOKUP(AB1632,AB$38:AB1631,1,0)&gt;0,0,0),1))</f>
        <v>0</v>
      </c>
      <c r="AB1632" s="16">
        <f>IF(DATOS!J1596=X$39,DATOS!C1596,"")</f>
        <v>0</v>
      </c>
    </row>
    <row r="1633" spans="26:28" x14ac:dyDescent="0.25">
      <c r="Z1633">
        <f t="shared" si="29"/>
        <v>1</v>
      </c>
      <c r="AA1633">
        <f>IF(AB1633="",0,IFERROR(IF(VLOOKUP(AB1633,AB$38:AB1632,1,0)&gt;0,0,0),1))</f>
        <v>0</v>
      </c>
      <c r="AB1633" s="16">
        <f>IF(DATOS!J1597=X$39,DATOS!C1597,"")</f>
        <v>0</v>
      </c>
    </row>
    <row r="1634" spans="26:28" x14ac:dyDescent="0.25">
      <c r="Z1634">
        <f t="shared" si="29"/>
        <v>1</v>
      </c>
      <c r="AA1634">
        <f>IF(AB1634="",0,IFERROR(IF(VLOOKUP(AB1634,AB$38:AB1633,1,0)&gt;0,0,0),1))</f>
        <v>0</v>
      </c>
      <c r="AB1634" s="16">
        <f>IF(DATOS!J1598=X$39,DATOS!C1598,"")</f>
        <v>0</v>
      </c>
    </row>
    <row r="1635" spans="26:28" x14ac:dyDescent="0.25">
      <c r="Z1635">
        <f t="shared" si="29"/>
        <v>1</v>
      </c>
      <c r="AA1635">
        <f>IF(AB1635="",0,IFERROR(IF(VLOOKUP(AB1635,AB$38:AB1634,1,0)&gt;0,0,0),1))</f>
        <v>0</v>
      </c>
      <c r="AB1635" s="16">
        <f>IF(DATOS!J1599=X$39,DATOS!C1599,"")</f>
        <v>0</v>
      </c>
    </row>
    <row r="1636" spans="26:28" x14ac:dyDescent="0.25">
      <c r="Z1636">
        <f t="shared" si="29"/>
        <v>1</v>
      </c>
      <c r="AA1636">
        <f>IF(AB1636="",0,IFERROR(IF(VLOOKUP(AB1636,AB$38:AB1635,1,0)&gt;0,0,0),1))</f>
        <v>0</v>
      </c>
      <c r="AB1636" s="16">
        <f>IF(DATOS!J1600=X$39,DATOS!C1600,"")</f>
        <v>0</v>
      </c>
    </row>
    <row r="1637" spans="26:28" x14ac:dyDescent="0.25">
      <c r="Z1637">
        <f t="shared" si="29"/>
        <v>1</v>
      </c>
      <c r="AA1637">
        <f>IF(AB1637="",0,IFERROR(IF(VLOOKUP(AB1637,AB$38:AB1636,1,0)&gt;0,0,0),1))</f>
        <v>0</v>
      </c>
      <c r="AB1637" s="16">
        <f>IF(DATOS!J1601=X$39,DATOS!C1601,"")</f>
        <v>0</v>
      </c>
    </row>
    <row r="1638" spans="26:28" x14ac:dyDescent="0.25">
      <c r="Z1638">
        <f t="shared" ref="Z1638:Z1701" si="30">Z1637+AA1638</f>
        <v>1</v>
      </c>
      <c r="AA1638">
        <f>IF(AB1638="",0,IFERROR(IF(VLOOKUP(AB1638,AB$38:AB1637,1,0)&gt;0,0,0),1))</f>
        <v>0</v>
      </c>
      <c r="AB1638" s="16">
        <f>IF(DATOS!J1602=X$39,DATOS!C1602,"")</f>
        <v>0</v>
      </c>
    </row>
    <row r="1639" spans="26:28" x14ac:dyDescent="0.25">
      <c r="Z1639">
        <f t="shared" si="30"/>
        <v>1</v>
      </c>
      <c r="AA1639">
        <f>IF(AB1639="",0,IFERROR(IF(VLOOKUP(AB1639,AB$38:AB1638,1,0)&gt;0,0,0),1))</f>
        <v>0</v>
      </c>
      <c r="AB1639" s="16">
        <f>IF(DATOS!J1603=X$39,DATOS!C1603,"")</f>
        <v>0</v>
      </c>
    </row>
    <row r="1640" spans="26:28" x14ac:dyDescent="0.25">
      <c r="Z1640">
        <f t="shared" si="30"/>
        <v>1</v>
      </c>
      <c r="AA1640">
        <f>IF(AB1640="",0,IFERROR(IF(VLOOKUP(AB1640,AB$38:AB1639,1,0)&gt;0,0,0),1))</f>
        <v>0</v>
      </c>
      <c r="AB1640" s="16">
        <f>IF(DATOS!J1604=X$39,DATOS!C1604,"")</f>
        <v>0</v>
      </c>
    </row>
    <row r="1641" spans="26:28" x14ac:dyDescent="0.25">
      <c r="Z1641">
        <f t="shared" si="30"/>
        <v>1</v>
      </c>
      <c r="AA1641">
        <f>IF(AB1641="",0,IFERROR(IF(VLOOKUP(AB1641,AB$38:AB1640,1,0)&gt;0,0,0),1))</f>
        <v>0</v>
      </c>
      <c r="AB1641" s="16">
        <f>IF(DATOS!J1605=X$39,DATOS!C1605,"")</f>
        <v>0</v>
      </c>
    </row>
    <row r="1642" spans="26:28" x14ac:dyDescent="0.25">
      <c r="Z1642">
        <f t="shared" si="30"/>
        <v>1</v>
      </c>
      <c r="AA1642">
        <f>IF(AB1642="",0,IFERROR(IF(VLOOKUP(AB1642,AB$38:AB1641,1,0)&gt;0,0,0),1))</f>
        <v>0</v>
      </c>
      <c r="AB1642" s="16">
        <f>IF(DATOS!J1606=X$39,DATOS!C1606,"")</f>
        <v>0</v>
      </c>
    </row>
    <row r="1643" spans="26:28" x14ac:dyDescent="0.25">
      <c r="Z1643">
        <f t="shared" si="30"/>
        <v>1</v>
      </c>
      <c r="AA1643">
        <f>IF(AB1643="",0,IFERROR(IF(VLOOKUP(AB1643,AB$38:AB1642,1,0)&gt;0,0,0),1))</f>
        <v>0</v>
      </c>
      <c r="AB1643" s="16">
        <f>IF(DATOS!J1607=X$39,DATOS!C1607,"")</f>
        <v>0</v>
      </c>
    </row>
    <row r="1644" spans="26:28" x14ac:dyDescent="0.25">
      <c r="Z1644">
        <f t="shared" si="30"/>
        <v>1</v>
      </c>
      <c r="AA1644">
        <f>IF(AB1644="",0,IFERROR(IF(VLOOKUP(AB1644,AB$38:AB1643,1,0)&gt;0,0,0),1))</f>
        <v>0</v>
      </c>
      <c r="AB1644" s="16">
        <f>IF(DATOS!J1608=X$39,DATOS!C1608,"")</f>
        <v>0</v>
      </c>
    </row>
    <row r="1645" spans="26:28" x14ac:dyDescent="0.25">
      <c r="Z1645">
        <f t="shared" si="30"/>
        <v>1</v>
      </c>
      <c r="AA1645">
        <f>IF(AB1645="",0,IFERROR(IF(VLOOKUP(AB1645,AB$38:AB1644,1,0)&gt;0,0,0),1))</f>
        <v>0</v>
      </c>
      <c r="AB1645" s="16">
        <f>IF(DATOS!J1609=X$39,DATOS!C1609,"")</f>
        <v>0</v>
      </c>
    </row>
    <row r="1646" spans="26:28" x14ac:dyDescent="0.25">
      <c r="Z1646">
        <f t="shared" si="30"/>
        <v>1</v>
      </c>
      <c r="AA1646">
        <f>IF(AB1646="",0,IFERROR(IF(VLOOKUP(AB1646,AB$38:AB1645,1,0)&gt;0,0,0),1))</f>
        <v>0</v>
      </c>
      <c r="AB1646" s="16">
        <f>IF(DATOS!J1610=X$39,DATOS!C1610,"")</f>
        <v>0</v>
      </c>
    </row>
    <row r="1647" spans="26:28" x14ac:dyDescent="0.25">
      <c r="Z1647">
        <f t="shared" si="30"/>
        <v>1</v>
      </c>
      <c r="AA1647">
        <f>IF(AB1647="",0,IFERROR(IF(VLOOKUP(AB1647,AB$38:AB1646,1,0)&gt;0,0,0),1))</f>
        <v>0</v>
      </c>
      <c r="AB1647" s="16">
        <f>IF(DATOS!J1611=X$39,DATOS!C1611,"")</f>
        <v>0</v>
      </c>
    </row>
    <row r="1648" spans="26:28" x14ac:dyDescent="0.25">
      <c r="Z1648">
        <f t="shared" si="30"/>
        <v>1</v>
      </c>
      <c r="AA1648">
        <f>IF(AB1648="",0,IFERROR(IF(VLOOKUP(AB1648,AB$38:AB1647,1,0)&gt;0,0,0),1))</f>
        <v>0</v>
      </c>
      <c r="AB1648" s="16">
        <f>IF(DATOS!J1612=X$39,DATOS!C1612,"")</f>
        <v>0</v>
      </c>
    </row>
    <row r="1649" spans="26:28" x14ac:dyDescent="0.25">
      <c r="Z1649">
        <f t="shared" si="30"/>
        <v>1</v>
      </c>
      <c r="AA1649">
        <f>IF(AB1649="",0,IFERROR(IF(VLOOKUP(AB1649,AB$38:AB1648,1,0)&gt;0,0,0),1))</f>
        <v>0</v>
      </c>
      <c r="AB1649" s="16">
        <f>IF(DATOS!J1613=X$39,DATOS!C1613,"")</f>
        <v>0</v>
      </c>
    </row>
    <row r="1650" spans="26:28" x14ac:dyDescent="0.25">
      <c r="Z1650">
        <f t="shared" si="30"/>
        <v>1</v>
      </c>
      <c r="AA1650">
        <f>IF(AB1650="",0,IFERROR(IF(VLOOKUP(AB1650,AB$38:AB1649,1,0)&gt;0,0,0),1))</f>
        <v>0</v>
      </c>
      <c r="AB1650" s="16">
        <f>IF(DATOS!J1614=X$39,DATOS!C1614,"")</f>
        <v>0</v>
      </c>
    </row>
    <row r="1651" spans="26:28" x14ac:dyDescent="0.25">
      <c r="Z1651">
        <f t="shared" si="30"/>
        <v>1</v>
      </c>
      <c r="AA1651">
        <f>IF(AB1651="",0,IFERROR(IF(VLOOKUP(AB1651,AB$38:AB1650,1,0)&gt;0,0,0),1))</f>
        <v>0</v>
      </c>
      <c r="AB1651" s="16">
        <f>IF(DATOS!J1615=X$39,DATOS!C1615,"")</f>
        <v>0</v>
      </c>
    </row>
    <row r="1652" spans="26:28" x14ac:dyDescent="0.25">
      <c r="Z1652">
        <f t="shared" si="30"/>
        <v>1</v>
      </c>
      <c r="AA1652">
        <f>IF(AB1652="",0,IFERROR(IF(VLOOKUP(AB1652,AB$38:AB1651,1,0)&gt;0,0,0),1))</f>
        <v>0</v>
      </c>
      <c r="AB1652" s="16">
        <f>IF(DATOS!J1616=X$39,DATOS!C1616,"")</f>
        <v>0</v>
      </c>
    </row>
    <row r="1653" spans="26:28" x14ac:dyDescent="0.25">
      <c r="Z1653">
        <f t="shared" si="30"/>
        <v>1</v>
      </c>
      <c r="AA1653">
        <f>IF(AB1653="",0,IFERROR(IF(VLOOKUP(AB1653,AB$38:AB1652,1,0)&gt;0,0,0),1))</f>
        <v>0</v>
      </c>
      <c r="AB1653" s="16">
        <f>IF(DATOS!J1617=X$39,DATOS!C1617,"")</f>
        <v>0</v>
      </c>
    </row>
    <row r="1654" spans="26:28" x14ac:dyDescent="0.25">
      <c r="Z1654">
        <f t="shared" si="30"/>
        <v>1</v>
      </c>
      <c r="AA1654">
        <f>IF(AB1654="",0,IFERROR(IF(VLOOKUP(AB1654,AB$38:AB1653,1,0)&gt;0,0,0),1))</f>
        <v>0</v>
      </c>
      <c r="AB1654" s="16">
        <f>IF(DATOS!J1618=X$39,DATOS!C1618,"")</f>
        <v>0</v>
      </c>
    </row>
    <row r="1655" spans="26:28" x14ac:dyDescent="0.25">
      <c r="Z1655">
        <f t="shared" si="30"/>
        <v>1</v>
      </c>
      <c r="AA1655">
        <f>IF(AB1655="",0,IFERROR(IF(VLOOKUP(AB1655,AB$38:AB1654,1,0)&gt;0,0,0),1))</f>
        <v>0</v>
      </c>
      <c r="AB1655" s="16">
        <f>IF(DATOS!J1619=X$39,DATOS!C1619,"")</f>
        <v>0</v>
      </c>
    </row>
    <row r="1656" spans="26:28" x14ac:dyDescent="0.25">
      <c r="Z1656">
        <f t="shared" si="30"/>
        <v>1</v>
      </c>
      <c r="AA1656">
        <f>IF(AB1656="",0,IFERROR(IF(VLOOKUP(AB1656,AB$38:AB1655,1,0)&gt;0,0,0),1))</f>
        <v>0</v>
      </c>
      <c r="AB1656" s="16">
        <f>IF(DATOS!J1620=X$39,DATOS!C1620,"")</f>
        <v>0</v>
      </c>
    </row>
    <row r="1657" spans="26:28" x14ac:dyDescent="0.25">
      <c r="Z1657">
        <f t="shared" si="30"/>
        <v>1</v>
      </c>
      <c r="AA1657">
        <f>IF(AB1657="",0,IFERROR(IF(VLOOKUP(AB1657,AB$38:AB1656,1,0)&gt;0,0,0),1))</f>
        <v>0</v>
      </c>
      <c r="AB1657" s="16">
        <f>IF(DATOS!J1621=X$39,DATOS!C1621,"")</f>
        <v>0</v>
      </c>
    </row>
    <row r="1658" spans="26:28" x14ac:dyDescent="0.25">
      <c r="Z1658">
        <f t="shared" si="30"/>
        <v>1</v>
      </c>
      <c r="AA1658">
        <f>IF(AB1658="",0,IFERROR(IF(VLOOKUP(AB1658,AB$38:AB1657,1,0)&gt;0,0,0),1))</f>
        <v>0</v>
      </c>
      <c r="AB1658" s="16">
        <f>IF(DATOS!J1622=X$39,DATOS!C1622,"")</f>
        <v>0</v>
      </c>
    </row>
    <row r="1659" spans="26:28" x14ac:dyDescent="0.25">
      <c r="Z1659">
        <f t="shared" si="30"/>
        <v>1</v>
      </c>
      <c r="AA1659">
        <f>IF(AB1659="",0,IFERROR(IF(VLOOKUP(AB1659,AB$38:AB1658,1,0)&gt;0,0,0),1))</f>
        <v>0</v>
      </c>
      <c r="AB1659" s="16">
        <f>IF(DATOS!J1623=X$39,DATOS!C1623,"")</f>
        <v>0</v>
      </c>
    </row>
    <row r="1660" spans="26:28" x14ac:dyDescent="0.25">
      <c r="Z1660">
        <f t="shared" si="30"/>
        <v>1</v>
      </c>
      <c r="AA1660">
        <f>IF(AB1660="",0,IFERROR(IF(VLOOKUP(AB1660,AB$38:AB1659,1,0)&gt;0,0,0),1))</f>
        <v>0</v>
      </c>
      <c r="AB1660" s="16">
        <f>IF(DATOS!J1624=X$39,DATOS!C1624,"")</f>
        <v>0</v>
      </c>
    </row>
    <row r="1661" spans="26:28" x14ac:dyDescent="0.25">
      <c r="Z1661">
        <f t="shared" si="30"/>
        <v>1</v>
      </c>
      <c r="AA1661">
        <f>IF(AB1661="",0,IFERROR(IF(VLOOKUP(AB1661,AB$38:AB1660,1,0)&gt;0,0,0),1))</f>
        <v>0</v>
      </c>
      <c r="AB1661" s="16">
        <f>IF(DATOS!J1625=X$39,DATOS!C1625,"")</f>
        <v>0</v>
      </c>
    </row>
    <row r="1662" spans="26:28" x14ac:dyDescent="0.25">
      <c r="Z1662">
        <f t="shared" si="30"/>
        <v>1</v>
      </c>
      <c r="AA1662">
        <f>IF(AB1662="",0,IFERROR(IF(VLOOKUP(AB1662,AB$38:AB1661,1,0)&gt;0,0,0),1))</f>
        <v>0</v>
      </c>
      <c r="AB1662" s="16">
        <f>IF(DATOS!J1626=X$39,DATOS!C1626,"")</f>
        <v>0</v>
      </c>
    </row>
    <row r="1663" spans="26:28" x14ac:dyDescent="0.25">
      <c r="Z1663">
        <f t="shared" si="30"/>
        <v>1</v>
      </c>
      <c r="AA1663">
        <f>IF(AB1663="",0,IFERROR(IF(VLOOKUP(AB1663,AB$38:AB1662,1,0)&gt;0,0,0),1))</f>
        <v>0</v>
      </c>
      <c r="AB1663" s="16">
        <f>IF(DATOS!J1627=X$39,DATOS!C1627,"")</f>
        <v>0</v>
      </c>
    </row>
    <row r="1664" spans="26:28" x14ac:dyDescent="0.25">
      <c r="Z1664">
        <f t="shared" si="30"/>
        <v>1</v>
      </c>
      <c r="AA1664">
        <f>IF(AB1664="",0,IFERROR(IF(VLOOKUP(AB1664,AB$38:AB1663,1,0)&gt;0,0,0),1))</f>
        <v>0</v>
      </c>
      <c r="AB1664" s="16">
        <f>IF(DATOS!J1628=X$39,DATOS!C1628,"")</f>
        <v>0</v>
      </c>
    </row>
    <row r="1665" spans="26:28" x14ac:dyDescent="0.25">
      <c r="Z1665">
        <f t="shared" si="30"/>
        <v>1</v>
      </c>
      <c r="AA1665">
        <f>IF(AB1665="",0,IFERROR(IF(VLOOKUP(AB1665,AB$38:AB1664,1,0)&gt;0,0,0),1))</f>
        <v>0</v>
      </c>
      <c r="AB1665" s="16">
        <f>IF(DATOS!J1629=X$39,DATOS!C1629,"")</f>
        <v>0</v>
      </c>
    </row>
    <row r="1666" spans="26:28" x14ac:dyDescent="0.25">
      <c r="Z1666">
        <f t="shared" si="30"/>
        <v>1</v>
      </c>
      <c r="AA1666">
        <f>IF(AB1666="",0,IFERROR(IF(VLOOKUP(AB1666,AB$38:AB1665,1,0)&gt;0,0,0),1))</f>
        <v>0</v>
      </c>
      <c r="AB1666" s="16">
        <f>IF(DATOS!J1630=X$39,DATOS!C1630,"")</f>
        <v>0</v>
      </c>
    </row>
    <row r="1667" spans="26:28" x14ac:dyDescent="0.25">
      <c r="Z1667">
        <f t="shared" si="30"/>
        <v>1</v>
      </c>
      <c r="AA1667">
        <f>IF(AB1667="",0,IFERROR(IF(VLOOKUP(AB1667,AB$38:AB1666,1,0)&gt;0,0,0),1))</f>
        <v>0</v>
      </c>
      <c r="AB1667" s="16">
        <f>IF(DATOS!J1631=X$39,DATOS!C1631,"")</f>
        <v>0</v>
      </c>
    </row>
    <row r="1668" spans="26:28" x14ac:dyDescent="0.25">
      <c r="Z1668">
        <f t="shared" si="30"/>
        <v>1</v>
      </c>
      <c r="AA1668">
        <f>IF(AB1668="",0,IFERROR(IF(VLOOKUP(AB1668,AB$38:AB1667,1,0)&gt;0,0,0),1))</f>
        <v>0</v>
      </c>
      <c r="AB1668" s="16">
        <f>IF(DATOS!J1632=X$39,DATOS!C1632,"")</f>
        <v>0</v>
      </c>
    </row>
    <row r="1669" spans="26:28" x14ac:dyDescent="0.25">
      <c r="Z1669">
        <f t="shared" si="30"/>
        <v>1</v>
      </c>
      <c r="AA1669">
        <f>IF(AB1669="",0,IFERROR(IF(VLOOKUP(AB1669,AB$38:AB1668,1,0)&gt;0,0,0),1))</f>
        <v>0</v>
      </c>
      <c r="AB1669" s="16">
        <f>IF(DATOS!J1633=X$39,DATOS!C1633,"")</f>
        <v>0</v>
      </c>
    </row>
    <row r="1670" spans="26:28" x14ac:dyDescent="0.25">
      <c r="Z1670">
        <f t="shared" si="30"/>
        <v>1</v>
      </c>
      <c r="AA1670">
        <f>IF(AB1670="",0,IFERROR(IF(VLOOKUP(AB1670,AB$38:AB1669,1,0)&gt;0,0,0),1))</f>
        <v>0</v>
      </c>
      <c r="AB1670" s="16">
        <f>IF(DATOS!J1634=X$39,DATOS!C1634,"")</f>
        <v>0</v>
      </c>
    </row>
    <row r="1671" spans="26:28" x14ac:dyDescent="0.25">
      <c r="Z1671">
        <f t="shared" si="30"/>
        <v>1</v>
      </c>
      <c r="AA1671">
        <f>IF(AB1671="",0,IFERROR(IF(VLOOKUP(AB1671,AB$38:AB1670,1,0)&gt;0,0,0),1))</f>
        <v>0</v>
      </c>
      <c r="AB1671" s="16">
        <f>IF(DATOS!J1635=X$39,DATOS!C1635,"")</f>
        <v>0</v>
      </c>
    </row>
    <row r="1672" spans="26:28" x14ac:dyDescent="0.25">
      <c r="Z1672">
        <f t="shared" si="30"/>
        <v>1</v>
      </c>
      <c r="AA1672">
        <f>IF(AB1672="",0,IFERROR(IF(VLOOKUP(AB1672,AB$38:AB1671,1,0)&gt;0,0,0),1))</f>
        <v>0</v>
      </c>
      <c r="AB1672" s="16">
        <f>IF(DATOS!J1636=X$39,DATOS!C1636,"")</f>
        <v>0</v>
      </c>
    </row>
    <row r="1673" spans="26:28" x14ac:dyDescent="0.25">
      <c r="Z1673">
        <f t="shared" si="30"/>
        <v>1</v>
      </c>
      <c r="AA1673">
        <f>IF(AB1673="",0,IFERROR(IF(VLOOKUP(AB1673,AB$38:AB1672,1,0)&gt;0,0,0),1))</f>
        <v>0</v>
      </c>
      <c r="AB1673" s="16">
        <f>IF(DATOS!J1637=X$39,DATOS!C1637,"")</f>
        <v>0</v>
      </c>
    </row>
    <row r="1674" spans="26:28" x14ac:dyDescent="0.25">
      <c r="Z1674">
        <f t="shared" si="30"/>
        <v>1</v>
      </c>
      <c r="AA1674">
        <f>IF(AB1674="",0,IFERROR(IF(VLOOKUP(AB1674,AB$38:AB1673,1,0)&gt;0,0,0),1))</f>
        <v>0</v>
      </c>
      <c r="AB1674" s="16">
        <f>IF(DATOS!J1638=X$39,DATOS!C1638,"")</f>
        <v>0</v>
      </c>
    </row>
    <row r="1675" spans="26:28" x14ac:dyDescent="0.25">
      <c r="Z1675">
        <f t="shared" si="30"/>
        <v>1</v>
      </c>
      <c r="AA1675">
        <f>IF(AB1675="",0,IFERROR(IF(VLOOKUP(AB1675,AB$38:AB1674,1,0)&gt;0,0,0),1))</f>
        <v>0</v>
      </c>
      <c r="AB1675" s="16">
        <f>IF(DATOS!J1639=X$39,DATOS!C1639,"")</f>
        <v>0</v>
      </c>
    </row>
    <row r="1676" spans="26:28" x14ac:dyDescent="0.25">
      <c r="Z1676">
        <f t="shared" si="30"/>
        <v>1</v>
      </c>
      <c r="AA1676">
        <f>IF(AB1676="",0,IFERROR(IF(VLOOKUP(AB1676,AB$38:AB1675,1,0)&gt;0,0,0),1))</f>
        <v>0</v>
      </c>
      <c r="AB1676" s="16">
        <f>IF(DATOS!J1640=X$39,DATOS!C1640,"")</f>
        <v>0</v>
      </c>
    </row>
    <row r="1677" spans="26:28" x14ac:dyDescent="0.25">
      <c r="Z1677">
        <f t="shared" si="30"/>
        <v>1</v>
      </c>
      <c r="AA1677">
        <f>IF(AB1677="",0,IFERROR(IF(VLOOKUP(AB1677,AB$38:AB1676,1,0)&gt;0,0,0),1))</f>
        <v>0</v>
      </c>
      <c r="AB1677" s="16">
        <f>IF(DATOS!J1641=X$39,DATOS!C1641,"")</f>
        <v>0</v>
      </c>
    </row>
    <row r="1678" spans="26:28" x14ac:dyDescent="0.25">
      <c r="Z1678">
        <f t="shared" si="30"/>
        <v>1</v>
      </c>
      <c r="AA1678">
        <f>IF(AB1678="",0,IFERROR(IF(VLOOKUP(AB1678,AB$38:AB1677,1,0)&gt;0,0,0),1))</f>
        <v>0</v>
      </c>
      <c r="AB1678" s="16">
        <f>IF(DATOS!J1642=X$39,DATOS!C1642,"")</f>
        <v>0</v>
      </c>
    </row>
    <row r="1679" spans="26:28" x14ac:dyDescent="0.25">
      <c r="Z1679">
        <f t="shared" si="30"/>
        <v>1</v>
      </c>
      <c r="AA1679">
        <f>IF(AB1679="",0,IFERROR(IF(VLOOKUP(AB1679,AB$38:AB1678,1,0)&gt;0,0,0),1))</f>
        <v>0</v>
      </c>
      <c r="AB1679" s="16">
        <f>IF(DATOS!J1643=X$39,DATOS!C1643,"")</f>
        <v>0</v>
      </c>
    </row>
    <row r="1680" spans="26:28" x14ac:dyDescent="0.25">
      <c r="Z1680">
        <f t="shared" si="30"/>
        <v>1</v>
      </c>
      <c r="AA1680">
        <f>IF(AB1680="",0,IFERROR(IF(VLOOKUP(AB1680,AB$38:AB1679,1,0)&gt;0,0,0),1))</f>
        <v>0</v>
      </c>
      <c r="AB1680" s="16">
        <f>IF(DATOS!J1644=X$39,DATOS!C1644,"")</f>
        <v>0</v>
      </c>
    </row>
    <row r="1681" spans="26:28" x14ac:dyDescent="0.25">
      <c r="Z1681">
        <f t="shared" si="30"/>
        <v>1</v>
      </c>
      <c r="AA1681">
        <f>IF(AB1681="",0,IFERROR(IF(VLOOKUP(AB1681,AB$38:AB1680,1,0)&gt;0,0,0),1))</f>
        <v>0</v>
      </c>
      <c r="AB1681" s="16">
        <f>IF(DATOS!J1645=X$39,DATOS!C1645,"")</f>
        <v>0</v>
      </c>
    </row>
    <row r="1682" spans="26:28" x14ac:dyDescent="0.25">
      <c r="Z1682">
        <f t="shared" si="30"/>
        <v>1</v>
      </c>
      <c r="AA1682">
        <f>IF(AB1682="",0,IFERROR(IF(VLOOKUP(AB1682,AB$38:AB1681,1,0)&gt;0,0,0),1))</f>
        <v>0</v>
      </c>
      <c r="AB1682" s="16">
        <f>IF(DATOS!J1646=X$39,DATOS!C1646,"")</f>
        <v>0</v>
      </c>
    </row>
    <row r="1683" spans="26:28" x14ac:dyDescent="0.25">
      <c r="Z1683">
        <f t="shared" si="30"/>
        <v>1</v>
      </c>
      <c r="AA1683">
        <f>IF(AB1683="",0,IFERROR(IF(VLOOKUP(AB1683,AB$38:AB1682,1,0)&gt;0,0,0),1))</f>
        <v>0</v>
      </c>
      <c r="AB1683" s="16">
        <f>IF(DATOS!J1647=X$39,DATOS!C1647,"")</f>
        <v>0</v>
      </c>
    </row>
    <row r="1684" spans="26:28" x14ac:dyDescent="0.25">
      <c r="Z1684">
        <f t="shared" si="30"/>
        <v>1</v>
      </c>
      <c r="AA1684">
        <f>IF(AB1684="",0,IFERROR(IF(VLOOKUP(AB1684,AB$38:AB1683,1,0)&gt;0,0,0),1))</f>
        <v>0</v>
      </c>
      <c r="AB1684" s="16">
        <f>IF(DATOS!J1648=X$39,DATOS!C1648,"")</f>
        <v>0</v>
      </c>
    </row>
    <row r="1685" spans="26:28" x14ac:dyDescent="0.25">
      <c r="Z1685">
        <f t="shared" si="30"/>
        <v>1</v>
      </c>
      <c r="AA1685">
        <f>IF(AB1685="",0,IFERROR(IF(VLOOKUP(AB1685,AB$38:AB1684,1,0)&gt;0,0,0),1))</f>
        <v>0</v>
      </c>
      <c r="AB1685" s="16">
        <f>IF(DATOS!J1649=X$39,DATOS!C1649,"")</f>
        <v>0</v>
      </c>
    </row>
    <row r="1686" spans="26:28" x14ac:dyDescent="0.25">
      <c r="Z1686">
        <f t="shared" si="30"/>
        <v>1</v>
      </c>
      <c r="AA1686">
        <f>IF(AB1686="",0,IFERROR(IF(VLOOKUP(AB1686,AB$38:AB1685,1,0)&gt;0,0,0),1))</f>
        <v>0</v>
      </c>
      <c r="AB1686" s="16">
        <f>IF(DATOS!J1650=X$39,DATOS!C1650,"")</f>
        <v>0</v>
      </c>
    </row>
    <row r="1687" spans="26:28" x14ac:dyDescent="0.25">
      <c r="Z1687">
        <f t="shared" si="30"/>
        <v>1</v>
      </c>
      <c r="AA1687">
        <f>IF(AB1687="",0,IFERROR(IF(VLOOKUP(AB1687,AB$38:AB1686,1,0)&gt;0,0,0),1))</f>
        <v>0</v>
      </c>
      <c r="AB1687" s="16">
        <f>IF(DATOS!J1651=X$39,DATOS!C1651,"")</f>
        <v>0</v>
      </c>
    </row>
    <row r="1688" spans="26:28" x14ac:dyDescent="0.25">
      <c r="Z1688">
        <f t="shared" si="30"/>
        <v>1</v>
      </c>
      <c r="AA1688">
        <f>IF(AB1688="",0,IFERROR(IF(VLOOKUP(AB1688,AB$38:AB1687,1,0)&gt;0,0,0),1))</f>
        <v>0</v>
      </c>
      <c r="AB1688" s="16">
        <f>IF(DATOS!J1652=X$39,DATOS!C1652,"")</f>
        <v>0</v>
      </c>
    </row>
    <row r="1689" spans="26:28" x14ac:dyDescent="0.25">
      <c r="Z1689">
        <f t="shared" si="30"/>
        <v>1</v>
      </c>
      <c r="AA1689">
        <f>IF(AB1689="",0,IFERROR(IF(VLOOKUP(AB1689,AB$38:AB1688,1,0)&gt;0,0,0),1))</f>
        <v>0</v>
      </c>
      <c r="AB1689" s="16">
        <f>IF(DATOS!J1653=X$39,DATOS!C1653,"")</f>
        <v>0</v>
      </c>
    </row>
    <row r="1690" spans="26:28" x14ac:dyDescent="0.25">
      <c r="Z1690">
        <f t="shared" si="30"/>
        <v>1</v>
      </c>
      <c r="AA1690">
        <f>IF(AB1690="",0,IFERROR(IF(VLOOKUP(AB1690,AB$38:AB1689,1,0)&gt;0,0,0),1))</f>
        <v>0</v>
      </c>
      <c r="AB1690" s="16">
        <f>IF(DATOS!J1654=X$39,DATOS!C1654,"")</f>
        <v>0</v>
      </c>
    </row>
    <row r="1691" spans="26:28" x14ac:dyDescent="0.25">
      <c r="Z1691">
        <f t="shared" si="30"/>
        <v>1</v>
      </c>
      <c r="AA1691">
        <f>IF(AB1691="",0,IFERROR(IF(VLOOKUP(AB1691,AB$38:AB1690,1,0)&gt;0,0,0),1))</f>
        <v>0</v>
      </c>
      <c r="AB1691" s="16">
        <f>IF(DATOS!J1655=X$39,DATOS!C1655,"")</f>
        <v>0</v>
      </c>
    </row>
    <row r="1692" spans="26:28" x14ac:dyDescent="0.25">
      <c r="Z1692">
        <f t="shared" si="30"/>
        <v>1</v>
      </c>
      <c r="AA1692">
        <f>IF(AB1692="",0,IFERROR(IF(VLOOKUP(AB1692,AB$38:AB1691,1,0)&gt;0,0,0),1))</f>
        <v>0</v>
      </c>
      <c r="AB1692" s="16">
        <f>IF(DATOS!J1656=X$39,DATOS!C1656,"")</f>
        <v>0</v>
      </c>
    </row>
    <row r="1693" spans="26:28" x14ac:dyDescent="0.25">
      <c r="Z1693">
        <f t="shared" si="30"/>
        <v>1</v>
      </c>
      <c r="AA1693">
        <f>IF(AB1693="",0,IFERROR(IF(VLOOKUP(AB1693,AB$38:AB1692,1,0)&gt;0,0,0),1))</f>
        <v>0</v>
      </c>
      <c r="AB1693" s="16">
        <f>IF(DATOS!J1657=X$39,DATOS!C1657,"")</f>
        <v>0</v>
      </c>
    </row>
    <row r="1694" spans="26:28" x14ac:dyDescent="0.25">
      <c r="Z1694">
        <f t="shared" si="30"/>
        <v>1</v>
      </c>
      <c r="AA1694">
        <f>IF(AB1694="",0,IFERROR(IF(VLOOKUP(AB1694,AB$38:AB1693,1,0)&gt;0,0,0),1))</f>
        <v>0</v>
      </c>
      <c r="AB1694" s="16">
        <f>IF(DATOS!J1658=X$39,DATOS!C1658,"")</f>
        <v>0</v>
      </c>
    </row>
    <row r="1695" spans="26:28" x14ac:dyDescent="0.25">
      <c r="Z1695">
        <f t="shared" si="30"/>
        <v>1</v>
      </c>
      <c r="AA1695">
        <f>IF(AB1695="",0,IFERROR(IF(VLOOKUP(AB1695,AB$38:AB1694,1,0)&gt;0,0,0),1))</f>
        <v>0</v>
      </c>
      <c r="AB1695" s="16">
        <f>IF(DATOS!J1659=X$39,DATOS!C1659,"")</f>
        <v>0</v>
      </c>
    </row>
    <row r="1696" spans="26:28" x14ac:dyDescent="0.25">
      <c r="Z1696">
        <f t="shared" si="30"/>
        <v>1</v>
      </c>
      <c r="AA1696">
        <f>IF(AB1696="",0,IFERROR(IF(VLOOKUP(AB1696,AB$38:AB1695,1,0)&gt;0,0,0),1))</f>
        <v>0</v>
      </c>
      <c r="AB1696" s="16">
        <f>IF(DATOS!J1660=X$39,DATOS!C1660,"")</f>
        <v>0</v>
      </c>
    </row>
    <row r="1697" spans="26:28" x14ac:dyDescent="0.25">
      <c r="Z1697">
        <f t="shared" si="30"/>
        <v>1</v>
      </c>
      <c r="AA1697">
        <f>IF(AB1697="",0,IFERROR(IF(VLOOKUP(AB1697,AB$38:AB1696,1,0)&gt;0,0,0),1))</f>
        <v>0</v>
      </c>
      <c r="AB1697" s="16">
        <f>IF(DATOS!J1661=X$39,DATOS!C1661,"")</f>
        <v>0</v>
      </c>
    </row>
    <row r="1698" spans="26:28" x14ac:dyDescent="0.25">
      <c r="Z1698">
        <f t="shared" si="30"/>
        <v>1</v>
      </c>
      <c r="AA1698">
        <f>IF(AB1698="",0,IFERROR(IF(VLOOKUP(AB1698,AB$38:AB1697,1,0)&gt;0,0,0),1))</f>
        <v>0</v>
      </c>
      <c r="AB1698" s="16">
        <f>IF(DATOS!J1662=X$39,DATOS!C1662,"")</f>
        <v>0</v>
      </c>
    </row>
    <row r="1699" spans="26:28" x14ac:dyDescent="0.25">
      <c r="Z1699">
        <f t="shared" si="30"/>
        <v>1</v>
      </c>
      <c r="AA1699">
        <f>IF(AB1699="",0,IFERROR(IF(VLOOKUP(AB1699,AB$38:AB1698,1,0)&gt;0,0,0),1))</f>
        <v>0</v>
      </c>
      <c r="AB1699" s="16">
        <f>IF(DATOS!J1663=X$39,DATOS!C1663,"")</f>
        <v>0</v>
      </c>
    </row>
    <row r="1700" spans="26:28" x14ac:dyDescent="0.25">
      <c r="Z1700">
        <f t="shared" si="30"/>
        <v>1</v>
      </c>
      <c r="AA1700">
        <f>IF(AB1700="",0,IFERROR(IF(VLOOKUP(AB1700,AB$38:AB1699,1,0)&gt;0,0,0),1))</f>
        <v>0</v>
      </c>
      <c r="AB1700" s="16">
        <f>IF(DATOS!J1664=X$39,DATOS!C1664,"")</f>
        <v>0</v>
      </c>
    </row>
    <row r="1701" spans="26:28" x14ac:dyDescent="0.25">
      <c r="Z1701">
        <f t="shared" si="30"/>
        <v>1</v>
      </c>
      <c r="AA1701">
        <f>IF(AB1701="",0,IFERROR(IF(VLOOKUP(AB1701,AB$38:AB1700,1,0)&gt;0,0,0),1))</f>
        <v>0</v>
      </c>
      <c r="AB1701" s="16">
        <f>IF(DATOS!J1665=X$39,DATOS!C1665,"")</f>
        <v>0</v>
      </c>
    </row>
    <row r="1702" spans="26:28" x14ac:dyDescent="0.25">
      <c r="Z1702">
        <f t="shared" ref="Z1702:Z1765" si="31">Z1701+AA1702</f>
        <v>1</v>
      </c>
      <c r="AA1702">
        <f>IF(AB1702="",0,IFERROR(IF(VLOOKUP(AB1702,AB$38:AB1701,1,0)&gt;0,0,0),1))</f>
        <v>0</v>
      </c>
      <c r="AB1702" s="16">
        <f>IF(DATOS!J1666=X$39,DATOS!C1666,"")</f>
        <v>0</v>
      </c>
    </row>
    <row r="1703" spans="26:28" x14ac:dyDescent="0.25">
      <c r="Z1703">
        <f t="shared" si="31"/>
        <v>1</v>
      </c>
      <c r="AA1703">
        <f>IF(AB1703="",0,IFERROR(IF(VLOOKUP(AB1703,AB$38:AB1702,1,0)&gt;0,0,0),1))</f>
        <v>0</v>
      </c>
      <c r="AB1703" s="16">
        <f>IF(DATOS!J1667=X$39,DATOS!C1667,"")</f>
        <v>0</v>
      </c>
    </row>
    <row r="1704" spans="26:28" x14ac:dyDescent="0.25">
      <c r="Z1704">
        <f t="shared" si="31"/>
        <v>1</v>
      </c>
      <c r="AA1704">
        <f>IF(AB1704="",0,IFERROR(IF(VLOOKUP(AB1704,AB$38:AB1703,1,0)&gt;0,0,0),1))</f>
        <v>0</v>
      </c>
      <c r="AB1704" s="16">
        <f>IF(DATOS!J1668=X$39,DATOS!C1668,"")</f>
        <v>0</v>
      </c>
    </row>
    <row r="1705" spans="26:28" x14ac:dyDescent="0.25">
      <c r="Z1705">
        <f t="shared" si="31"/>
        <v>1</v>
      </c>
      <c r="AA1705">
        <f>IF(AB1705="",0,IFERROR(IF(VLOOKUP(AB1705,AB$38:AB1704,1,0)&gt;0,0,0),1))</f>
        <v>0</v>
      </c>
      <c r="AB1705" s="16">
        <f>IF(DATOS!J1669=X$39,DATOS!C1669,"")</f>
        <v>0</v>
      </c>
    </row>
    <row r="1706" spans="26:28" x14ac:dyDescent="0.25">
      <c r="Z1706">
        <f t="shared" si="31"/>
        <v>1</v>
      </c>
      <c r="AA1706">
        <f>IF(AB1706="",0,IFERROR(IF(VLOOKUP(AB1706,AB$38:AB1705,1,0)&gt;0,0,0),1))</f>
        <v>0</v>
      </c>
      <c r="AB1706" s="16">
        <f>IF(DATOS!J1670=X$39,DATOS!C1670,"")</f>
        <v>0</v>
      </c>
    </row>
    <row r="1707" spans="26:28" x14ac:dyDescent="0.25">
      <c r="Z1707">
        <f t="shared" si="31"/>
        <v>1</v>
      </c>
      <c r="AA1707">
        <f>IF(AB1707="",0,IFERROR(IF(VLOOKUP(AB1707,AB$38:AB1706,1,0)&gt;0,0,0),1))</f>
        <v>0</v>
      </c>
      <c r="AB1707" s="16">
        <f>IF(DATOS!J1671=X$39,DATOS!C1671,"")</f>
        <v>0</v>
      </c>
    </row>
    <row r="1708" spans="26:28" x14ac:dyDescent="0.25">
      <c r="Z1708">
        <f t="shared" si="31"/>
        <v>1</v>
      </c>
      <c r="AA1708">
        <f>IF(AB1708="",0,IFERROR(IF(VLOOKUP(AB1708,AB$38:AB1707,1,0)&gt;0,0,0),1))</f>
        <v>0</v>
      </c>
      <c r="AB1708" s="16">
        <f>IF(DATOS!J1672=X$39,DATOS!C1672,"")</f>
        <v>0</v>
      </c>
    </row>
    <row r="1709" spans="26:28" x14ac:dyDescent="0.25">
      <c r="Z1709">
        <f t="shared" si="31"/>
        <v>1</v>
      </c>
      <c r="AA1709">
        <f>IF(AB1709="",0,IFERROR(IF(VLOOKUP(AB1709,AB$38:AB1708,1,0)&gt;0,0,0),1))</f>
        <v>0</v>
      </c>
      <c r="AB1709" s="16">
        <f>IF(DATOS!J1673=X$39,DATOS!C1673,"")</f>
        <v>0</v>
      </c>
    </row>
    <row r="1710" spans="26:28" x14ac:dyDescent="0.25">
      <c r="Z1710">
        <f t="shared" si="31"/>
        <v>1</v>
      </c>
      <c r="AA1710">
        <f>IF(AB1710="",0,IFERROR(IF(VLOOKUP(AB1710,AB$38:AB1709,1,0)&gt;0,0,0),1))</f>
        <v>0</v>
      </c>
      <c r="AB1710" s="16">
        <f>IF(DATOS!J1674=X$39,DATOS!C1674,"")</f>
        <v>0</v>
      </c>
    </row>
    <row r="1711" spans="26:28" x14ac:dyDescent="0.25">
      <c r="Z1711">
        <f t="shared" si="31"/>
        <v>1</v>
      </c>
      <c r="AA1711">
        <f>IF(AB1711="",0,IFERROR(IF(VLOOKUP(AB1711,AB$38:AB1710,1,0)&gt;0,0,0),1))</f>
        <v>0</v>
      </c>
      <c r="AB1711" s="16">
        <f>IF(DATOS!J1675=X$39,DATOS!C1675,"")</f>
        <v>0</v>
      </c>
    </row>
    <row r="1712" spans="26:28" x14ac:dyDescent="0.25">
      <c r="Z1712">
        <f t="shared" si="31"/>
        <v>1</v>
      </c>
      <c r="AA1712">
        <f>IF(AB1712="",0,IFERROR(IF(VLOOKUP(AB1712,AB$38:AB1711,1,0)&gt;0,0,0),1))</f>
        <v>0</v>
      </c>
      <c r="AB1712" s="16">
        <f>IF(DATOS!J1676=X$39,DATOS!C1676,"")</f>
        <v>0</v>
      </c>
    </row>
    <row r="1713" spans="26:28" x14ac:dyDescent="0.25">
      <c r="Z1713">
        <f t="shared" si="31"/>
        <v>1</v>
      </c>
      <c r="AA1713">
        <f>IF(AB1713="",0,IFERROR(IF(VLOOKUP(AB1713,AB$38:AB1712,1,0)&gt;0,0,0),1))</f>
        <v>0</v>
      </c>
      <c r="AB1713" s="16">
        <f>IF(DATOS!J1677=X$39,DATOS!C1677,"")</f>
        <v>0</v>
      </c>
    </row>
    <row r="1714" spans="26:28" x14ac:dyDescent="0.25">
      <c r="Z1714">
        <f t="shared" si="31"/>
        <v>1</v>
      </c>
      <c r="AA1714">
        <f>IF(AB1714="",0,IFERROR(IF(VLOOKUP(AB1714,AB$38:AB1713,1,0)&gt;0,0,0),1))</f>
        <v>0</v>
      </c>
      <c r="AB1714" s="16">
        <f>IF(DATOS!J1678=X$39,DATOS!C1678,"")</f>
        <v>0</v>
      </c>
    </row>
    <row r="1715" spans="26:28" x14ac:dyDescent="0.25">
      <c r="Z1715">
        <f t="shared" si="31"/>
        <v>1</v>
      </c>
      <c r="AA1715">
        <f>IF(AB1715="",0,IFERROR(IF(VLOOKUP(AB1715,AB$38:AB1714,1,0)&gt;0,0,0),1))</f>
        <v>0</v>
      </c>
      <c r="AB1715" s="16">
        <f>IF(DATOS!J1679=X$39,DATOS!C1679,"")</f>
        <v>0</v>
      </c>
    </row>
    <row r="1716" spans="26:28" x14ac:dyDescent="0.25">
      <c r="Z1716">
        <f t="shared" si="31"/>
        <v>1</v>
      </c>
      <c r="AA1716">
        <f>IF(AB1716="",0,IFERROR(IF(VLOOKUP(AB1716,AB$38:AB1715,1,0)&gt;0,0,0),1))</f>
        <v>0</v>
      </c>
      <c r="AB1716" s="16">
        <f>IF(DATOS!J1680=X$39,DATOS!C1680,"")</f>
        <v>0</v>
      </c>
    </row>
    <row r="1717" spans="26:28" x14ac:dyDescent="0.25">
      <c r="Z1717">
        <f t="shared" si="31"/>
        <v>1</v>
      </c>
      <c r="AA1717">
        <f>IF(AB1717="",0,IFERROR(IF(VLOOKUP(AB1717,AB$38:AB1716,1,0)&gt;0,0,0),1))</f>
        <v>0</v>
      </c>
      <c r="AB1717" s="16">
        <f>IF(DATOS!J1681=X$39,DATOS!C1681,"")</f>
        <v>0</v>
      </c>
    </row>
    <row r="1718" spans="26:28" x14ac:dyDescent="0.25">
      <c r="Z1718">
        <f t="shared" si="31"/>
        <v>1</v>
      </c>
      <c r="AA1718">
        <f>IF(AB1718="",0,IFERROR(IF(VLOOKUP(AB1718,AB$38:AB1717,1,0)&gt;0,0,0),1))</f>
        <v>0</v>
      </c>
      <c r="AB1718" s="16">
        <f>IF(DATOS!J1682=X$39,DATOS!C1682,"")</f>
        <v>0</v>
      </c>
    </row>
    <row r="1719" spans="26:28" x14ac:dyDescent="0.25">
      <c r="Z1719">
        <f t="shared" si="31"/>
        <v>1</v>
      </c>
      <c r="AA1719">
        <f>IF(AB1719="",0,IFERROR(IF(VLOOKUP(AB1719,AB$38:AB1718,1,0)&gt;0,0,0),1))</f>
        <v>0</v>
      </c>
      <c r="AB1719" s="16">
        <f>IF(DATOS!J1683=X$39,DATOS!C1683,"")</f>
        <v>0</v>
      </c>
    </row>
    <row r="1720" spans="26:28" x14ac:dyDescent="0.25">
      <c r="Z1720">
        <f t="shared" si="31"/>
        <v>1</v>
      </c>
      <c r="AA1720">
        <f>IF(AB1720="",0,IFERROR(IF(VLOOKUP(AB1720,AB$38:AB1719,1,0)&gt;0,0,0),1))</f>
        <v>0</v>
      </c>
      <c r="AB1720" s="16">
        <f>IF(DATOS!J1684=X$39,DATOS!C1684,"")</f>
        <v>0</v>
      </c>
    </row>
    <row r="1721" spans="26:28" x14ac:dyDescent="0.25">
      <c r="Z1721">
        <f t="shared" si="31"/>
        <v>1</v>
      </c>
      <c r="AA1721">
        <f>IF(AB1721="",0,IFERROR(IF(VLOOKUP(AB1721,AB$38:AB1720,1,0)&gt;0,0,0),1))</f>
        <v>0</v>
      </c>
      <c r="AB1721" s="16">
        <f>IF(DATOS!J1685=X$39,DATOS!C1685,"")</f>
        <v>0</v>
      </c>
    </row>
    <row r="1722" spans="26:28" x14ac:dyDescent="0.25">
      <c r="Z1722">
        <f t="shared" si="31"/>
        <v>1</v>
      </c>
      <c r="AA1722">
        <f>IF(AB1722="",0,IFERROR(IF(VLOOKUP(AB1722,AB$38:AB1721,1,0)&gt;0,0,0),1))</f>
        <v>0</v>
      </c>
      <c r="AB1722" s="16">
        <f>IF(DATOS!J1686=X$39,DATOS!C1686,"")</f>
        <v>0</v>
      </c>
    </row>
    <row r="1723" spans="26:28" x14ac:dyDescent="0.25">
      <c r="Z1723">
        <f t="shared" si="31"/>
        <v>1</v>
      </c>
      <c r="AA1723">
        <f>IF(AB1723="",0,IFERROR(IF(VLOOKUP(AB1723,AB$38:AB1722,1,0)&gt;0,0,0),1))</f>
        <v>0</v>
      </c>
      <c r="AB1723" s="16">
        <f>IF(DATOS!J1687=X$39,DATOS!C1687,"")</f>
        <v>0</v>
      </c>
    </row>
    <row r="1724" spans="26:28" x14ac:dyDescent="0.25">
      <c r="Z1724">
        <f t="shared" si="31"/>
        <v>1</v>
      </c>
      <c r="AA1724">
        <f>IF(AB1724="",0,IFERROR(IF(VLOOKUP(AB1724,AB$38:AB1723,1,0)&gt;0,0,0),1))</f>
        <v>0</v>
      </c>
      <c r="AB1724" s="16">
        <f>IF(DATOS!J1688=X$39,DATOS!C1688,"")</f>
        <v>0</v>
      </c>
    </row>
    <row r="1725" spans="26:28" x14ac:dyDescent="0.25">
      <c r="Z1725">
        <f t="shared" si="31"/>
        <v>1</v>
      </c>
      <c r="AA1725">
        <f>IF(AB1725="",0,IFERROR(IF(VLOOKUP(AB1725,AB$38:AB1724,1,0)&gt;0,0,0),1))</f>
        <v>0</v>
      </c>
      <c r="AB1725" s="16">
        <f>IF(DATOS!J1689=X$39,DATOS!C1689,"")</f>
        <v>0</v>
      </c>
    </row>
    <row r="1726" spans="26:28" x14ac:dyDescent="0.25">
      <c r="Z1726">
        <f t="shared" si="31"/>
        <v>1</v>
      </c>
      <c r="AA1726">
        <f>IF(AB1726="",0,IFERROR(IF(VLOOKUP(AB1726,AB$38:AB1725,1,0)&gt;0,0,0),1))</f>
        <v>0</v>
      </c>
      <c r="AB1726" s="16">
        <f>IF(DATOS!J1690=X$39,DATOS!C1690,"")</f>
        <v>0</v>
      </c>
    </row>
    <row r="1727" spans="26:28" x14ac:dyDescent="0.25">
      <c r="Z1727">
        <f t="shared" si="31"/>
        <v>1</v>
      </c>
      <c r="AA1727">
        <f>IF(AB1727="",0,IFERROR(IF(VLOOKUP(AB1727,AB$38:AB1726,1,0)&gt;0,0,0),1))</f>
        <v>0</v>
      </c>
      <c r="AB1727" s="16">
        <f>IF(DATOS!J1691=X$39,DATOS!C1691,"")</f>
        <v>0</v>
      </c>
    </row>
    <row r="1728" spans="26:28" x14ac:dyDescent="0.25">
      <c r="Z1728">
        <f t="shared" si="31"/>
        <v>1</v>
      </c>
      <c r="AA1728">
        <f>IF(AB1728="",0,IFERROR(IF(VLOOKUP(AB1728,AB$38:AB1727,1,0)&gt;0,0,0),1))</f>
        <v>0</v>
      </c>
      <c r="AB1728" s="16">
        <f>IF(DATOS!J1692=X$39,DATOS!C1692,"")</f>
        <v>0</v>
      </c>
    </row>
    <row r="1729" spans="26:28" x14ac:dyDescent="0.25">
      <c r="Z1729">
        <f t="shared" si="31"/>
        <v>1</v>
      </c>
      <c r="AA1729">
        <f>IF(AB1729="",0,IFERROR(IF(VLOOKUP(AB1729,AB$38:AB1728,1,0)&gt;0,0,0),1))</f>
        <v>0</v>
      </c>
      <c r="AB1729" s="16">
        <f>IF(DATOS!J1693=X$39,DATOS!C1693,"")</f>
        <v>0</v>
      </c>
    </row>
    <row r="1730" spans="26:28" x14ac:dyDescent="0.25">
      <c r="Z1730">
        <f t="shared" si="31"/>
        <v>1</v>
      </c>
      <c r="AA1730">
        <f>IF(AB1730="",0,IFERROR(IF(VLOOKUP(AB1730,AB$38:AB1729,1,0)&gt;0,0,0),1))</f>
        <v>0</v>
      </c>
      <c r="AB1730" s="16">
        <f>IF(DATOS!J1694=X$39,DATOS!C1694,"")</f>
        <v>0</v>
      </c>
    </row>
    <row r="1731" spans="26:28" x14ac:dyDescent="0.25">
      <c r="Z1731">
        <f t="shared" si="31"/>
        <v>1</v>
      </c>
      <c r="AA1731">
        <f>IF(AB1731="",0,IFERROR(IF(VLOOKUP(AB1731,AB$38:AB1730,1,0)&gt;0,0,0),1))</f>
        <v>0</v>
      </c>
      <c r="AB1731" s="16">
        <f>IF(DATOS!J1695=X$39,DATOS!C1695,"")</f>
        <v>0</v>
      </c>
    </row>
    <row r="1732" spans="26:28" x14ac:dyDescent="0.25">
      <c r="Z1732">
        <f t="shared" si="31"/>
        <v>1</v>
      </c>
      <c r="AA1732">
        <f>IF(AB1732="",0,IFERROR(IF(VLOOKUP(AB1732,AB$38:AB1731,1,0)&gt;0,0,0),1))</f>
        <v>0</v>
      </c>
      <c r="AB1732" s="16">
        <f>IF(DATOS!J1696=X$39,DATOS!C1696,"")</f>
        <v>0</v>
      </c>
    </row>
    <row r="1733" spans="26:28" x14ac:dyDescent="0.25">
      <c r="Z1733">
        <f t="shared" si="31"/>
        <v>1</v>
      </c>
      <c r="AA1733">
        <f>IF(AB1733="",0,IFERROR(IF(VLOOKUP(AB1733,AB$38:AB1732,1,0)&gt;0,0,0),1))</f>
        <v>0</v>
      </c>
      <c r="AB1733" s="16">
        <f>IF(DATOS!J1697=X$39,DATOS!C1697,"")</f>
        <v>0</v>
      </c>
    </row>
    <row r="1734" spans="26:28" x14ac:dyDescent="0.25">
      <c r="Z1734">
        <f t="shared" si="31"/>
        <v>1</v>
      </c>
      <c r="AA1734">
        <f>IF(AB1734="",0,IFERROR(IF(VLOOKUP(AB1734,AB$38:AB1733,1,0)&gt;0,0,0),1))</f>
        <v>0</v>
      </c>
      <c r="AB1734" s="16">
        <f>IF(DATOS!J1698=X$39,DATOS!C1698,"")</f>
        <v>0</v>
      </c>
    </row>
    <row r="1735" spans="26:28" x14ac:dyDescent="0.25">
      <c r="Z1735">
        <f t="shared" si="31"/>
        <v>1</v>
      </c>
      <c r="AA1735">
        <f>IF(AB1735="",0,IFERROR(IF(VLOOKUP(AB1735,AB$38:AB1734,1,0)&gt;0,0,0),1))</f>
        <v>0</v>
      </c>
      <c r="AB1735" s="16">
        <f>IF(DATOS!J1699=X$39,DATOS!C1699,"")</f>
        <v>0</v>
      </c>
    </row>
    <row r="1736" spans="26:28" x14ac:dyDescent="0.25">
      <c r="Z1736">
        <f t="shared" si="31"/>
        <v>1</v>
      </c>
      <c r="AA1736">
        <f>IF(AB1736="",0,IFERROR(IF(VLOOKUP(AB1736,AB$38:AB1735,1,0)&gt;0,0,0),1))</f>
        <v>0</v>
      </c>
      <c r="AB1736" s="16">
        <f>IF(DATOS!J1700=X$39,DATOS!C1700,"")</f>
        <v>0</v>
      </c>
    </row>
    <row r="1737" spans="26:28" x14ac:dyDescent="0.25">
      <c r="Z1737">
        <f t="shared" si="31"/>
        <v>1</v>
      </c>
      <c r="AA1737">
        <f>IF(AB1737="",0,IFERROR(IF(VLOOKUP(AB1737,AB$38:AB1736,1,0)&gt;0,0,0),1))</f>
        <v>0</v>
      </c>
      <c r="AB1737" s="16">
        <f>IF(DATOS!J1701=X$39,DATOS!C1701,"")</f>
        <v>0</v>
      </c>
    </row>
    <row r="1738" spans="26:28" x14ac:dyDescent="0.25">
      <c r="Z1738">
        <f t="shared" si="31"/>
        <v>1</v>
      </c>
      <c r="AA1738">
        <f>IF(AB1738="",0,IFERROR(IF(VLOOKUP(AB1738,AB$38:AB1737,1,0)&gt;0,0,0),1))</f>
        <v>0</v>
      </c>
      <c r="AB1738" s="16">
        <f>IF(DATOS!J1702=X$39,DATOS!C1702,"")</f>
        <v>0</v>
      </c>
    </row>
    <row r="1739" spans="26:28" x14ac:dyDescent="0.25">
      <c r="Z1739">
        <f t="shared" si="31"/>
        <v>1</v>
      </c>
      <c r="AA1739">
        <f>IF(AB1739="",0,IFERROR(IF(VLOOKUP(AB1739,AB$38:AB1738,1,0)&gt;0,0,0),1))</f>
        <v>0</v>
      </c>
      <c r="AB1739" s="16">
        <f>IF(DATOS!J1703=X$39,DATOS!C1703,"")</f>
        <v>0</v>
      </c>
    </row>
    <row r="1740" spans="26:28" x14ac:dyDescent="0.25">
      <c r="Z1740">
        <f t="shared" si="31"/>
        <v>1</v>
      </c>
      <c r="AA1740">
        <f>IF(AB1740="",0,IFERROR(IF(VLOOKUP(AB1740,AB$38:AB1739,1,0)&gt;0,0,0),1))</f>
        <v>0</v>
      </c>
      <c r="AB1740" s="16">
        <f>IF(DATOS!J1704=X$39,DATOS!C1704,"")</f>
        <v>0</v>
      </c>
    </row>
    <row r="1741" spans="26:28" x14ac:dyDescent="0.25">
      <c r="Z1741">
        <f t="shared" si="31"/>
        <v>1</v>
      </c>
      <c r="AA1741">
        <f>IF(AB1741="",0,IFERROR(IF(VLOOKUP(AB1741,AB$38:AB1740,1,0)&gt;0,0,0),1))</f>
        <v>0</v>
      </c>
      <c r="AB1741" s="16">
        <f>IF(DATOS!J1705=X$39,DATOS!C1705,"")</f>
        <v>0</v>
      </c>
    </row>
    <row r="1742" spans="26:28" x14ac:dyDescent="0.25">
      <c r="Z1742">
        <f t="shared" si="31"/>
        <v>1</v>
      </c>
      <c r="AA1742">
        <f>IF(AB1742="",0,IFERROR(IF(VLOOKUP(AB1742,AB$38:AB1741,1,0)&gt;0,0,0),1))</f>
        <v>0</v>
      </c>
      <c r="AB1742" s="16">
        <f>IF(DATOS!J1706=X$39,DATOS!C1706,"")</f>
        <v>0</v>
      </c>
    </row>
    <row r="1743" spans="26:28" x14ac:dyDescent="0.25">
      <c r="Z1743">
        <f t="shared" si="31"/>
        <v>1</v>
      </c>
      <c r="AA1743">
        <f>IF(AB1743="",0,IFERROR(IF(VLOOKUP(AB1743,AB$38:AB1742,1,0)&gt;0,0,0),1))</f>
        <v>0</v>
      </c>
      <c r="AB1743" s="16">
        <f>IF(DATOS!J1707=X$39,DATOS!C1707,"")</f>
        <v>0</v>
      </c>
    </row>
    <row r="1744" spans="26:28" x14ac:dyDescent="0.25">
      <c r="Z1744">
        <f t="shared" si="31"/>
        <v>1</v>
      </c>
      <c r="AA1744">
        <f>IF(AB1744="",0,IFERROR(IF(VLOOKUP(AB1744,AB$38:AB1743,1,0)&gt;0,0,0),1))</f>
        <v>0</v>
      </c>
      <c r="AB1744" s="16">
        <f>IF(DATOS!J1708=X$39,DATOS!C1708,"")</f>
        <v>0</v>
      </c>
    </row>
    <row r="1745" spans="26:28" x14ac:dyDescent="0.25">
      <c r="Z1745">
        <f t="shared" si="31"/>
        <v>1</v>
      </c>
      <c r="AA1745">
        <f>IF(AB1745="",0,IFERROR(IF(VLOOKUP(AB1745,AB$38:AB1744,1,0)&gt;0,0,0),1))</f>
        <v>0</v>
      </c>
      <c r="AB1745" s="16">
        <f>IF(DATOS!J1709=X$39,DATOS!C1709,"")</f>
        <v>0</v>
      </c>
    </row>
    <row r="1746" spans="26:28" x14ac:dyDescent="0.25">
      <c r="Z1746">
        <f t="shared" si="31"/>
        <v>1</v>
      </c>
      <c r="AA1746">
        <f>IF(AB1746="",0,IFERROR(IF(VLOOKUP(AB1746,AB$38:AB1745,1,0)&gt;0,0,0),1))</f>
        <v>0</v>
      </c>
      <c r="AB1746" s="16">
        <f>IF(DATOS!J1710=X$39,DATOS!C1710,"")</f>
        <v>0</v>
      </c>
    </row>
    <row r="1747" spans="26:28" x14ac:dyDescent="0.25">
      <c r="Z1747">
        <f t="shared" si="31"/>
        <v>1</v>
      </c>
      <c r="AA1747">
        <f>IF(AB1747="",0,IFERROR(IF(VLOOKUP(AB1747,AB$38:AB1746,1,0)&gt;0,0,0),1))</f>
        <v>0</v>
      </c>
      <c r="AB1747" s="16">
        <f>IF(DATOS!J1711=X$39,DATOS!C1711,"")</f>
        <v>0</v>
      </c>
    </row>
    <row r="1748" spans="26:28" x14ac:dyDescent="0.25">
      <c r="Z1748">
        <f t="shared" si="31"/>
        <v>1</v>
      </c>
      <c r="AA1748">
        <f>IF(AB1748="",0,IFERROR(IF(VLOOKUP(AB1748,AB$38:AB1747,1,0)&gt;0,0,0),1))</f>
        <v>0</v>
      </c>
      <c r="AB1748" s="16">
        <f>IF(DATOS!J1712=X$39,DATOS!C1712,"")</f>
        <v>0</v>
      </c>
    </row>
    <row r="1749" spans="26:28" x14ac:dyDescent="0.25">
      <c r="Z1749">
        <f t="shared" si="31"/>
        <v>1</v>
      </c>
      <c r="AA1749">
        <f>IF(AB1749="",0,IFERROR(IF(VLOOKUP(AB1749,AB$38:AB1748,1,0)&gt;0,0,0),1))</f>
        <v>0</v>
      </c>
      <c r="AB1749" s="16">
        <f>IF(DATOS!J1713=X$39,DATOS!C1713,"")</f>
        <v>0</v>
      </c>
    </row>
    <row r="1750" spans="26:28" x14ac:dyDescent="0.25">
      <c r="Z1750">
        <f t="shared" si="31"/>
        <v>1</v>
      </c>
      <c r="AA1750">
        <f>IF(AB1750="",0,IFERROR(IF(VLOOKUP(AB1750,AB$38:AB1749,1,0)&gt;0,0,0),1))</f>
        <v>0</v>
      </c>
      <c r="AB1750" s="16">
        <f>IF(DATOS!J1714=X$39,DATOS!C1714,"")</f>
        <v>0</v>
      </c>
    </row>
    <row r="1751" spans="26:28" x14ac:dyDescent="0.25">
      <c r="Z1751">
        <f t="shared" si="31"/>
        <v>1</v>
      </c>
      <c r="AA1751">
        <f>IF(AB1751="",0,IFERROR(IF(VLOOKUP(AB1751,AB$38:AB1750,1,0)&gt;0,0,0),1))</f>
        <v>0</v>
      </c>
      <c r="AB1751" s="16">
        <f>IF(DATOS!J1715=X$39,DATOS!C1715,"")</f>
        <v>0</v>
      </c>
    </row>
    <row r="1752" spans="26:28" x14ac:dyDescent="0.25">
      <c r="Z1752">
        <f t="shared" si="31"/>
        <v>1</v>
      </c>
      <c r="AA1752">
        <f>IF(AB1752="",0,IFERROR(IF(VLOOKUP(AB1752,AB$38:AB1751,1,0)&gt;0,0,0),1))</f>
        <v>0</v>
      </c>
      <c r="AB1752" s="16">
        <f>IF(DATOS!J1716=X$39,DATOS!C1716,"")</f>
        <v>0</v>
      </c>
    </row>
    <row r="1753" spans="26:28" x14ac:dyDescent="0.25">
      <c r="Z1753">
        <f t="shared" si="31"/>
        <v>1</v>
      </c>
      <c r="AA1753">
        <f>IF(AB1753="",0,IFERROR(IF(VLOOKUP(AB1753,AB$38:AB1752,1,0)&gt;0,0,0),1))</f>
        <v>0</v>
      </c>
      <c r="AB1753" s="16">
        <f>IF(DATOS!J1717=X$39,DATOS!C1717,"")</f>
        <v>0</v>
      </c>
    </row>
    <row r="1754" spans="26:28" x14ac:dyDescent="0.25">
      <c r="Z1754">
        <f t="shared" si="31"/>
        <v>1</v>
      </c>
      <c r="AA1754">
        <f>IF(AB1754="",0,IFERROR(IF(VLOOKUP(AB1754,AB$38:AB1753,1,0)&gt;0,0,0),1))</f>
        <v>0</v>
      </c>
      <c r="AB1754" s="16">
        <f>IF(DATOS!J1718=X$39,DATOS!C1718,"")</f>
        <v>0</v>
      </c>
    </row>
    <row r="1755" spans="26:28" x14ac:dyDescent="0.25">
      <c r="Z1755">
        <f t="shared" si="31"/>
        <v>1</v>
      </c>
      <c r="AA1755">
        <f>IF(AB1755="",0,IFERROR(IF(VLOOKUP(AB1755,AB$38:AB1754,1,0)&gt;0,0,0),1))</f>
        <v>0</v>
      </c>
      <c r="AB1755" s="16">
        <f>IF(DATOS!J1719=X$39,DATOS!C1719,"")</f>
        <v>0</v>
      </c>
    </row>
    <row r="1756" spans="26:28" x14ac:dyDescent="0.25">
      <c r="Z1756">
        <f t="shared" si="31"/>
        <v>1</v>
      </c>
      <c r="AA1756">
        <f>IF(AB1756="",0,IFERROR(IF(VLOOKUP(AB1756,AB$38:AB1755,1,0)&gt;0,0,0),1))</f>
        <v>0</v>
      </c>
      <c r="AB1756" s="16">
        <f>IF(DATOS!J1720=X$39,DATOS!C1720,"")</f>
        <v>0</v>
      </c>
    </row>
    <row r="1757" spans="26:28" x14ac:dyDescent="0.25">
      <c r="Z1757">
        <f t="shared" si="31"/>
        <v>1</v>
      </c>
      <c r="AA1757">
        <f>IF(AB1757="",0,IFERROR(IF(VLOOKUP(AB1757,AB$38:AB1756,1,0)&gt;0,0,0),1))</f>
        <v>0</v>
      </c>
      <c r="AB1757" s="16">
        <f>IF(DATOS!J1721=X$39,DATOS!C1721,"")</f>
        <v>0</v>
      </c>
    </row>
    <row r="1758" spans="26:28" x14ac:dyDescent="0.25">
      <c r="Z1758">
        <f t="shared" si="31"/>
        <v>1</v>
      </c>
      <c r="AA1758">
        <f>IF(AB1758="",0,IFERROR(IF(VLOOKUP(AB1758,AB$38:AB1757,1,0)&gt;0,0,0),1))</f>
        <v>0</v>
      </c>
      <c r="AB1758" s="16">
        <f>IF(DATOS!J1722=X$39,DATOS!C1722,"")</f>
        <v>0</v>
      </c>
    </row>
    <row r="1759" spans="26:28" x14ac:dyDescent="0.25">
      <c r="Z1759">
        <f t="shared" si="31"/>
        <v>1</v>
      </c>
      <c r="AA1759">
        <f>IF(AB1759="",0,IFERROR(IF(VLOOKUP(AB1759,AB$38:AB1758,1,0)&gt;0,0,0),1))</f>
        <v>0</v>
      </c>
      <c r="AB1759" s="16">
        <f>IF(DATOS!J1723=X$39,DATOS!C1723,"")</f>
        <v>0</v>
      </c>
    </row>
    <row r="1760" spans="26:28" x14ac:dyDescent="0.25">
      <c r="Z1760">
        <f t="shared" si="31"/>
        <v>1</v>
      </c>
      <c r="AA1760">
        <f>IF(AB1760="",0,IFERROR(IF(VLOOKUP(AB1760,AB$38:AB1759,1,0)&gt;0,0,0),1))</f>
        <v>0</v>
      </c>
      <c r="AB1760" s="16">
        <f>IF(DATOS!J1724=X$39,DATOS!C1724,"")</f>
        <v>0</v>
      </c>
    </row>
    <row r="1761" spans="26:28" x14ac:dyDescent="0.25">
      <c r="Z1761">
        <f t="shared" si="31"/>
        <v>1</v>
      </c>
      <c r="AA1761">
        <f>IF(AB1761="",0,IFERROR(IF(VLOOKUP(AB1761,AB$38:AB1760,1,0)&gt;0,0,0),1))</f>
        <v>0</v>
      </c>
      <c r="AB1761" s="16">
        <f>IF(DATOS!J1725=X$39,DATOS!C1725,"")</f>
        <v>0</v>
      </c>
    </row>
    <row r="1762" spans="26:28" x14ac:dyDescent="0.25">
      <c r="Z1762">
        <f t="shared" si="31"/>
        <v>1</v>
      </c>
      <c r="AA1762">
        <f>IF(AB1762="",0,IFERROR(IF(VLOOKUP(AB1762,AB$38:AB1761,1,0)&gt;0,0,0),1))</f>
        <v>0</v>
      </c>
      <c r="AB1762" s="16">
        <f>IF(DATOS!J1726=X$39,DATOS!C1726,"")</f>
        <v>0</v>
      </c>
    </row>
    <row r="1763" spans="26:28" x14ac:dyDescent="0.25">
      <c r="Z1763">
        <f t="shared" si="31"/>
        <v>1</v>
      </c>
      <c r="AA1763">
        <f>IF(AB1763="",0,IFERROR(IF(VLOOKUP(AB1763,AB$38:AB1762,1,0)&gt;0,0,0),1))</f>
        <v>0</v>
      </c>
      <c r="AB1763" s="16">
        <f>IF(DATOS!J1727=X$39,DATOS!C1727,"")</f>
        <v>0</v>
      </c>
    </row>
    <row r="1764" spans="26:28" x14ac:dyDescent="0.25">
      <c r="Z1764">
        <f t="shared" si="31"/>
        <v>1</v>
      </c>
      <c r="AA1764">
        <f>IF(AB1764="",0,IFERROR(IF(VLOOKUP(AB1764,AB$38:AB1763,1,0)&gt;0,0,0),1))</f>
        <v>0</v>
      </c>
      <c r="AB1764" s="16">
        <f>IF(DATOS!J1728=X$39,DATOS!C1728,"")</f>
        <v>0</v>
      </c>
    </row>
    <row r="1765" spans="26:28" x14ac:dyDescent="0.25">
      <c r="Z1765">
        <f t="shared" si="31"/>
        <v>1</v>
      </c>
      <c r="AA1765">
        <f>IF(AB1765="",0,IFERROR(IF(VLOOKUP(AB1765,AB$38:AB1764,1,0)&gt;0,0,0),1))</f>
        <v>0</v>
      </c>
      <c r="AB1765" s="16">
        <f>IF(DATOS!J1729=X$39,DATOS!C1729,"")</f>
        <v>0</v>
      </c>
    </row>
    <row r="1766" spans="26:28" x14ac:dyDescent="0.25">
      <c r="Z1766">
        <f t="shared" ref="Z1766:Z1829" si="32">Z1765+AA1766</f>
        <v>1</v>
      </c>
      <c r="AA1766">
        <f>IF(AB1766="",0,IFERROR(IF(VLOOKUP(AB1766,AB$38:AB1765,1,0)&gt;0,0,0),1))</f>
        <v>0</v>
      </c>
      <c r="AB1766" s="16">
        <f>IF(DATOS!J1730=X$39,DATOS!C1730,"")</f>
        <v>0</v>
      </c>
    </row>
    <row r="1767" spans="26:28" x14ac:dyDescent="0.25">
      <c r="Z1767">
        <f t="shared" si="32"/>
        <v>1</v>
      </c>
      <c r="AA1767">
        <f>IF(AB1767="",0,IFERROR(IF(VLOOKUP(AB1767,AB$38:AB1766,1,0)&gt;0,0,0),1))</f>
        <v>0</v>
      </c>
      <c r="AB1767" s="16">
        <f>IF(DATOS!J1731=X$39,DATOS!C1731,"")</f>
        <v>0</v>
      </c>
    </row>
    <row r="1768" spans="26:28" x14ac:dyDescent="0.25">
      <c r="Z1768">
        <f t="shared" si="32"/>
        <v>1</v>
      </c>
      <c r="AA1768">
        <f>IF(AB1768="",0,IFERROR(IF(VLOOKUP(AB1768,AB$38:AB1767,1,0)&gt;0,0,0),1))</f>
        <v>0</v>
      </c>
      <c r="AB1768" s="16">
        <f>IF(DATOS!J1732=X$39,DATOS!C1732,"")</f>
        <v>0</v>
      </c>
    </row>
    <row r="1769" spans="26:28" x14ac:dyDescent="0.25">
      <c r="Z1769">
        <f t="shared" si="32"/>
        <v>1</v>
      </c>
      <c r="AA1769">
        <f>IF(AB1769="",0,IFERROR(IF(VLOOKUP(AB1769,AB$38:AB1768,1,0)&gt;0,0,0),1))</f>
        <v>0</v>
      </c>
      <c r="AB1769" s="16">
        <f>IF(DATOS!J1733=X$39,DATOS!C1733,"")</f>
        <v>0</v>
      </c>
    </row>
    <row r="1770" spans="26:28" x14ac:dyDescent="0.25">
      <c r="Z1770">
        <f t="shared" si="32"/>
        <v>1</v>
      </c>
      <c r="AA1770">
        <f>IF(AB1770="",0,IFERROR(IF(VLOOKUP(AB1770,AB$38:AB1769,1,0)&gt;0,0,0),1))</f>
        <v>0</v>
      </c>
      <c r="AB1770" s="16">
        <f>IF(DATOS!J1734=X$39,DATOS!C1734,"")</f>
        <v>0</v>
      </c>
    </row>
    <row r="1771" spans="26:28" x14ac:dyDescent="0.25">
      <c r="Z1771">
        <f t="shared" si="32"/>
        <v>1</v>
      </c>
      <c r="AA1771">
        <f>IF(AB1771="",0,IFERROR(IF(VLOOKUP(AB1771,AB$38:AB1770,1,0)&gt;0,0,0),1))</f>
        <v>0</v>
      </c>
      <c r="AB1771" s="16">
        <f>IF(DATOS!J1735=X$39,DATOS!C1735,"")</f>
        <v>0</v>
      </c>
    </row>
    <row r="1772" spans="26:28" x14ac:dyDescent="0.25">
      <c r="Z1772">
        <f t="shared" si="32"/>
        <v>1</v>
      </c>
      <c r="AA1772">
        <f>IF(AB1772="",0,IFERROR(IF(VLOOKUP(AB1772,AB$38:AB1771,1,0)&gt;0,0,0),1))</f>
        <v>0</v>
      </c>
      <c r="AB1772" s="16">
        <f>IF(DATOS!J1736=X$39,DATOS!C1736,"")</f>
        <v>0</v>
      </c>
    </row>
    <row r="1773" spans="26:28" x14ac:dyDescent="0.25">
      <c r="Z1773">
        <f t="shared" si="32"/>
        <v>1</v>
      </c>
      <c r="AA1773">
        <f>IF(AB1773="",0,IFERROR(IF(VLOOKUP(AB1773,AB$38:AB1772,1,0)&gt;0,0,0),1))</f>
        <v>0</v>
      </c>
      <c r="AB1773" s="16">
        <f>IF(DATOS!J1737=X$39,DATOS!C1737,"")</f>
        <v>0</v>
      </c>
    </row>
    <row r="1774" spans="26:28" x14ac:dyDescent="0.25">
      <c r="Z1774">
        <f t="shared" si="32"/>
        <v>1</v>
      </c>
      <c r="AA1774">
        <f>IF(AB1774="",0,IFERROR(IF(VLOOKUP(AB1774,AB$38:AB1773,1,0)&gt;0,0,0),1))</f>
        <v>0</v>
      </c>
      <c r="AB1774" s="16">
        <f>IF(DATOS!J1738=X$39,DATOS!C1738,"")</f>
        <v>0</v>
      </c>
    </row>
    <row r="1775" spans="26:28" x14ac:dyDescent="0.25">
      <c r="Z1775">
        <f t="shared" si="32"/>
        <v>1</v>
      </c>
      <c r="AA1775">
        <f>IF(AB1775="",0,IFERROR(IF(VLOOKUP(AB1775,AB$38:AB1774,1,0)&gt;0,0,0),1))</f>
        <v>0</v>
      </c>
      <c r="AB1775" s="16">
        <f>IF(DATOS!J1739=X$39,DATOS!C1739,"")</f>
        <v>0</v>
      </c>
    </row>
    <row r="1776" spans="26:28" x14ac:dyDescent="0.25">
      <c r="Z1776">
        <f t="shared" si="32"/>
        <v>1</v>
      </c>
      <c r="AA1776">
        <f>IF(AB1776="",0,IFERROR(IF(VLOOKUP(AB1776,AB$38:AB1775,1,0)&gt;0,0,0),1))</f>
        <v>0</v>
      </c>
      <c r="AB1776" s="16">
        <f>IF(DATOS!J1740=X$39,DATOS!C1740,"")</f>
        <v>0</v>
      </c>
    </row>
    <row r="1777" spans="26:28" x14ac:dyDescent="0.25">
      <c r="Z1777">
        <f t="shared" si="32"/>
        <v>1</v>
      </c>
      <c r="AA1777">
        <f>IF(AB1777="",0,IFERROR(IF(VLOOKUP(AB1777,AB$38:AB1776,1,0)&gt;0,0,0),1))</f>
        <v>0</v>
      </c>
      <c r="AB1777" s="16">
        <f>IF(DATOS!J1741=X$39,DATOS!C1741,"")</f>
        <v>0</v>
      </c>
    </row>
    <row r="1778" spans="26:28" x14ac:dyDescent="0.25">
      <c r="Z1778">
        <f t="shared" si="32"/>
        <v>1</v>
      </c>
      <c r="AA1778">
        <f>IF(AB1778="",0,IFERROR(IF(VLOOKUP(AB1778,AB$38:AB1777,1,0)&gt;0,0,0),1))</f>
        <v>0</v>
      </c>
      <c r="AB1778" s="16">
        <f>IF(DATOS!J1742=X$39,DATOS!C1742,"")</f>
        <v>0</v>
      </c>
    </row>
    <row r="1779" spans="26:28" x14ac:dyDescent="0.25">
      <c r="Z1779">
        <f t="shared" si="32"/>
        <v>1</v>
      </c>
      <c r="AA1779">
        <f>IF(AB1779="",0,IFERROR(IF(VLOOKUP(AB1779,AB$38:AB1778,1,0)&gt;0,0,0),1))</f>
        <v>0</v>
      </c>
      <c r="AB1779" s="16">
        <f>IF(DATOS!J1743=X$39,DATOS!C1743,"")</f>
        <v>0</v>
      </c>
    </row>
    <row r="1780" spans="26:28" x14ac:dyDescent="0.25">
      <c r="Z1780">
        <f t="shared" si="32"/>
        <v>1</v>
      </c>
      <c r="AA1780">
        <f>IF(AB1780="",0,IFERROR(IF(VLOOKUP(AB1780,AB$38:AB1779,1,0)&gt;0,0,0),1))</f>
        <v>0</v>
      </c>
      <c r="AB1780" s="16">
        <f>IF(DATOS!J1744=X$39,DATOS!C1744,"")</f>
        <v>0</v>
      </c>
    </row>
    <row r="1781" spans="26:28" x14ac:dyDescent="0.25">
      <c r="Z1781">
        <f t="shared" si="32"/>
        <v>1</v>
      </c>
      <c r="AA1781">
        <f>IF(AB1781="",0,IFERROR(IF(VLOOKUP(AB1781,AB$38:AB1780,1,0)&gt;0,0,0),1))</f>
        <v>0</v>
      </c>
      <c r="AB1781" s="16">
        <f>IF(DATOS!J1745=X$39,DATOS!C1745,"")</f>
        <v>0</v>
      </c>
    </row>
    <row r="1782" spans="26:28" x14ac:dyDescent="0.25">
      <c r="Z1782">
        <f t="shared" si="32"/>
        <v>1</v>
      </c>
      <c r="AA1782">
        <f>IF(AB1782="",0,IFERROR(IF(VLOOKUP(AB1782,AB$38:AB1781,1,0)&gt;0,0,0),1))</f>
        <v>0</v>
      </c>
      <c r="AB1782" s="16">
        <f>IF(DATOS!J1746=X$39,DATOS!C1746,"")</f>
        <v>0</v>
      </c>
    </row>
    <row r="1783" spans="26:28" x14ac:dyDescent="0.25">
      <c r="Z1783">
        <f t="shared" si="32"/>
        <v>1</v>
      </c>
      <c r="AA1783">
        <f>IF(AB1783="",0,IFERROR(IF(VLOOKUP(AB1783,AB$38:AB1782,1,0)&gt;0,0,0),1))</f>
        <v>0</v>
      </c>
      <c r="AB1783" s="16">
        <f>IF(DATOS!J1747=X$39,DATOS!C1747,"")</f>
        <v>0</v>
      </c>
    </row>
    <row r="1784" spans="26:28" x14ac:dyDescent="0.25">
      <c r="Z1784">
        <f t="shared" si="32"/>
        <v>1</v>
      </c>
      <c r="AA1784">
        <f>IF(AB1784="",0,IFERROR(IF(VLOOKUP(AB1784,AB$38:AB1783,1,0)&gt;0,0,0),1))</f>
        <v>0</v>
      </c>
      <c r="AB1784" s="16">
        <f>IF(DATOS!J1748=X$39,DATOS!C1748,"")</f>
        <v>0</v>
      </c>
    </row>
    <row r="1785" spans="26:28" x14ac:dyDescent="0.25">
      <c r="Z1785">
        <f t="shared" si="32"/>
        <v>1</v>
      </c>
      <c r="AA1785">
        <f>IF(AB1785="",0,IFERROR(IF(VLOOKUP(AB1785,AB$38:AB1784,1,0)&gt;0,0,0),1))</f>
        <v>0</v>
      </c>
      <c r="AB1785" s="16">
        <f>IF(DATOS!J1749=X$39,DATOS!C1749,"")</f>
        <v>0</v>
      </c>
    </row>
    <row r="1786" spans="26:28" x14ac:dyDescent="0.25">
      <c r="Z1786">
        <f t="shared" si="32"/>
        <v>1</v>
      </c>
      <c r="AA1786">
        <f>IF(AB1786="",0,IFERROR(IF(VLOOKUP(AB1786,AB$38:AB1785,1,0)&gt;0,0,0),1))</f>
        <v>0</v>
      </c>
      <c r="AB1786" s="16">
        <f>IF(DATOS!J1750=X$39,DATOS!C1750,"")</f>
        <v>0</v>
      </c>
    </row>
    <row r="1787" spans="26:28" x14ac:dyDescent="0.25">
      <c r="Z1787">
        <f t="shared" si="32"/>
        <v>1</v>
      </c>
      <c r="AA1787">
        <f>IF(AB1787="",0,IFERROR(IF(VLOOKUP(AB1787,AB$38:AB1786,1,0)&gt;0,0,0),1))</f>
        <v>0</v>
      </c>
      <c r="AB1787" s="16">
        <f>IF(DATOS!J1751=X$39,DATOS!C1751,"")</f>
        <v>0</v>
      </c>
    </row>
    <row r="1788" spans="26:28" x14ac:dyDescent="0.25">
      <c r="Z1788">
        <f t="shared" si="32"/>
        <v>1</v>
      </c>
      <c r="AA1788">
        <f>IF(AB1788="",0,IFERROR(IF(VLOOKUP(AB1788,AB$38:AB1787,1,0)&gt;0,0,0),1))</f>
        <v>0</v>
      </c>
      <c r="AB1788" s="16">
        <f>IF(DATOS!J1752=X$39,DATOS!C1752,"")</f>
        <v>0</v>
      </c>
    </row>
    <row r="1789" spans="26:28" x14ac:dyDescent="0.25">
      <c r="Z1789">
        <f t="shared" si="32"/>
        <v>1</v>
      </c>
      <c r="AA1789">
        <f>IF(AB1789="",0,IFERROR(IF(VLOOKUP(AB1789,AB$38:AB1788,1,0)&gt;0,0,0),1))</f>
        <v>0</v>
      </c>
      <c r="AB1789" s="16">
        <f>IF(DATOS!J1753=X$39,DATOS!C1753,"")</f>
        <v>0</v>
      </c>
    </row>
    <row r="1790" spans="26:28" x14ac:dyDescent="0.25">
      <c r="Z1790">
        <f t="shared" si="32"/>
        <v>1</v>
      </c>
      <c r="AA1790">
        <f>IF(AB1790="",0,IFERROR(IF(VLOOKUP(AB1790,AB$38:AB1789,1,0)&gt;0,0,0),1))</f>
        <v>0</v>
      </c>
      <c r="AB1790" s="16">
        <f>IF(DATOS!J1754=X$39,DATOS!C1754,"")</f>
        <v>0</v>
      </c>
    </row>
    <row r="1791" spans="26:28" x14ac:dyDescent="0.25">
      <c r="Z1791">
        <f t="shared" si="32"/>
        <v>1</v>
      </c>
      <c r="AA1791">
        <f>IF(AB1791="",0,IFERROR(IF(VLOOKUP(AB1791,AB$38:AB1790,1,0)&gt;0,0,0),1))</f>
        <v>0</v>
      </c>
      <c r="AB1791" s="16">
        <f>IF(DATOS!J1755=X$39,DATOS!C1755,"")</f>
        <v>0</v>
      </c>
    </row>
    <row r="1792" spans="26:28" x14ac:dyDescent="0.25">
      <c r="Z1792">
        <f t="shared" si="32"/>
        <v>1</v>
      </c>
      <c r="AA1792">
        <f>IF(AB1792="",0,IFERROR(IF(VLOOKUP(AB1792,AB$38:AB1791,1,0)&gt;0,0,0),1))</f>
        <v>0</v>
      </c>
      <c r="AB1792" s="16">
        <f>IF(DATOS!J1756=X$39,DATOS!C1756,"")</f>
        <v>0</v>
      </c>
    </row>
    <row r="1793" spans="26:28" x14ac:dyDescent="0.25">
      <c r="Z1793">
        <f t="shared" si="32"/>
        <v>1</v>
      </c>
      <c r="AA1793">
        <f>IF(AB1793="",0,IFERROR(IF(VLOOKUP(AB1793,AB$38:AB1792,1,0)&gt;0,0,0),1))</f>
        <v>0</v>
      </c>
      <c r="AB1793" s="16">
        <f>IF(DATOS!J1757=X$39,DATOS!C1757,"")</f>
        <v>0</v>
      </c>
    </row>
    <row r="1794" spans="26:28" x14ac:dyDescent="0.25">
      <c r="Z1794">
        <f t="shared" si="32"/>
        <v>1</v>
      </c>
      <c r="AA1794">
        <f>IF(AB1794="",0,IFERROR(IF(VLOOKUP(AB1794,AB$38:AB1793,1,0)&gt;0,0,0),1))</f>
        <v>0</v>
      </c>
      <c r="AB1794" s="16">
        <f>IF(DATOS!J1758=X$39,DATOS!C1758,"")</f>
        <v>0</v>
      </c>
    </row>
    <row r="1795" spans="26:28" x14ac:dyDescent="0.25">
      <c r="Z1795">
        <f t="shared" si="32"/>
        <v>1</v>
      </c>
      <c r="AA1795">
        <f>IF(AB1795="",0,IFERROR(IF(VLOOKUP(AB1795,AB$38:AB1794,1,0)&gt;0,0,0),1))</f>
        <v>0</v>
      </c>
      <c r="AB1795" s="16">
        <f>IF(DATOS!J1759=X$39,DATOS!C1759,"")</f>
        <v>0</v>
      </c>
    </row>
    <row r="1796" spans="26:28" x14ac:dyDescent="0.25">
      <c r="Z1796">
        <f t="shared" si="32"/>
        <v>1</v>
      </c>
      <c r="AA1796">
        <f>IF(AB1796="",0,IFERROR(IF(VLOOKUP(AB1796,AB$38:AB1795,1,0)&gt;0,0,0),1))</f>
        <v>0</v>
      </c>
      <c r="AB1796" s="16">
        <f>IF(DATOS!J1760=X$39,DATOS!C1760,"")</f>
        <v>0</v>
      </c>
    </row>
    <row r="1797" spans="26:28" x14ac:dyDescent="0.25">
      <c r="Z1797">
        <f t="shared" si="32"/>
        <v>1</v>
      </c>
      <c r="AA1797">
        <f>IF(AB1797="",0,IFERROR(IF(VLOOKUP(AB1797,AB$38:AB1796,1,0)&gt;0,0,0),1))</f>
        <v>0</v>
      </c>
      <c r="AB1797" s="16">
        <f>IF(DATOS!J1761=X$39,DATOS!C1761,"")</f>
        <v>0</v>
      </c>
    </row>
    <row r="1798" spans="26:28" x14ac:dyDescent="0.25">
      <c r="Z1798">
        <f t="shared" si="32"/>
        <v>1</v>
      </c>
      <c r="AA1798">
        <f>IF(AB1798="",0,IFERROR(IF(VLOOKUP(AB1798,AB$38:AB1797,1,0)&gt;0,0,0),1))</f>
        <v>0</v>
      </c>
      <c r="AB1798" s="16">
        <f>IF(DATOS!J1762=X$39,DATOS!C1762,"")</f>
        <v>0</v>
      </c>
    </row>
    <row r="1799" spans="26:28" x14ac:dyDescent="0.25">
      <c r="Z1799">
        <f t="shared" si="32"/>
        <v>1</v>
      </c>
      <c r="AA1799">
        <f>IF(AB1799="",0,IFERROR(IF(VLOOKUP(AB1799,AB$38:AB1798,1,0)&gt;0,0,0),1))</f>
        <v>0</v>
      </c>
      <c r="AB1799" s="16">
        <f>IF(DATOS!J1763=X$39,DATOS!C1763,"")</f>
        <v>0</v>
      </c>
    </row>
    <row r="1800" spans="26:28" x14ac:dyDescent="0.25">
      <c r="Z1800">
        <f t="shared" si="32"/>
        <v>1</v>
      </c>
      <c r="AA1800">
        <f>IF(AB1800="",0,IFERROR(IF(VLOOKUP(AB1800,AB$38:AB1799,1,0)&gt;0,0,0),1))</f>
        <v>0</v>
      </c>
      <c r="AB1800" s="16">
        <f>IF(DATOS!J1764=X$39,DATOS!C1764,"")</f>
        <v>0</v>
      </c>
    </row>
    <row r="1801" spans="26:28" x14ac:dyDescent="0.25">
      <c r="Z1801">
        <f t="shared" si="32"/>
        <v>1</v>
      </c>
      <c r="AA1801">
        <f>IF(AB1801="",0,IFERROR(IF(VLOOKUP(AB1801,AB$38:AB1800,1,0)&gt;0,0,0),1))</f>
        <v>0</v>
      </c>
      <c r="AB1801" s="16">
        <f>IF(DATOS!J1765=X$39,DATOS!C1765,"")</f>
        <v>0</v>
      </c>
    </row>
    <row r="1802" spans="26:28" x14ac:dyDescent="0.25">
      <c r="Z1802">
        <f t="shared" si="32"/>
        <v>1</v>
      </c>
      <c r="AA1802">
        <f>IF(AB1802="",0,IFERROR(IF(VLOOKUP(AB1802,AB$38:AB1801,1,0)&gt;0,0,0),1))</f>
        <v>0</v>
      </c>
      <c r="AB1802" s="16">
        <f>IF(DATOS!J1766=X$39,DATOS!C1766,"")</f>
        <v>0</v>
      </c>
    </row>
    <row r="1803" spans="26:28" x14ac:dyDescent="0.25">
      <c r="Z1803">
        <f t="shared" si="32"/>
        <v>1</v>
      </c>
      <c r="AA1803">
        <f>IF(AB1803="",0,IFERROR(IF(VLOOKUP(AB1803,AB$38:AB1802,1,0)&gt;0,0,0),1))</f>
        <v>0</v>
      </c>
      <c r="AB1803" s="16">
        <f>IF(DATOS!J1767=X$39,DATOS!C1767,"")</f>
        <v>0</v>
      </c>
    </row>
    <row r="1804" spans="26:28" x14ac:dyDescent="0.25">
      <c r="Z1804">
        <f t="shared" si="32"/>
        <v>1</v>
      </c>
      <c r="AA1804">
        <f>IF(AB1804="",0,IFERROR(IF(VLOOKUP(AB1804,AB$38:AB1803,1,0)&gt;0,0,0),1))</f>
        <v>0</v>
      </c>
      <c r="AB1804" s="16">
        <f>IF(DATOS!J1768=X$39,DATOS!C1768,"")</f>
        <v>0</v>
      </c>
    </row>
    <row r="1805" spans="26:28" x14ac:dyDescent="0.25">
      <c r="Z1805">
        <f t="shared" si="32"/>
        <v>1</v>
      </c>
      <c r="AA1805">
        <f>IF(AB1805="",0,IFERROR(IF(VLOOKUP(AB1805,AB$38:AB1804,1,0)&gt;0,0,0),1))</f>
        <v>0</v>
      </c>
      <c r="AB1805" s="16">
        <f>IF(DATOS!J1769=X$39,DATOS!C1769,"")</f>
        <v>0</v>
      </c>
    </row>
    <row r="1806" spans="26:28" x14ac:dyDescent="0.25">
      <c r="Z1806">
        <f t="shared" si="32"/>
        <v>1</v>
      </c>
      <c r="AA1806">
        <f>IF(AB1806="",0,IFERROR(IF(VLOOKUP(AB1806,AB$38:AB1805,1,0)&gt;0,0,0),1))</f>
        <v>0</v>
      </c>
      <c r="AB1806" s="16">
        <f>IF(DATOS!J1770=X$39,DATOS!C1770,"")</f>
        <v>0</v>
      </c>
    </row>
    <row r="1807" spans="26:28" x14ac:dyDescent="0.25">
      <c r="Z1807">
        <f t="shared" si="32"/>
        <v>1</v>
      </c>
      <c r="AA1807">
        <f>IF(AB1807="",0,IFERROR(IF(VLOOKUP(AB1807,AB$38:AB1806,1,0)&gt;0,0,0),1))</f>
        <v>0</v>
      </c>
      <c r="AB1807" s="16">
        <f>IF(DATOS!J1771=X$39,DATOS!C1771,"")</f>
        <v>0</v>
      </c>
    </row>
    <row r="1808" spans="26:28" x14ac:dyDescent="0.25">
      <c r="Z1808">
        <f t="shared" si="32"/>
        <v>1</v>
      </c>
      <c r="AA1808">
        <f>IF(AB1808="",0,IFERROR(IF(VLOOKUP(AB1808,AB$38:AB1807,1,0)&gt;0,0,0),1))</f>
        <v>0</v>
      </c>
      <c r="AB1808" s="16">
        <f>IF(DATOS!J1772=X$39,DATOS!C1772,"")</f>
        <v>0</v>
      </c>
    </row>
    <row r="1809" spans="26:28" x14ac:dyDescent="0.25">
      <c r="Z1809">
        <f t="shared" si="32"/>
        <v>1</v>
      </c>
      <c r="AA1809">
        <f>IF(AB1809="",0,IFERROR(IF(VLOOKUP(AB1809,AB$38:AB1808,1,0)&gt;0,0,0),1))</f>
        <v>0</v>
      </c>
      <c r="AB1809" s="16">
        <f>IF(DATOS!J1773=X$39,DATOS!C1773,"")</f>
        <v>0</v>
      </c>
    </row>
    <row r="1810" spans="26:28" x14ac:dyDescent="0.25">
      <c r="Z1810">
        <f t="shared" si="32"/>
        <v>1</v>
      </c>
      <c r="AA1810">
        <f>IF(AB1810="",0,IFERROR(IF(VLOOKUP(AB1810,AB$38:AB1809,1,0)&gt;0,0,0),1))</f>
        <v>0</v>
      </c>
      <c r="AB1810" s="16">
        <f>IF(DATOS!J1774=X$39,DATOS!C1774,"")</f>
        <v>0</v>
      </c>
    </row>
    <row r="1811" spans="26:28" x14ac:dyDescent="0.25">
      <c r="Z1811">
        <f t="shared" si="32"/>
        <v>1</v>
      </c>
      <c r="AA1811">
        <f>IF(AB1811="",0,IFERROR(IF(VLOOKUP(AB1811,AB$38:AB1810,1,0)&gt;0,0,0),1))</f>
        <v>0</v>
      </c>
      <c r="AB1811" s="16">
        <f>IF(DATOS!J1775=X$39,DATOS!C1775,"")</f>
        <v>0</v>
      </c>
    </row>
    <row r="1812" spans="26:28" x14ac:dyDescent="0.25">
      <c r="Z1812">
        <f t="shared" si="32"/>
        <v>1</v>
      </c>
      <c r="AA1812">
        <f>IF(AB1812="",0,IFERROR(IF(VLOOKUP(AB1812,AB$38:AB1811,1,0)&gt;0,0,0),1))</f>
        <v>0</v>
      </c>
      <c r="AB1812" s="16">
        <f>IF(DATOS!J1776=X$39,DATOS!C1776,"")</f>
        <v>0</v>
      </c>
    </row>
    <row r="1813" spans="26:28" x14ac:dyDescent="0.25">
      <c r="Z1813">
        <f t="shared" si="32"/>
        <v>1</v>
      </c>
      <c r="AA1813">
        <f>IF(AB1813="",0,IFERROR(IF(VLOOKUP(AB1813,AB$38:AB1812,1,0)&gt;0,0,0),1))</f>
        <v>0</v>
      </c>
      <c r="AB1813" s="16">
        <f>IF(DATOS!J1777=X$39,DATOS!C1777,"")</f>
        <v>0</v>
      </c>
    </row>
    <row r="1814" spans="26:28" x14ac:dyDescent="0.25">
      <c r="Z1814">
        <f t="shared" si="32"/>
        <v>1</v>
      </c>
      <c r="AA1814">
        <f>IF(AB1814="",0,IFERROR(IF(VLOOKUP(AB1814,AB$38:AB1813,1,0)&gt;0,0,0),1))</f>
        <v>0</v>
      </c>
      <c r="AB1814" s="16">
        <f>IF(DATOS!J1778=X$39,DATOS!C1778,"")</f>
        <v>0</v>
      </c>
    </row>
    <row r="1815" spans="26:28" x14ac:dyDescent="0.25">
      <c r="Z1815">
        <f t="shared" si="32"/>
        <v>1</v>
      </c>
      <c r="AA1815">
        <f>IF(AB1815="",0,IFERROR(IF(VLOOKUP(AB1815,AB$38:AB1814,1,0)&gt;0,0,0),1))</f>
        <v>0</v>
      </c>
      <c r="AB1815" s="16">
        <f>IF(DATOS!J1779=X$39,DATOS!C1779,"")</f>
        <v>0</v>
      </c>
    </row>
    <row r="1816" spans="26:28" x14ac:dyDescent="0.25">
      <c r="Z1816">
        <f t="shared" si="32"/>
        <v>1</v>
      </c>
      <c r="AA1816">
        <f>IF(AB1816="",0,IFERROR(IF(VLOOKUP(AB1816,AB$38:AB1815,1,0)&gt;0,0,0),1))</f>
        <v>0</v>
      </c>
      <c r="AB1816" s="16">
        <f>IF(DATOS!J1780=X$39,DATOS!C1780,"")</f>
        <v>0</v>
      </c>
    </row>
    <row r="1817" spans="26:28" x14ac:dyDescent="0.25">
      <c r="Z1817">
        <f t="shared" si="32"/>
        <v>1</v>
      </c>
      <c r="AA1817">
        <f>IF(AB1817="",0,IFERROR(IF(VLOOKUP(AB1817,AB$38:AB1816,1,0)&gt;0,0,0),1))</f>
        <v>0</v>
      </c>
      <c r="AB1817" s="16">
        <f>IF(DATOS!J1781=X$39,DATOS!C1781,"")</f>
        <v>0</v>
      </c>
    </row>
    <row r="1818" spans="26:28" x14ac:dyDescent="0.25">
      <c r="Z1818">
        <f t="shared" si="32"/>
        <v>1</v>
      </c>
      <c r="AA1818">
        <f>IF(AB1818="",0,IFERROR(IF(VLOOKUP(AB1818,AB$38:AB1817,1,0)&gt;0,0,0),1))</f>
        <v>0</v>
      </c>
      <c r="AB1818" s="16">
        <f>IF(DATOS!J1782=X$39,DATOS!C1782,"")</f>
        <v>0</v>
      </c>
    </row>
    <row r="1819" spans="26:28" x14ac:dyDescent="0.25">
      <c r="Z1819">
        <f t="shared" si="32"/>
        <v>1</v>
      </c>
      <c r="AA1819">
        <f>IF(AB1819="",0,IFERROR(IF(VLOOKUP(AB1819,AB$38:AB1818,1,0)&gt;0,0,0),1))</f>
        <v>0</v>
      </c>
      <c r="AB1819" s="16">
        <f>IF(DATOS!J1783=X$39,DATOS!C1783,"")</f>
        <v>0</v>
      </c>
    </row>
    <row r="1820" spans="26:28" x14ac:dyDescent="0.25">
      <c r="Z1820">
        <f t="shared" si="32"/>
        <v>1</v>
      </c>
      <c r="AA1820">
        <f>IF(AB1820="",0,IFERROR(IF(VLOOKUP(AB1820,AB$38:AB1819,1,0)&gt;0,0,0),1))</f>
        <v>0</v>
      </c>
      <c r="AB1820" s="16">
        <f>IF(DATOS!J1784=X$39,DATOS!C1784,"")</f>
        <v>0</v>
      </c>
    </row>
    <row r="1821" spans="26:28" x14ac:dyDescent="0.25">
      <c r="Z1821">
        <f t="shared" si="32"/>
        <v>1</v>
      </c>
      <c r="AA1821">
        <f>IF(AB1821="",0,IFERROR(IF(VLOOKUP(AB1821,AB$38:AB1820,1,0)&gt;0,0,0),1))</f>
        <v>0</v>
      </c>
      <c r="AB1821" s="16">
        <f>IF(DATOS!J1785=X$39,DATOS!C1785,"")</f>
        <v>0</v>
      </c>
    </row>
    <row r="1822" spans="26:28" x14ac:dyDescent="0.25">
      <c r="Z1822">
        <f t="shared" si="32"/>
        <v>1</v>
      </c>
      <c r="AA1822">
        <f>IF(AB1822="",0,IFERROR(IF(VLOOKUP(AB1822,AB$38:AB1821,1,0)&gt;0,0,0),1))</f>
        <v>0</v>
      </c>
      <c r="AB1822" s="16">
        <f>IF(DATOS!J1786=X$39,DATOS!C1786,"")</f>
        <v>0</v>
      </c>
    </row>
    <row r="1823" spans="26:28" x14ac:dyDescent="0.25">
      <c r="Z1823">
        <f t="shared" si="32"/>
        <v>1</v>
      </c>
      <c r="AA1823">
        <f>IF(AB1823="",0,IFERROR(IF(VLOOKUP(AB1823,AB$38:AB1822,1,0)&gt;0,0,0),1))</f>
        <v>0</v>
      </c>
      <c r="AB1823" s="16">
        <f>IF(DATOS!J1787=X$39,DATOS!C1787,"")</f>
        <v>0</v>
      </c>
    </row>
    <row r="1824" spans="26:28" x14ac:dyDescent="0.25">
      <c r="Z1824">
        <f t="shared" si="32"/>
        <v>1</v>
      </c>
      <c r="AA1824">
        <f>IF(AB1824="",0,IFERROR(IF(VLOOKUP(AB1824,AB$38:AB1823,1,0)&gt;0,0,0),1))</f>
        <v>0</v>
      </c>
      <c r="AB1824" s="16">
        <f>IF(DATOS!J1788=X$39,DATOS!C1788,"")</f>
        <v>0</v>
      </c>
    </row>
    <row r="1825" spans="26:28" x14ac:dyDescent="0.25">
      <c r="Z1825">
        <f t="shared" si="32"/>
        <v>1</v>
      </c>
      <c r="AA1825">
        <f>IF(AB1825="",0,IFERROR(IF(VLOOKUP(AB1825,AB$38:AB1824,1,0)&gt;0,0,0),1))</f>
        <v>0</v>
      </c>
      <c r="AB1825" s="16">
        <f>IF(DATOS!J1789=X$39,DATOS!C1789,"")</f>
        <v>0</v>
      </c>
    </row>
    <row r="1826" spans="26:28" x14ac:dyDescent="0.25">
      <c r="Z1826">
        <f t="shared" si="32"/>
        <v>1</v>
      </c>
      <c r="AA1826">
        <f>IF(AB1826="",0,IFERROR(IF(VLOOKUP(AB1826,AB$38:AB1825,1,0)&gt;0,0,0),1))</f>
        <v>0</v>
      </c>
      <c r="AB1826" s="16">
        <f>IF(DATOS!J1790=X$39,DATOS!C1790,"")</f>
        <v>0</v>
      </c>
    </row>
    <row r="1827" spans="26:28" x14ac:dyDescent="0.25">
      <c r="Z1827">
        <f t="shared" si="32"/>
        <v>1</v>
      </c>
      <c r="AA1827">
        <f>IF(AB1827="",0,IFERROR(IF(VLOOKUP(AB1827,AB$38:AB1826,1,0)&gt;0,0,0),1))</f>
        <v>0</v>
      </c>
      <c r="AB1827" s="16">
        <f>IF(DATOS!J1791=X$39,DATOS!C1791,"")</f>
        <v>0</v>
      </c>
    </row>
    <row r="1828" spans="26:28" x14ac:dyDescent="0.25">
      <c r="Z1828">
        <f t="shared" si="32"/>
        <v>1</v>
      </c>
      <c r="AA1828">
        <f>IF(AB1828="",0,IFERROR(IF(VLOOKUP(AB1828,AB$38:AB1827,1,0)&gt;0,0,0),1))</f>
        <v>0</v>
      </c>
      <c r="AB1828" s="16">
        <f>IF(DATOS!J1792=X$39,DATOS!C1792,"")</f>
        <v>0</v>
      </c>
    </row>
    <row r="1829" spans="26:28" x14ac:dyDescent="0.25">
      <c r="Z1829">
        <f t="shared" si="32"/>
        <v>1</v>
      </c>
      <c r="AA1829">
        <f>IF(AB1829="",0,IFERROR(IF(VLOOKUP(AB1829,AB$38:AB1828,1,0)&gt;0,0,0),1))</f>
        <v>0</v>
      </c>
      <c r="AB1829" s="16">
        <f>IF(DATOS!J1793=X$39,DATOS!C1793,"")</f>
        <v>0</v>
      </c>
    </row>
    <row r="1830" spans="26:28" x14ac:dyDescent="0.25">
      <c r="Z1830">
        <f t="shared" ref="Z1830:Z1893" si="33">Z1829+AA1830</f>
        <v>1</v>
      </c>
      <c r="AA1830">
        <f>IF(AB1830="",0,IFERROR(IF(VLOOKUP(AB1830,AB$38:AB1829,1,0)&gt;0,0,0),1))</f>
        <v>0</v>
      </c>
      <c r="AB1830" s="16">
        <f>IF(DATOS!J1794=X$39,DATOS!C1794,"")</f>
        <v>0</v>
      </c>
    </row>
    <row r="1831" spans="26:28" x14ac:dyDescent="0.25">
      <c r="Z1831">
        <f t="shared" si="33"/>
        <v>1</v>
      </c>
      <c r="AA1831">
        <f>IF(AB1831="",0,IFERROR(IF(VLOOKUP(AB1831,AB$38:AB1830,1,0)&gt;0,0,0),1))</f>
        <v>0</v>
      </c>
      <c r="AB1831" s="16">
        <f>IF(DATOS!J1795=X$39,DATOS!C1795,"")</f>
        <v>0</v>
      </c>
    </row>
    <row r="1832" spans="26:28" x14ac:dyDescent="0.25">
      <c r="Z1832">
        <f t="shared" si="33"/>
        <v>1</v>
      </c>
      <c r="AA1832">
        <f>IF(AB1832="",0,IFERROR(IF(VLOOKUP(AB1832,AB$38:AB1831,1,0)&gt;0,0,0),1))</f>
        <v>0</v>
      </c>
      <c r="AB1832" s="16">
        <f>IF(DATOS!J1796=X$39,DATOS!C1796,"")</f>
        <v>0</v>
      </c>
    </row>
    <row r="1833" spans="26:28" x14ac:dyDescent="0.25">
      <c r="Z1833">
        <f t="shared" si="33"/>
        <v>1</v>
      </c>
      <c r="AA1833">
        <f>IF(AB1833="",0,IFERROR(IF(VLOOKUP(AB1833,AB$38:AB1832,1,0)&gt;0,0,0),1))</f>
        <v>0</v>
      </c>
      <c r="AB1833" s="16">
        <f>IF(DATOS!J1797=X$39,DATOS!C1797,"")</f>
        <v>0</v>
      </c>
    </row>
    <row r="1834" spans="26:28" x14ac:dyDescent="0.25">
      <c r="Z1834">
        <f t="shared" si="33"/>
        <v>1</v>
      </c>
      <c r="AA1834">
        <f>IF(AB1834="",0,IFERROR(IF(VLOOKUP(AB1834,AB$38:AB1833,1,0)&gt;0,0,0),1))</f>
        <v>0</v>
      </c>
      <c r="AB1834" s="16">
        <f>IF(DATOS!J1798=X$39,DATOS!C1798,"")</f>
        <v>0</v>
      </c>
    </row>
    <row r="1835" spans="26:28" x14ac:dyDescent="0.25">
      <c r="Z1835">
        <f t="shared" si="33"/>
        <v>1</v>
      </c>
      <c r="AA1835">
        <f>IF(AB1835="",0,IFERROR(IF(VLOOKUP(AB1835,AB$38:AB1834,1,0)&gt;0,0,0),1))</f>
        <v>0</v>
      </c>
      <c r="AB1835" s="16">
        <f>IF(DATOS!J1799=X$39,DATOS!C1799,"")</f>
        <v>0</v>
      </c>
    </row>
    <row r="1836" spans="26:28" x14ac:dyDescent="0.25">
      <c r="Z1836">
        <f t="shared" si="33"/>
        <v>1</v>
      </c>
      <c r="AA1836">
        <f>IF(AB1836="",0,IFERROR(IF(VLOOKUP(AB1836,AB$38:AB1835,1,0)&gt;0,0,0),1))</f>
        <v>0</v>
      </c>
      <c r="AB1836" s="16">
        <f>IF(DATOS!J1800=X$39,DATOS!C1800,"")</f>
        <v>0</v>
      </c>
    </row>
    <row r="1837" spans="26:28" x14ac:dyDescent="0.25">
      <c r="Z1837">
        <f t="shared" si="33"/>
        <v>1</v>
      </c>
      <c r="AA1837">
        <f>IF(AB1837="",0,IFERROR(IF(VLOOKUP(AB1837,AB$38:AB1836,1,0)&gt;0,0,0),1))</f>
        <v>0</v>
      </c>
      <c r="AB1837" s="16">
        <f>IF(DATOS!J1801=X$39,DATOS!C1801,"")</f>
        <v>0</v>
      </c>
    </row>
    <row r="1838" spans="26:28" x14ac:dyDescent="0.25">
      <c r="Z1838">
        <f t="shared" si="33"/>
        <v>1</v>
      </c>
      <c r="AA1838">
        <f>IF(AB1838="",0,IFERROR(IF(VLOOKUP(AB1838,AB$38:AB1837,1,0)&gt;0,0,0),1))</f>
        <v>0</v>
      </c>
      <c r="AB1838" s="16">
        <f>IF(DATOS!J1802=X$39,DATOS!C1802,"")</f>
        <v>0</v>
      </c>
    </row>
    <row r="1839" spans="26:28" x14ac:dyDescent="0.25">
      <c r="Z1839">
        <f t="shared" si="33"/>
        <v>1</v>
      </c>
      <c r="AA1839">
        <f>IF(AB1839="",0,IFERROR(IF(VLOOKUP(AB1839,AB$38:AB1838,1,0)&gt;0,0,0),1))</f>
        <v>0</v>
      </c>
      <c r="AB1839" s="16">
        <f>IF(DATOS!J1803=X$39,DATOS!C1803,"")</f>
        <v>0</v>
      </c>
    </row>
    <row r="1840" spans="26:28" x14ac:dyDescent="0.25">
      <c r="Z1840">
        <f t="shared" si="33"/>
        <v>1</v>
      </c>
      <c r="AA1840">
        <f>IF(AB1840="",0,IFERROR(IF(VLOOKUP(AB1840,AB$38:AB1839,1,0)&gt;0,0,0),1))</f>
        <v>0</v>
      </c>
      <c r="AB1840" s="16">
        <f>IF(DATOS!J1804=X$39,DATOS!C1804,"")</f>
        <v>0</v>
      </c>
    </row>
    <row r="1841" spans="26:28" x14ac:dyDescent="0.25">
      <c r="Z1841">
        <f t="shared" si="33"/>
        <v>1</v>
      </c>
      <c r="AA1841">
        <f>IF(AB1841="",0,IFERROR(IF(VLOOKUP(AB1841,AB$38:AB1840,1,0)&gt;0,0,0),1))</f>
        <v>0</v>
      </c>
      <c r="AB1841" s="16">
        <f>IF(DATOS!J1805=X$39,DATOS!C1805,"")</f>
        <v>0</v>
      </c>
    </row>
    <row r="1842" spans="26:28" x14ac:dyDescent="0.25">
      <c r="Z1842">
        <f t="shared" si="33"/>
        <v>1</v>
      </c>
      <c r="AA1842">
        <f>IF(AB1842="",0,IFERROR(IF(VLOOKUP(AB1842,AB$38:AB1841,1,0)&gt;0,0,0),1))</f>
        <v>0</v>
      </c>
      <c r="AB1842" s="16">
        <f>IF(DATOS!J1806=X$39,DATOS!C1806,"")</f>
        <v>0</v>
      </c>
    </row>
    <row r="1843" spans="26:28" x14ac:dyDescent="0.25">
      <c r="Z1843">
        <f t="shared" si="33"/>
        <v>1</v>
      </c>
      <c r="AA1843">
        <f>IF(AB1843="",0,IFERROR(IF(VLOOKUP(AB1843,AB$38:AB1842,1,0)&gt;0,0,0),1))</f>
        <v>0</v>
      </c>
      <c r="AB1843" s="16">
        <f>IF(DATOS!J1807=X$39,DATOS!C1807,"")</f>
        <v>0</v>
      </c>
    </row>
    <row r="1844" spans="26:28" x14ac:dyDescent="0.25">
      <c r="Z1844">
        <f t="shared" si="33"/>
        <v>1</v>
      </c>
      <c r="AA1844">
        <f>IF(AB1844="",0,IFERROR(IF(VLOOKUP(AB1844,AB$38:AB1843,1,0)&gt;0,0,0),1))</f>
        <v>0</v>
      </c>
      <c r="AB1844" s="16">
        <f>IF(DATOS!J1808=X$39,DATOS!C1808,"")</f>
        <v>0</v>
      </c>
    </row>
    <row r="1845" spans="26:28" x14ac:dyDescent="0.25">
      <c r="Z1845">
        <f t="shared" si="33"/>
        <v>1</v>
      </c>
      <c r="AA1845">
        <f>IF(AB1845="",0,IFERROR(IF(VLOOKUP(AB1845,AB$38:AB1844,1,0)&gt;0,0,0),1))</f>
        <v>0</v>
      </c>
      <c r="AB1845" s="16">
        <f>IF(DATOS!J1809=X$39,DATOS!C1809,"")</f>
        <v>0</v>
      </c>
    </row>
    <row r="1846" spans="26:28" x14ac:dyDescent="0.25">
      <c r="Z1846">
        <f t="shared" si="33"/>
        <v>1</v>
      </c>
      <c r="AA1846">
        <f>IF(AB1846="",0,IFERROR(IF(VLOOKUP(AB1846,AB$38:AB1845,1,0)&gt;0,0,0),1))</f>
        <v>0</v>
      </c>
      <c r="AB1846" s="16">
        <f>IF(DATOS!J1810=X$39,DATOS!C1810,"")</f>
        <v>0</v>
      </c>
    </row>
    <row r="1847" spans="26:28" x14ac:dyDescent="0.25">
      <c r="Z1847">
        <f t="shared" si="33"/>
        <v>1</v>
      </c>
      <c r="AA1847">
        <f>IF(AB1847="",0,IFERROR(IF(VLOOKUP(AB1847,AB$38:AB1846,1,0)&gt;0,0,0),1))</f>
        <v>0</v>
      </c>
      <c r="AB1847" s="16">
        <f>IF(DATOS!J1811=X$39,DATOS!C1811,"")</f>
        <v>0</v>
      </c>
    </row>
    <row r="1848" spans="26:28" x14ac:dyDescent="0.25">
      <c r="Z1848">
        <f t="shared" si="33"/>
        <v>1</v>
      </c>
      <c r="AA1848">
        <f>IF(AB1848="",0,IFERROR(IF(VLOOKUP(AB1848,AB$38:AB1847,1,0)&gt;0,0,0),1))</f>
        <v>0</v>
      </c>
      <c r="AB1848" s="16">
        <f>IF(DATOS!J1812=X$39,DATOS!C1812,"")</f>
        <v>0</v>
      </c>
    </row>
    <row r="1849" spans="26:28" x14ac:dyDescent="0.25">
      <c r="Z1849">
        <f t="shared" si="33"/>
        <v>1</v>
      </c>
      <c r="AA1849">
        <f>IF(AB1849="",0,IFERROR(IF(VLOOKUP(AB1849,AB$38:AB1848,1,0)&gt;0,0,0),1))</f>
        <v>0</v>
      </c>
      <c r="AB1849" s="16">
        <f>IF(DATOS!J1813=X$39,DATOS!C1813,"")</f>
        <v>0</v>
      </c>
    </row>
    <row r="1850" spans="26:28" x14ac:dyDescent="0.25">
      <c r="Z1850">
        <f t="shared" si="33"/>
        <v>1</v>
      </c>
      <c r="AA1850">
        <f>IF(AB1850="",0,IFERROR(IF(VLOOKUP(AB1850,AB$38:AB1849,1,0)&gt;0,0,0),1))</f>
        <v>0</v>
      </c>
      <c r="AB1850" s="16">
        <f>IF(DATOS!J1814=X$39,DATOS!C1814,"")</f>
        <v>0</v>
      </c>
    </row>
    <row r="1851" spans="26:28" x14ac:dyDescent="0.25">
      <c r="Z1851">
        <f t="shared" si="33"/>
        <v>1</v>
      </c>
      <c r="AA1851">
        <f>IF(AB1851="",0,IFERROR(IF(VLOOKUP(AB1851,AB$38:AB1850,1,0)&gt;0,0,0),1))</f>
        <v>0</v>
      </c>
      <c r="AB1851" s="16">
        <f>IF(DATOS!J1815=X$39,DATOS!C1815,"")</f>
        <v>0</v>
      </c>
    </row>
    <row r="1852" spans="26:28" x14ac:dyDescent="0.25">
      <c r="Z1852">
        <f t="shared" si="33"/>
        <v>1</v>
      </c>
      <c r="AA1852">
        <f>IF(AB1852="",0,IFERROR(IF(VLOOKUP(AB1852,AB$38:AB1851,1,0)&gt;0,0,0),1))</f>
        <v>0</v>
      </c>
      <c r="AB1852" s="16">
        <f>IF(DATOS!J1816=X$39,DATOS!C1816,"")</f>
        <v>0</v>
      </c>
    </row>
    <row r="1853" spans="26:28" x14ac:dyDescent="0.25">
      <c r="Z1853">
        <f t="shared" si="33"/>
        <v>1</v>
      </c>
      <c r="AA1853">
        <f>IF(AB1853="",0,IFERROR(IF(VLOOKUP(AB1853,AB$38:AB1852,1,0)&gt;0,0,0),1))</f>
        <v>0</v>
      </c>
      <c r="AB1853" s="16">
        <f>IF(DATOS!J1817=X$39,DATOS!C1817,"")</f>
        <v>0</v>
      </c>
    </row>
    <row r="1854" spans="26:28" x14ac:dyDescent="0.25">
      <c r="Z1854">
        <f t="shared" si="33"/>
        <v>1</v>
      </c>
      <c r="AA1854">
        <f>IF(AB1854="",0,IFERROR(IF(VLOOKUP(AB1854,AB$38:AB1853,1,0)&gt;0,0,0),1))</f>
        <v>0</v>
      </c>
      <c r="AB1854" s="16">
        <f>IF(DATOS!J1818=X$39,DATOS!C1818,"")</f>
        <v>0</v>
      </c>
    </row>
    <row r="1855" spans="26:28" x14ac:dyDescent="0.25">
      <c r="Z1855">
        <f t="shared" si="33"/>
        <v>1</v>
      </c>
      <c r="AA1855">
        <f>IF(AB1855="",0,IFERROR(IF(VLOOKUP(AB1855,AB$38:AB1854,1,0)&gt;0,0,0),1))</f>
        <v>0</v>
      </c>
      <c r="AB1855" s="16">
        <f>IF(DATOS!J1819=X$39,DATOS!C1819,"")</f>
        <v>0</v>
      </c>
    </row>
    <row r="1856" spans="26:28" x14ac:dyDescent="0.25">
      <c r="Z1856">
        <f t="shared" si="33"/>
        <v>1</v>
      </c>
      <c r="AA1856">
        <f>IF(AB1856="",0,IFERROR(IF(VLOOKUP(AB1856,AB$38:AB1855,1,0)&gt;0,0,0),1))</f>
        <v>0</v>
      </c>
      <c r="AB1856" s="16">
        <f>IF(DATOS!J1820=X$39,DATOS!C1820,"")</f>
        <v>0</v>
      </c>
    </row>
    <row r="1857" spans="26:28" x14ac:dyDescent="0.25">
      <c r="Z1857">
        <f t="shared" si="33"/>
        <v>1</v>
      </c>
      <c r="AA1857">
        <f>IF(AB1857="",0,IFERROR(IF(VLOOKUP(AB1857,AB$38:AB1856,1,0)&gt;0,0,0),1))</f>
        <v>0</v>
      </c>
      <c r="AB1857" s="16">
        <f>IF(DATOS!J1821=X$39,DATOS!C1821,"")</f>
        <v>0</v>
      </c>
    </row>
    <row r="1858" spans="26:28" x14ac:dyDescent="0.25">
      <c r="Z1858">
        <f t="shared" si="33"/>
        <v>1</v>
      </c>
      <c r="AA1858">
        <f>IF(AB1858="",0,IFERROR(IF(VLOOKUP(AB1858,AB$38:AB1857,1,0)&gt;0,0,0),1))</f>
        <v>0</v>
      </c>
      <c r="AB1858" s="16">
        <f>IF(DATOS!J1822=X$39,DATOS!C1822,"")</f>
        <v>0</v>
      </c>
    </row>
    <row r="1859" spans="26:28" x14ac:dyDescent="0.25">
      <c r="Z1859">
        <f t="shared" si="33"/>
        <v>1</v>
      </c>
      <c r="AA1859">
        <f>IF(AB1859="",0,IFERROR(IF(VLOOKUP(AB1859,AB$38:AB1858,1,0)&gt;0,0,0),1))</f>
        <v>0</v>
      </c>
      <c r="AB1859" s="16">
        <f>IF(DATOS!J1823=X$39,DATOS!C1823,"")</f>
        <v>0</v>
      </c>
    </row>
    <row r="1860" spans="26:28" x14ac:dyDescent="0.25">
      <c r="Z1860">
        <f t="shared" si="33"/>
        <v>1</v>
      </c>
      <c r="AA1860">
        <f>IF(AB1860="",0,IFERROR(IF(VLOOKUP(AB1860,AB$38:AB1859,1,0)&gt;0,0,0),1))</f>
        <v>0</v>
      </c>
      <c r="AB1860" s="16">
        <f>IF(DATOS!J1824=X$39,DATOS!C1824,"")</f>
        <v>0</v>
      </c>
    </row>
    <row r="1861" spans="26:28" x14ac:dyDescent="0.25">
      <c r="Z1861">
        <f t="shared" si="33"/>
        <v>1</v>
      </c>
      <c r="AA1861">
        <f>IF(AB1861="",0,IFERROR(IF(VLOOKUP(AB1861,AB$38:AB1860,1,0)&gt;0,0,0),1))</f>
        <v>0</v>
      </c>
      <c r="AB1861" s="16">
        <f>IF(DATOS!J1825=X$39,DATOS!C1825,"")</f>
        <v>0</v>
      </c>
    </row>
    <row r="1862" spans="26:28" x14ac:dyDescent="0.25">
      <c r="Z1862">
        <f t="shared" si="33"/>
        <v>1</v>
      </c>
      <c r="AA1862">
        <f>IF(AB1862="",0,IFERROR(IF(VLOOKUP(AB1862,AB$38:AB1861,1,0)&gt;0,0,0),1))</f>
        <v>0</v>
      </c>
      <c r="AB1862" s="16">
        <f>IF(DATOS!J1826=X$39,DATOS!C1826,"")</f>
        <v>0</v>
      </c>
    </row>
    <row r="1863" spans="26:28" x14ac:dyDescent="0.25">
      <c r="Z1863">
        <f t="shared" si="33"/>
        <v>1</v>
      </c>
      <c r="AA1863">
        <f>IF(AB1863="",0,IFERROR(IF(VLOOKUP(AB1863,AB$38:AB1862,1,0)&gt;0,0,0),1))</f>
        <v>0</v>
      </c>
      <c r="AB1863" s="16">
        <f>IF(DATOS!J1827=X$39,DATOS!C1827,"")</f>
        <v>0</v>
      </c>
    </row>
    <row r="1864" spans="26:28" x14ac:dyDescent="0.25">
      <c r="Z1864">
        <f t="shared" si="33"/>
        <v>1</v>
      </c>
      <c r="AA1864">
        <f>IF(AB1864="",0,IFERROR(IF(VLOOKUP(AB1864,AB$38:AB1863,1,0)&gt;0,0,0),1))</f>
        <v>0</v>
      </c>
      <c r="AB1864" s="16">
        <f>IF(DATOS!J1828=X$39,DATOS!C1828,"")</f>
        <v>0</v>
      </c>
    </row>
    <row r="1865" spans="26:28" x14ac:dyDescent="0.25">
      <c r="Z1865">
        <f t="shared" si="33"/>
        <v>1</v>
      </c>
      <c r="AA1865">
        <f>IF(AB1865="",0,IFERROR(IF(VLOOKUP(AB1865,AB$38:AB1864,1,0)&gt;0,0,0),1))</f>
        <v>0</v>
      </c>
      <c r="AB1865" s="16">
        <f>IF(DATOS!J1829=X$39,DATOS!C1829,"")</f>
        <v>0</v>
      </c>
    </row>
    <row r="1866" spans="26:28" x14ac:dyDescent="0.25">
      <c r="Z1866">
        <f t="shared" si="33"/>
        <v>1</v>
      </c>
      <c r="AA1866">
        <f>IF(AB1866="",0,IFERROR(IF(VLOOKUP(AB1866,AB$38:AB1865,1,0)&gt;0,0,0),1))</f>
        <v>0</v>
      </c>
      <c r="AB1866" s="16">
        <f>IF(DATOS!J1830=X$39,DATOS!C1830,"")</f>
        <v>0</v>
      </c>
    </row>
    <row r="1867" spans="26:28" x14ac:dyDescent="0.25">
      <c r="Z1867">
        <f t="shared" si="33"/>
        <v>1</v>
      </c>
      <c r="AA1867">
        <f>IF(AB1867="",0,IFERROR(IF(VLOOKUP(AB1867,AB$38:AB1866,1,0)&gt;0,0,0),1))</f>
        <v>0</v>
      </c>
      <c r="AB1867" s="16">
        <f>IF(DATOS!J1831=X$39,DATOS!C1831,"")</f>
        <v>0</v>
      </c>
    </row>
    <row r="1868" spans="26:28" x14ac:dyDescent="0.25">
      <c r="Z1868">
        <f t="shared" si="33"/>
        <v>1</v>
      </c>
      <c r="AA1868">
        <f>IF(AB1868="",0,IFERROR(IF(VLOOKUP(AB1868,AB$38:AB1867,1,0)&gt;0,0,0),1))</f>
        <v>0</v>
      </c>
      <c r="AB1868" s="16">
        <f>IF(DATOS!J1832=X$39,DATOS!C1832,"")</f>
        <v>0</v>
      </c>
    </row>
    <row r="1869" spans="26:28" x14ac:dyDescent="0.25">
      <c r="Z1869">
        <f t="shared" si="33"/>
        <v>1</v>
      </c>
      <c r="AA1869">
        <f>IF(AB1869="",0,IFERROR(IF(VLOOKUP(AB1869,AB$38:AB1868,1,0)&gt;0,0,0),1))</f>
        <v>0</v>
      </c>
      <c r="AB1869" s="16">
        <f>IF(DATOS!J1833=X$39,DATOS!C1833,"")</f>
        <v>0</v>
      </c>
    </row>
    <row r="1870" spans="26:28" x14ac:dyDescent="0.25">
      <c r="Z1870">
        <f t="shared" si="33"/>
        <v>1</v>
      </c>
      <c r="AA1870">
        <f>IF(AB1870="",0,IFERROR(IF(VLOOKUP(AB1870,AB$38:AB1869,1,0)&gt;0,0,0),1))</f>
        <v>0</v>
      </c>
      <c r="AB1870" s="16">
        <f>IF(DATOS!J1834=X$39,DATOS!C1834,"")</f>
        <v>0</v>
      </c>
    </row>
    <row r="1871" spans="26:28" x14ac:dyDescent="0.25">
      <c r="Z1871">
        <f t="shared" si="33"/>
        <v>1</v>
      </c>
      <c r="AA1871">
        <f>IF(AB1871="",0,IFERROR(IF(VLOOKUP(AB1871,AB$38:AB1870,1,0)&gt;0,0,0),1))</f>
        <v>0</v>
      </c>
      <c r="AB1871" s="16">
        <f>IF(DATOS!J1835=X$39,DATOS!C1835,"")</f>
        <v>0</v>
      </c>
    </row>
    <row r="1872" spans="26:28" x14ac:dyDescent="0.25">
      <c r="Z1872">
        <f t="shared" si="33"/>
        <v>1</v>
      </c>
      <c r="AA1872">
        <f>IF(AB1872="",0,IFERROR(IF(VLOOKUP(AB1872,AB$38:AB1871,1,0)&gt;0,0,0),1))</f>
        <v>0</v>
      </c>
      <c r="AB1872" s="16">
        <f>IF(DATOS!J1836=X$39,DATOS!C1836,"")</f>
        <v>0</v>
      </c>
    </row>
    <row r="1873" spans="26:28" x14ac:dyDescent="0.25">
      <c r="Z1873">
        <f t="shared" si="33"/>
        <v>1</v>
      </c>
      <c r="AA1873">
        <f>IF(AB1873="",0,IFERROR(IF(VLOOKUP(AB1873,AB$38:AB1872,1,0)&gt;0,0,0),1))</f>
        <v>0</v>
      </c>
      <c r="AB1873" s="16">
        <f>IF(DATOS!J1837=X$39,DATOS!C1837,"")</f>
        <v>0</v>
      </c>
    </row>
    <row r="1874" spans="26:28" x14ac:dyDescent="0.25">
      <c r="Z1874">
        <f t="shared" si="33"/>
        <v>1</v>
      </c>
      <c r="AA1874">
        <f>IF(AB1874="",0,IFERROR(IF(VLOOKUP(AB1874,AB$38:AB1873,1,0)&gt;0,0,0),1))</f>
        <v>0</v>
      </c>
      <c r="AB1874" s="16">
        <f>IF(DATOS!J1838=X$39,DATOS!C1838,"")</f>
        <v>0</v>
      </c>
    </row>
    <row r="1875" spans="26:28" x14ac:dyDescent="0.25">
      <c r="Z1875">
        <f t="shared" si="33"/>
        <v>1</v>
      </c>
      <c r="AA1875">
        <f>IF(AB1875="",0,IFERROR(IF(VLOOKUP(AB1875,AB$38:AB1874,1,0)&gt;0,0,0),1))</f>
        <v>0</v>
      </c>
      <c r="AB1875" s="16">
        <f>IF(DATOS!J1839=X$39,DATOS!C1839,"")</f>
        <v>0</v>
      </c>
    </row>
    <row r="1876" spans="26:28" x14ac:dyDescent="0.25">
      <c r="Z1876">
        <f t="shared" si="33"/>
        <v>1</v>
      </c>
      <c r="AA1876">
        <f>IF(AB1876="",0,IFERROR(IF(VLOOKUP(AB1876,AB$38:AB1875,1,0)&gt;0,0,0),1))</f>
        <v>0</v>
      </c>
      <c r="AB1876" s="16">
        <f>IF(DATOS!J1840=X$39,DATOS!C1840,"")</f>
        <v>0</v>
      </c>
    </row>
    <row r="1877" spans="26:28" x14ac:dyDescent="0.25">
      <c r="Z1877">
        <f t="shared" si="33"/>
        <v>1</v>
      </c>
      <c r="AA1877">
        <f>IF(AB1877="",0,IFERROR(IF(VLOOKUP(AB1877,AB$38:AB1876,1,0)&gt;0,0,0),1))</f>
        <v>0</v>
      </c>
      <c r="AB1877" s="16">
        <f>IF(DATOS!J1841=X$39,DATOS!C1841,"")</f>
        <v>0</v>
      </c>
    </row>
    <row r="1878" spans="26:28" x14ac:dyDescent="0.25">
      <c r="Z1878">
        <f t="shared" si="33"/>
        <v>1</v>
      </c>
      <c r="AA1878">
        <f>IF(AB1878="",0,IFERROR(IF(VLOOKUP(AB1878,AB$38:AB1877,1,0)&gt;0,0,0),1))</f>
        <v>0</v>
      </c>
      <c r="AB1878" s="16">
        <f>IF(DATOS!J1842=X$39,DATOS!C1842,"")</f>
        <v>0</v>
      </c>
    </row>
    <row r="1879" spans="26:28" x14ac:dyDescent="0.25">
      <c r="Z1879">
        <f t="shared" si="33"/>
        <v>1</v>
      </c>
      <c r="AA1879">
        <f>IF(AB1879="",0,IFERROR(IF(VLOOKUP(AB1879,AB$38:AB1878,1,0)&gt;0,0,0),1))</f>
        <v>0</v>
      </c>
      <c r="AB1879" s="16">
        <f>IF(DATOS!J1843=X$39,DATOS!C1843,"")</f>
        <v>0</v>
      </c>
    </row>
    <row r="1880" spans="26:28" x14ac:dyDescent="0.25">
      <c r="Z1880">
        <f t="shared" si="33"/>
        <v>1</v>
      </c>
      <c r="AA1880">
        <f>IF(AB1880="",0,IFERROR(IF(VLOOKUP(AB1880,AB$38:AB1879,1,0)&gt;0,0,0),1))</f>
        <v>0</v>
      </c>
      <c r="AB1880" s="16">
        <f>IF(DATOS!J1844=X$39,DATOS!C1844,"")</f>
        <v>0</v>
      </c>
    </row>
    <row r="1881" spans="26:28" x14ac:dyDescent="0.25">
      <c r="Z1881">
        <f t="shared" si="33"/>
        <v>1</v>
      </c>
      <c r="AA1881">
        <f>IF(AB1881="",0,IFERROR(IF(VLOOKUP(AB1881,AB$38:AB1880,1,0)&gt;0,0,0),1))</f>
        <v>0</v>
      </c>
      <c r="AB1881" s="16">
        <f>IF(DATOS!J1845=X$39,DATOS!C1845,"")</f>
        <v>0</v>
      </c>
    </row>
    <row r="1882" spans="26:28" x14ac:dyDescent="0.25">
      <c r="Z1882">
        <f t="shared" si="33"/>
        <v>1</v>
      </c>
      <c r="AA1882">
        <f>IF(AB1882="",0,IFERROR(IF(VLOOKUP(AB1882,AB$38:AB1881,1,0)&gt;0,0,0),1))</f>
        <v>0</v>
      </c>
      <c r="AB1882" s="16">
        <f>IF(DATOS!J1846=X$39,DATOS!C1846,"")</f>
        <v>0</v>
      </c>
    </row>
    <row r="1883" spans="26:28" x14ac:dyDescent="0.25">
      <c r="Z1883">
        <f t="shared" si="33"/>
        <v>1</v>
      </c>
      <c r="AA1883">
        <f>IF(AB1883="",0,IFERROR(IF(VLOOKUP(AB1883,AB$38:AB1882,1,0)&gt;0,0,0),1))</f>
        <v>0</v>
      </c>
      <c r="AB1883" s="16">
        <f>IF(DATOS!J1847=X$39,DATOS!C1847,"")</f>
        <v>0</v>
      </c>
    </row>
    <row r="1884" spans="26:28" x14ac:dyDescent="0.25">
      <c r="Z1884">
        <f t="shared" si="33"/>
        <v>1</v>
      </c>
      <c r="AA1884">
        <f>IF(AB1884="",0,IFERROR(IF(VLOOKUP(AB1884,AB$38:AB1883,1,0)&gt;0,0,0),1))</f>
        <v>0</v>
      </c>
      <c r="AB1884" s="16">
        <f>IF(DATOS!J1848=X$39,DATOS!C1848,"")</f>
        <v>0</v>
      </c>
    </row>
    <row r="1885" spans="26:28" x14ac:dyDescent="0.25">
      <c r="Z1885">
        <f t="shared" si="33"/>
        <v>1</v>
      </c>
      <c r="AA1885">
        <f>IF(AB1885="",0,IFERROR(IF(VLOOKUP(AB1885,AB$38:AB1884,1,0)&gt;0,0,0),1))</f>
        <v>0</v>
      </c>
      <c r="AB1885" s="16">
        <f>IF(DATOS!J1849=X$39,DATOS!C1849,"")</f>
        <v>0</v>
      </c>
    </row>
    <row r="1886" spans="26:28" x14ac:dyDescent="0.25">
      <c r="Z1886">
        <f t="shared" si="33"/>
        <v>1</v>
      </c>
      <c r="AA1886">
        <f>IF(AB1886="",0,IFERROR(IF(VLOOKUP(AB1886,AB$38:AB1885,1,0)&gt;0,0,0),1))</f>
        <v>0</v>
      </c>
      <c r="AB1886" s="16">
        <f>IF(DATOS!J1850=X$39,DATOS!C1850,"")</f>
        <v>0</v>
      </c>
    </row>
    <row r="1887" spans="26:28" x14ac:dyDescent="0.25">
      <c r="Z1887">
        <f t="shared" si="33"/>
        <v>1</v>
      </c>
      <c r="AA1887">
        <f>IF(AB1887="",0,IFERROR(IF(VLOOKUP(AB1887,AB$38:AB1886,1,0)&gt;0,0,0),1))</f>
        <v>0</v>
      </c>
      <c r="AB1887" s="16">
        <f>IF(DATOS!J1851=X$39,DATOS!C1851,"")</f>
        <v>0</v>
      </c>
    </row>
    <row r="1888" spans="26:28" x14ac:dyDescent="0.25">
      <c r="Z1888">
        <f t="shared" si="33"/>
        <v>1</v>
      </c>
      <c r="AA1888">
        <f>IF(AB1888="",0,IFERROR(IF(VLOOKUP(AB1888,AB$38:AB1887,1,0)&gt;0,0,0),1))</f>
        <v>0</v>
      </c>
      <c r="AB1888" s="16">
        <f>IF(DATOS!J1852=X$39,DATOS!C1852,"")</f>
        <v>0</v>
      </c>
    </row>
    <row r="1889" spans="26:28" x14ac:dyDescent="0.25">
      <c r="Z1889">
        <f t="shared" si="33"/>
        <v>1</v>
      </c>
      <c r="AA1889">
        <f>IF(AB1889="",0,IFERROR(IF(VLOOKUP(AB1889,AB$38:AB1888,1,0)&gt;0,0,0),1))</f>
        <v>0</v>
      </c>
      <c r="AB1889" s="16">
        <f>IF(DATOS!J1853=X$39,DATOS!C1853,"")</f>
        <v>0</v>
      </c>
    </row>
    <row r="1890" spans="26:28" x14ac:dyDescent="0.25">
      <c r="Z1890">
        <f t="shared" si="33"/>
        <v>1</v>
      </c>
      <c r="AA1890">
        <f>IF(AB1890="",0,IFERROR(IF(VLOOKUP(AB1890,AB$38:AB1889,1,0)&gt;0,0,0),1))</f>
        <v>0</v>
      </c>
      <c r="AB1890" s="16">
        <f>IF(DATOS!J1854=X$39,DATOS!C1854,"")</f>
        <v>0</v>
      </c>
    </row>
    <row r="1891" spans="26:28" x14ac:dyDescent="0.25">
      <c r="Z1891">
        <f t="shared" si="33"/>
        <v>1</v>
      </c>
      <c r="AA1891">
        <f>IF(AB1891="",0,IFERROR(IF(VLOOKUP(AB1891,AB$38:AB1890,1,0)&gt;0,0,0),1))</f>
        <v>0</v>
      </c>
      <c r="AB1891" s="16">
        <f>IF(DATOS!J1855=X$39,DATOS!C1855,"")</f>
        <v>0</v>
      </c>
    </row>
    <row r="1892" spans="26:28" x14ac:dyDescent="0.25">
      <c r="Z1892">
        <f t="shared" si="33"/>
        <v>1</v>
      </c>
      <c r="AA1892">
        <f>IF(AB1892="",0,IFERROR(IF(VLOOKUP(AB1892,AB$38:AB1891,1,0)&gt;0,0,0),1))</f>
        <v>0</v>
      </c>
      <c r="AB1892" s="16">
        <f>IF(DATOS!J1856=X$39,DATOS!C1856,"")</f>
        <v>0</v>
      </c>
    </row>
    <row r="1893" spans="26:28" x14ac:dyDescent="0.25">
      <c r="Z1893">
        <f t="shared" si="33"/>
        <v>1</v>
      </c>
      <c r="AA1893">
        <f>IF(AB1893="",0,IFERROR(IF(VLOOKUP(AB1893,AB$38:AB1892,1,0)&gt;0,0,0),1))</f>
        <v>0</v>
      </c>
      <c r="AB1893" s="16">
        <f>IF(DATOS!J1857=X$39,DATOS!C1857,"")</f>
        <v>0</v>
      </c>
    </row>
    <row r="1894" spans="26:28" x14ac:dyDescent="0.25">
      <c r="Z1894">
        <f t="shared" ref="Z1894:Z1957" si="34">Z1893+AA1894</f>
        <v>1</v>
      </c>
      <c r="AA1894">
        <f>IF(AB1894="",0,IFERROR(IF(VLOOKUP(AB1894,AB$38:AB1893,1,0)&gt;0,0,0),1))</f>
        <v>0</v>
      </c>
      <c r="AB1894" s="16">
        <f>IF(DATOS!J1858=X$39,DATOS!C1858,"")</f>
        <v>0</v>
      </c>
    </row>
    <row r="1895" spans="26:28" x14ac:dyDescent="0.25">
      <c r="Z1895">
        <f t="shared" si="34"/>
        <v>1</v>
      </c>
      <c r="AA1895">
        <f>IF(AB1895="",0,IFERROR(IF(VLOOKUP(AB1895,AB$38:AB1894,1,0)&gt;0,0,0),1))</f>
        <v>0</v>
      </c>
      <c r="AB1895" s="16">
        <f>IF(DATOS!J1859=X$39,DATOS!C1859,"")</f>
        <v>0</v>
      </c>
    </row>
    <row r="1896" spans="26:28" x14ac:dyDescent="0.25">
      <c r="Z1896">
        <f t="shared" si="34"/>
        <v>1</v>
      </c>
      <c r="AA1896">
        <f>IF(AB1896="",0,IFERROR(IF(VLOOKUP(AB1896,AB$38:AB1895,1,0)&gt;0,0,0),1))</f>
        <v>0</v>
      </c>
      <c r="AB1896" s="16">
        <f>IF(DATOS!J1860=X$39,DATOS!C1860,"")</f>
        <v>0</v>
      </c>
    </row>
    <row r="1897" spans="26:28" x14ac:dyDescent="0.25">
      <c r="Z1897">
        <f t="shared" si="34"/>
        <v>1</v>
      </c>
      <c r="AA1897">
        <f>IF(AB1897="",0,IFERROR(IF(VLOOKUP(AB1897,AB$38:AB1896,1,0)&gt;0,0,0),1))</f>
        <v>0</v>
      </c>
      <c r="AB1897" s="16">
        <f>IF(DATOS!J1861=X$39,DATOS!C1861,"")</f>
        <v>0</v>
      </c>
    </row>
    <row r="1898" spans="26:28" x14ac:dyDescent="0.25">
      <c r="Z1898">
        <f t="shared" si="34"/>
        <v>1</v>
      </c>
      <c r="AA1898">
        <f>IF(AB1898="",0,IFERROR(IF(VLOOKUP(AB1898,AB$38:AB1897,1,0)&gt;0,0,0),1))</f>
        <v>0</v>
      </c>
      <c r="AB1898" s="16">
        <f>IF(DATOS!J1862=X$39,DATOS!C1862,"")</f>
        <v>0</v>
      </c>
    </row>
    <row r="1899" spans="26:28" x14ac:dyDescent="0.25">
      <c r="Z1899">
        <f t="shared" si="34"/>
        <v>1</v>
      </c>
      <c r="AA1899">
        <f>IF(AB1899="",0,IFERROR(IF(VLOOKUP(AB1899,AB$38:AB1898,1,0)&gt;0,0,0),1))</f>
        <v>0</v>
      </c>
      <c r="AB1899" s="16">
        <f>IF(DATOS!J1863=X$39,DATOS!C1863,"")</f>
        <v>0</v>
      </c>
    </row>
    <row r="1900" spans="26:28" x14ac:dyDescent="0.25">
      <c r="Z1900">
        <f t="shared" si="34"/>
        <v>1</v>
      </c>
      <c r="AA1900">
        <f>IF(AB1900="",0,IFERROR(IF(VLOOKUP(AB1900,AB$38:AB1899,1,0)&gt;0,0,0),1))</f>
        <v>0</v>
      </c>
      <c r="AB1900" s="16">
        <f>IF(DATOS!J1864=X$39,DATOS!C1864,"")</f>
        <v>0</v>
      </c>
    </row>
    <row r="1901" spans="26:28" x14ac:dyDescent="0.25">
      <c r="Z1901">
        <f t="shared" si="34"/>
        <v>1</v>
      </c>
      <c r="AA1901">
        <f>IF(AB1901="",0,IFERROR(IF(VLOOKUP(AB1901,AB$38:AB1900,1,0)&gt;0,0,0),1))</f>
        <v>0</v>
      </c>
      <c r="AB1901" s="16">
        <f>IF(DATOS!J1865=X$39,DATOS!C1865,"")</f>
        <v>0</v>
      </c>
    </row>
    <row r="1902" spans="26:28" x14ac:dyDescent="0.25">
      <c r="Z1902">
        <f t="shared" si="34"/>
        <v>1</v>
      </c>
      <c r="AA1902">
        <f>IF(AB1902="",0,IFERROR(IF(VLOOKUP(AB1902,AB$38:AB1901,1,0)&gt;0,0,0),1))</f>
        <v>0</v>
      </c>
      <c r="AB1902" s="16">
        <f>IF(DATOS!J1866=X$39,DATOS!C1866,"")</f>
        <v>0</v>
      </c>
    </row>
    <row r="1903" spans="26:28" x14ac:dyDescent="0.25">
      <c r="Z1903">
        <f t="shared" si="34"/>
        <v>1</v>
      </c>
      <c r="AA1903">
        <f>IF(AB1903="",0,IFERROR(IF(VLOOKUP(AB1903,AB$38:AB1902,1,0)&gt;0,0,0),1))</f>
        <v>0</v>
      </c>
      <c r="AB1903" s="16">
        <f>IF(DATOS!J1867=X$39,DATOS!C1867,"")</f>
        <v>0</v>
      </c>
    </row>
    <row r="1904" spans="26:28" x14ac:dyDescent="0.25">
      <c r="Z1904">
        <f t="shared" si="34"/>
        <v>1</v>
      </c>
      <c r="AA1904">
        <f>IF(AB1904="",0,IFERROR(IF(VLOOKUP(AB1904,AB$38:AB1903,1,0)&gt;0,0,0),1))</f>
        <v>0</v>
      </c>
      <c r="AB1904" s="16">
        <f>IF(DATOS!J1868=X$39,DATOS!C1868,"")</f>
        <v>0</v>
      </c>
    </row>
    <row r="1905" spans="26:28" x14ac:dyDescent="0.25">
      <c r="Z1905">
        <f t="shared" si="34"/>
        <v>1</v>
      </c>
      <c r="AA1905">
        <f>IF(AB1905="",0,IFERROR(IF(VLOOKUP(AB1905,AB$38:AB1904,1,0)&gt;0,0,0),1))</f>
        <v>0</v>
      </c>
      <c r="AB1905" s="16">
        <f>IF(DATOS!J1869=X$39,DATOS!C1869,"")</f>
        <v>0</v>
      </c>
    </row>
    <row r="1906" spans="26:28" x14ac:dyDescent="0.25">
      <c r="Z1906">
        <f t="shared" si="34"/>
        <v>1</v>
      </c>
      <c r="AA1906">
        <f>IF(AB1906="",0,IFERROR(IF(VLOOKUP(AB1906,AB$38:AB1905,1,0)&gt;0,0,0),1))</f>
        <v>0</v>
      </c>
      <c r="AB1906" s="16">
        <f>IF(DATOS!J1870=X$39,DATOS!C1870,"")</f>
        <v>0</v>
      </c>
    </row>
    <row r="1907" spans="26:28" x14ac:dyDescent="0.25">
      <c r="Z1907">
        <f t="shared" si="34"/>
        <v>1</v>
      </c>
      <c r="AA1907">
        <f>IF(AB1907="",0,IFERROR(IF(VLOOKUP(AB1907,AB$38:AB1906,1,0)&gt;0,0,0),1))</f>
        <v>0</v>
      </c>
      <c r="AB1907" s="16">
        <f>IF(DATOS!J1871=X$39,DATOS!C1871,"")</f>
        <v>0</v>
      </c>
    </row>
    <row r="1908" spans="26:28" x14ac:dyDescent="0.25">
      <c r="Z1908">
        <f t="shared" si="34"/>
        <v>1</v>
      </c>
      <c r="AA1908">
        <f>IF(AB1908="",0,IFERROR(IF(VLOOKUP(AB1908,AB$38:AB1907,1,0)&gt;0,0,0),1))</f>
        <v>0</v>
      </c>
      <c r="AB1908" s="16">
        <f>IF(DATOS!J1872=X$39,DATOS!C1872,"")</f>
        <v>0</v>
      </c>
    </row>
    <row r="1909" spans="26:28" x14ac:dyDescent="0.25">
      <c r="Z1909">
        <f t="shared" si="34"/>
        <v>1</v>
      </c>
      <c r="AA1909">
        <f>IF(AB1909="",0,IFERROR(IF(VLOOKUP(AB1909,AB$38:AB1908,1,0)&gt;0,0,0),1))</f>
        <v>0</v>
      </c>
      <c r="AB1909" s="16">
        <f>IF(DATOS!J1873=X$39,DATOS!C1873,"")</f>
        <v>0</v>
      </c>
    </row>
    <row r="1910" spans="26:28" x14ac:dyDescent="0.25">
      <c r="Z1910">
        <f t="shared" si="34"/>
        <v>1</v>
      </c>
      <c r="AA1910">
        <f>IF(AB1910="",0,IFERROR(IF(VLOOKUP(AB1910,AB$38:AB1909,1,0)&gt;0,0,0),1))</f>
        <v>0</v>
      </c>
      <c r="AB1910" s="16">
        <f>IF(DATOS!J1874=X$39,DATOS!C1874,"")</f>
        <v>0</v>
      </c>
    </row>
    <row r="1911" spans="26:28" x14ac:dyDescent="0.25">
      <c r="Z1911">
        <f t="shared" si="34"/>
        <v>1</v>
      </c>
      <c r="AA1911">
        <f>IF(AB1911="",0,IFERROR(IF(VLOOKUP(AB1911,AB$38:AB1910,1,0)&gt;0,0,0),1))</f>
        <v>0</v>
      </c>
      <c r="AB1911" s="16">
        <f>IF(DATOS!J1875=X$39,DATOS!C1875,"")</f>
        <v>0</v>
      </c>
    </row>
    <row r="1912" spans="26:28" x14ac:dyDescent="0.25">
      <c r="Z1912">
        <f t="shared" si="34"/>
        <v>1</v>
      </c>
      <c r="AA1912">
        <f>IF(AB1912="",0,IFERROR(IF(VLOOKUP(AB1912,AB$38:AB1911,1,0)&gt;0,0,0),1))</f>
        <v>0</v>
      </c>
      <c r="AB1912" s="16">
        <f>IF(DATOS!J1876=X$39,DATOS!C1876,"")</f>
        <v>0</v>
      </c>
    </row>
    <row r="1913" spans="26:28" x14ac:dyDescent="0.25">
      <c r="Z1913">
        <f t="shared" si="34"/>
        <v>1</v>
      </c>
      <c r="AA1913">
        <f>IF(AB1913="",0,IFERROR(IF(VLOOKUP(AB1913,AB$38:AB1912,1,0)&gt;0,0,0),1))</f>
        <v>0</v>
      </c>
      <c r="AB1913" s="16">
        <f>IF(DATOS!J1877=X$39,DATOS!C1877,"")</f>
        <v>0</v>
      </c>
    </row>
    <row r="1914" spans="26:28" x14ac:dyDescent="0.25">
      <c r="Z1914">
        <f t="shared" si="34"/>
        <v>1</v>
      </c>
      <c r="AA1914">
        <f>IF(AB1914="",0,IFERROR(IF(VLOOKUP(AB1914,AB$38:AB1913,1,0)&gt;0,0,0),1))</f>
        <v>0</v>
      </c>
      <c r="AB1914" s="16">
        <f>IF(DATOS!J1878=X$39,DATOS!C1878,"")</f>
        <v>0</v>
      </c>
    </row>
    <row r="1915" spans="26:28" x14ac:dyDescent="0.25">
      <c r="Z1915">
        <f t="shared" si="34"/>
        <v>1</v>
      </c>
      <c r="AA1915">
        <f>IF(AB1915="",0,IFERROR(IF(VLOOKUP(AB1915,AB$38:AB1914,1,0)&gt;0,0,0),1))</f>
        <v>0</v>
      </c>
      <c r="AB1915" s="16">
        <f>IF(DATOS!J1879=X$39,DATOS!C1879,"")</f>
        <v>0</v>
      </c>
    </row>
    <row r="1916" spans="26:28" x14ac:dyDescent="0.25">
      <c r="Z1916">
        <f t="shared" si="34"/>
        <v>1</v>
      </c>
      <c r="AA1916">
        <f>IF(AB1916="",0,IFERROR(IF(VLOOKUP(AB1916,AB$38:AB1915,1,0)&gt;0,0,0),1))</f>
        <v>0</v>
      </c>
      <c r="AB1916" s="16">
        <f>IF(DATOS!J1880=X$39,DATOS!C1880,"")</f>
        <v>0</v>
      </c>
    </row>
    <row r="1917" spans="26:28" x14ac:dyDescent="0.25">
      <c r="Z1917">
        <f t="shared" si="34"/>
        <v>1</v>
      </c>
      <c r="AA1917">
        <f>IF(AB1917="",0,IFERROR(IF(VLOOKUP(AB1917,AB$38:AB1916,1,0)&gt;0,0,0),1))</f>
        <v>0</v>
      </c>
      <c r="AB1917" s="16">
        <f>IF(DATOS!J1881=X$39,DATOS!C1881,"")</f>
        <v>0</v>
      </c>
    </row>
    <row r="1918" spans="26:28" x14ac:dyDescent="0.25">
      <c r="Z1918">
        <f t="shared" si="34"/>
        <v>1</v>
      </c>
      <c r="AA1918">
        <f>IF(AB1918="",0,IFERROR(IF(VLOOKUP(AB1918,AB$38:AB1917,1,0)&gt;0,0,0),1))</f>
        <v>0</v>
      </c>
      <c r="AB1918" s="16">
        <f>IF(DATOS!J1882=X$39,DATOS!C1882,"")</f>
        <v>0</v>
      </c>
    </row>
    <row r="1919" spans="26:28" x14ac:dyDescent="0.25">
      <c r="Z1919">
        <f t="shared" si="34"/>
        <v>1</v>
      </c>
      <c r="AA1919">
        <f>IF(AB1919="",0,IFERROR(IF(VLOOKUP(AB1919,AB$38:AB1918,1,0)&gt;0,0,0),1))</f>
        <v>0</v>
      </c>
      <c r="AB1919" s="16">
        <f>IF(DATOS!J1883=X$39,DATOS!C1883,"")</f>
        <v>0</v>
      </c>
    </row>
    <row r="1920" spans="26:28" x14ac:dyDescent="0.25">
      <c r="Z1920">
        <f t="shared" si="34"/>
        <v>1</v>
      </c>
      <c r="AA1920">
        <f>IF(AB1920="",0,IFERROR(IF(VLOOKUP(AB1920,AB$38:AB1919,1,0)&gt;0,0,0),1))</f>
        <v>0</v>
      </c>
      <c r="AB1920" s="16">
        <f>IF(DATOS!J1884=X$39,DATOS!C1884,"")</f>
        <v>0</v>
      </c>
    </row>
    <row r="1921" spans="26:28" x14ac:dyDescent="0.25">
      <c r="Z1921">
        <f t="shared" si="34"/>
        <v>1</v>
      </c>
      <c r="AA1921">
        <f>IF(AB1921="",0,IFERROR(IF(VLOOKUP(AB1921,AB$38:AB1920,1,0)&gt;0,0,0),1))</f>
        <v>0</v>
      </c>
      <c r="AB1921" s="16">
        <f>IF(DATOS!J1885=X$39,DATOS!C1885,"")</f>
        <v>0</v>
      </c>
    </row>
    <row r="1922" spans="26:28" x14ac:dyDescent="0.25">
      <c r="Z1922">
        <f t="shared" si="34"/>
        <v>1</v>
      </c>
      <c r="AA1922">
        <f>IF(AB1922="",0,IFERROR(IF(VLOOKUP(AB1922,AB$38:AB1921,1,0)&gt;0,0,0),1))</f>
        <v>0</v>
      </c>
      <c r="AB1922" s="16">
        <f>IF(DATOS!J1886=X$39,DATOS!C1886,"")</f>
        <v>0</v>
      </c>
    </row>
    <row r="1923" spans="26:28" x14ac:dyDescent="0.25">
      <c r="Z1923">
        <f t="shared" si="34"/>
        <v>1</v>
      </c>
      <c r="AA1923">
        <f>IF(AB1923="",0,IFERROR(IF(VLOOKUP(AB1923,AB$38:AB1922,1,0)&gt;0,0,0),1))</f>
        <v>0</v>
      </c>
      <c r="AB1923" s="16">
        <f>IF(DATOS!J1887=X$39,DATOS!C1887,"")</f>
        <v>0</v>
      </c>
    </row>
    <row r="1924" spans="26:28" x14ac:dyDescent="0.25">
      <c r="Z1924">
        <f t="shared" si="34"/>
        <v>1</v>
      </c>
      <c r="AA1924">
        <f>IF(AB1924="",0,IFERROR(IF(VLOOKUP(AB1924,AB$38:AB1923,1,0)&gt;0,0,0),1))</f>
        <v>0</v>
      </c>
      <c r="AB1924" s="16">
        <f>IF(DATOS!J1888=X$39,DATOS!C1888,"")</f>
        <v>0</v>
      </c>
    </row>
    <row r="1925" spans="26:28" x14ac:dyDescent="0.25">
      <c r="Z1925">
        <f t="shared" si="34"/>
        <v>1</v>
      </c>
      <c r="AA1925">
        <f>IF(AB1925="",0,IFERROR(IF(VLOOKUP(AB1925,AB$38:AB1924,1,0)&gt;0,0,0),1))</f>
        <v>0</v>
      </c>
      <c r="AB1925" s="16">
        <f>IF(DATOS!J1889=X$39,DATOS!C1889,"")</f>
        <v>0</v>
      </c>
    </row>
    <row r="1926" spans="26:28" x14ac:dyDescent="0.25">
      <c r="Z1926">
        <f t="shared" si="34"/>
        <v>1</v>
      </c>
      <c r="AA1926">
        <f>IF(AB1926="",0,IFERROR(IF(VLOOKUP(AB1926,AB$38:AB1925,1,0)&gt;0,0,0),1))</f>
        <v>0</v>
      </c>
      <c r="AB1926" s="16">
        <f>IF(DATOS!J1890=X$39,DATOS!C1890,"")</f>
        <v>0</v>
      </c>
    </row>
    <row r="1927" spans="26:28" x14ac:dyDescent="0.25">
      <c r="Z1927">
        <f t="shared" si="34"/>
        <v>1</v>
      </c>
      <c r="AA1927">
        <f>IF(AB1927="",0,IFERROR(IF(VLOOKUP(AB1927,AB$38:AB1926,1,0)&gt;0,0,0),1))</f>
        <v>0</v>
      </c>
      <c r="AB1927" s="16">
        <f>IF(DATOS!J1891=X$39,DATOS!C1891,"")</f>
        <v>0</v>
      </c>
    </row>
    <row r="1928" spans="26:28" x14ac:dyDescent="0.25">
      <c r="Z1928">
        <f t="shared" si="34"/>
        <v>1</v>
      </c>
      <c r="AA1928">
        <f>IF(AB1928="",0,IFERROR(IF(VLOOKUP(AB1928,AB$38:AB1927,1,0)&gt;0,0,0),1))</f>
        <v>0</v>
      </c>
      <c r="AB1928" s="16">
        <f>IF(DATOS!J1892=X$39,DATOS!C1892,"")</f>
        <v>0</v>
      </c>
    </row>
    <row r="1929" spans="26:28" x14ac:dyDescent="0.25">
      <c r="Z1929">
        <f t="shared" si="34"/>
        <v>1</v>
      </c>
      <c r="AA1929">
        <f>IF(AB1929="",0,IFERROR(IF(VLOOKUP(AB1929,AB$38:AB1928,1,0)&gt;0,0,0),1))</f>
        <v>0</v>
      </c>
      <c r="AB1929" s="16">
        <f>IF(DATOS!J1893=X$39,DATOS!C1893,"")</f>
        <v>0</v>
      </c>
    </row>
    <row r="1930" spans="26:28" x14ac:dyDescent="0.25">
      <c r="Z1930">
        <f t="shared" si="34"/>
        <v>1</v>
      </c>
      <c r="AA1930">
        <f>IF(AB1930="",0,IFERROR(IF(VLOOKUP(AB1930,AB$38:AB1929,1,0)&gt;0,0,0),1))</f>
        <v>0</v>
      </c>
      <c r="AB1930" s="16">
        <f>IF(DATOS!J1894=X$39,DATOS!C1894,"")</f>
        <v>0</v>
      </c>
    </row>
    <row r="1931" spans="26:28" x14ac:dyDescent="0.25">
      <c r="Z1931">
        <f t="shared" si="34"/>
        <v>1</v>
      </c>
      <c r="AA1931">
        <f>IF(AB1931="",0,IFERROR(IF(VLOOKUP(AB1931,AB$38:AB1930,1,0)&gt;0,0,0),1))</f>
        <v>0</v>
      </c>
      <c r="AB1931" s="16">
        <f>IF(DATOS!J1895=X$39,DATOS!C1895,"")</f>
        <v>0</v>
      </c>
    </row>
    <row r="1932" spans="26:28" x14ac:dyDescent="0.25">
      <c r="Z1932">
        <f t="shared" si="34"/>
        <v>1</v>
      </c>
      <c r="AA1932">
        <f>IF(AB1932="",0,IFERROR(IF(VLOOKUP(AB1932,AB$38:AB1931,1,0)&gt;0,0,0),1))</f>
        <v>0</v>
      </c>
      <c r="AB1932" s="16">
        <f>IF(DATOS!J1896=X$39,DATOS!C1896,"")</f>
        <v>0</v>
      </c>
    </row>
    <row r="1933" spans="26:28" x14ac:dyDescent="0.25">
      <c r="Z1933">
        <f t="shared" si="34"/>
        <v>1</v>
      </c>
      <c r="AA1933">
        <f>IF(AB1933="",0,IFERROR(IF(VLOOKUP(AB1933,AB$38:AB1932,1,0)&gt;0,0,0),1))</f>
        <v>0</v>
      </c>
      <c r="AB1933" s="16">
        <f>IF(DATOS!J1897=X$39,DATOS!C1897,"")</f>
        <v>0</v>
      </c>
    </row>
    <row r="1934" spans="26:28" x14ac:dyDescent="0.25">
      <c r="Z1934">
        <f t="shared" si="34"/>
        <v>1</v>
      </c>
      <c r="AA1934">
        <f>IF(AB1934="",0,IFERROR(IF(VLOOKUP(AB1934,AB$38:AB1933,1,0)&gt;0,0,0),1))</f>
        <v>0</v>
      </c>
      <c r="AB1934" s="16">
        <f>IF(DATOS!J1898=X$39,DATOS!C1898,"")</f>
        <v>0</v>
      </c>
    </row>
    <row r="1935" spans="26:28" x14ac:dyDescent="0.25">
      <c r="Z1935">
        <f t="shared" si="34"/>
        <v>1</v>
      </c>
      <c r="AA1935">
        <f>IF(AB1935="",0,IFERROR(IF(VLOOKUP(AB1935,AB$38:AB1934,1,0)&gt;0,0,0),1))</f>
        <v>0</v>
      </c>
      <c r="AB1935" s="16">
        <f>IF(DATOS!J1899=X$39,DATOS!C1899,"")</f>
        <v>0</v>
      </c>
    </row>
    <row r="1936" spans="26:28" x14ac:dyDescent="0.25">
      <c r="Z1936">
        <f t="shared" si="34"/>
        <v>1</v>
      </c>
      <c r="AA1936">
        <f>IF(AB1936="",0,IFERROR(IF(VLOOKUP(AB1936,AB$38:AB1935,1,0)&gt;0,0,0),1))</f>
        <v>0</v>
      </c>
      <c r="AB1936" s="16">
        <f>IF(DATOS!J1900=X$39,DATOS!C1900,"")</f>
        <v>0</v>
      </c>
    </row>
    <row r="1937" spans="26:28" x14ac:dyDescent="0.25">
      <c r="Z1937">
        <f t="shared" si="34"/>
        <v>1</v>
      </c>
      <c r="AA1937">
        <f>IF(AB1937="",0,IFERROR(IF(VLOOKUP(AB1937,AB$38:AB1936,1,0)&gt;0,0,0),1))</f>
        <v>0</v>
      </c>
      <c r="AB1937" s="16">
        <f>IF(DATOS!J1901=X$39,DATOS!C1901,"")</f>
        <v>0</v>
      </c>
    </row>
    <row r="1938" spans="26:28" x14ac:dyDescent="0.25">
      <c r="Z1938">
        <f t="shared" si="34"/>
        <v>1</v>
      </c>
      <c r="AA1938">
        <f>IF(AB1938="",0,IFERROR(IF(VLOOKUP(AB1938,AB$38:AB1937,1,0)&gt;0,0,0),1))</f>
        <v>0</v>
      </c>
      <c r="AB1938" s="16">
        <f>IF(DATOS!J1902=X$39,DATOS!C1902,"")</f>
        <v>0</v>
      </c>
    </row>
    <row r="1939" spans="26:28" x14ac:dyDescent="0.25">
      <c r="Z1939">
        <f t="shared" si="34"/>
        <v>1</v>
      </c>
      <c r="AA1939">
        <f>IF(AB1939="",0,IFERROR(IF(VLOOKUP(AB1939,AB$38:AB1938,1,0)&gt;0,0,0),1))</f>
        <v>0</v>
      </c>
      <c r="AB1939" s="16">
        <f>IF(DATOS!J1903=X$39,DATOS!C1903,"")</f>
        <v>0</v>
      </c>
    </row>
    <row r="1940" spans="26:28" x14ac:dyDescent="0.25">
      <c r="Z1940">
        <f t="shared" si="34"/>
        <v>1</v>
      </c>
      <c r="AA1940">
        <f>IF(AB1940="",0,IFERROR(IF(VLOOKUP(AB1940,AB$38:AB1939,1,0)&gt;0,0,0),1))</f>
        <v>0</v>
      </c>
      <c r="AB1940" s="16">
        <f>IF(DATOS!J1904=X$39,DATOS!C1904,"")</f>
        <v>0</v>
      </c>
    </row>
    <row r="1941" spans="26:28" x14ac:dyDescent="0.25">
      <c r="Z1941">
        <f t="shared" si="34"/>
        <v>1</v>
      </c>
      <c r="AA1941">
        <f>IF(AB1941="",0,IFERROR(IF(VLOOKUP(AB1941,AB$38:AB1940,1,0)&gt;0,0,0),1))</f>
        <v>0</v>
      </c>
      <c r="AB1941" s="16">
        <f>IF(DATOS!J1905=X$39,DATOS!C1905,"")</f>
        <v>0</v>
      </c>
    </row>
    <row r="1942" spans="26:28" x14ac:dyDescent="0.25">
      <c r="Z1942">
        <f t="shared" si="34"/>
        <v>1</v>
      </c>
      <c r="AA1942">
        <f>IF(AB1942="",0,IFERROR(IF(VLOOKUP(AB1942,AB$38:AB1941,1,0)&gt;0,0,0),1))</f>
        <v>0</v>
      </c>
      <c r="AB1942" s="16">
        <f>IF(DATOS!J1906=X$39,DATOS!C1906,"")</f>
        <v>0</v>
      </c>
    </row>
    <row r="1943" spans="26:28" x14ac:dyDescent="0.25">
      <c r="Z1943">
        <f t="shared" si="34"/>
        <v>1</v>
      </c>
      <c r="AA1943">
        <f>IF(AB1943="",0,IFERROR(IF(VLOOKUP(AB1943,AB$38:AB1942,1,0)&gt;0,0,0),1))</f>
        <v>0</v>
      </c>
      <c r="AB1943" s="16">
        <f>IF(DATOS!J1907=X$39,DATOS!C1907,"")</f>
        <v>0</v>
      </c>
    </row>
    <row r="1944" spans="26:28" x14ac:dyDescent="0.25">
      <c r="Z1944">
        <f t="shared" si="34"/>
        <v>1</v>
      </c>
      <c r="AA1944">
        <f>IF(AB1944="",0,IFERROR(IF(VLOOKUP(AB1944,AB$38:AB1943,1,0)&gt;0,0,0),1))</f>
        <v>0</v>
      </c>
      <c r="AB1944" s="16">
        <f>IF(DATOS!J1908=X$39,DATOS!C1908,"")</f>
        <v>0</v>
      </c>
    </row>
    <row r="1945" spans="26:28" x14ac:dyDescent="0.25">
      <c r="Z1945">
        <f t="shared" si="34"/>
        <v>1</v>
      </c>
      <c r="AA1945">
        <f>IF(AB1945="",0,IFERROR(IF(VLOOKUP(AB1945,AB$38:AB1944,1,0)&gt;0,0,0),1))</f>
        <v>0</v>
      </c>
      <c r="AB1945" s="16">
        <f>IF(DATOS!J1909=X$39,DATOS!C1909,"")</f>
        <v>0</v>
      </c>
    </row>
    <row r="1946" spans="26:28" x14ac:dyDescent="0.25">
      <c r="Z1946">
        <f t="shared" si="34"/>
        <v>1</v>
      </c>
      <c r="AA1946">
        <f>IF(AB1946="",0,IFERROR(IF(VLOOKUP(AB1946,AB$38:AB1945,1,0)&gt;0,0,0),1))</f>
        <v>0</v>
      </c>
      <c r="AB1946" s="16">
        <f>IF(DATOS!J1910=X$39,DATOS!C1910,"")</f>
        <v>0</v>
      </c>
    </row>
    <row r="1947" spans="26:28" x14ac:dyDescent="0.25">
      <c r="Z1947">
        <f t="shared" si="34"/>
        <v>1</v>
      </c>
      <c r="AA1947">
        <f>IF(AB1947="",0,IFERROR(IF(VLOOKUP(AB1947,AB$38:AB1946,1,0)&gt;0,0,0),1))</f>
        <v>0</v>
      </c>
      <c r="AB1947" s="16">
        <f>IF(DATOS!J1911=X$39,DATOS!C1911,"")</f>
        <v>0</v>
      </c>
    </row>
    <row r="1948" spans="26:28" x14ac:dyDescent="0.25">
      <c r="Z1948">
        <f t="shared" si="34"/>
        <v>1</v>
      </c>
      <c r="AA1948">
        <f>IF(AB1948="",0,IFERROR(IF(VLOOKUP(AB1948,AB$38:AB1947,1,0)&gt;0,0,0),1))</f>
        <v>0</v>
      </c>
      <c r="AB1948" s="16">
        <f>IF(DATOS!J1912=X$39,DATOS!C1912,"")</f>
        <v>0</v>
      </c>
    </row>
    <row r="1949" spans="26:28" x14ac:dyDescent="0.25">
      <c r="Z1949">
        <f t="shared" si="34"/>
        <v>1</v>
      </c>
      <c r="AA1949">
        <f>IF(AB1949="",0,IFERROR(IF(VLOOKUP(AB1949,AB$38:AB1948,1,0)&gt;0,0,0),1))</f>
        <v>0</v>
      </c>
      <c r="AB1949" s="16">
        <f>IF(DATOS!J1913=X$39,DATOS!C1913,"")</f>
        <v>0</v>
      </c>
    </row>
    <row r="1950" spans="26:28" x14ac:dyDescent="0.25">
      <c r="Z1950">
        <f t="shared" si="34"/>
        <v>1</v>
      </c>
      <c r="AA1950">
        <f>IF(AB1950="",0,IFERROR(IF(VLOOKUP(AB1950,AB$38:AB1949,1,0)&gt;0,0,0),1))</f>
        <v>0</v>
      </c>
      <c r="AB1950" s="16">
        <f>IF(DATOS!J1914=X$39,DATOS!C1914,"")</f>
        <v>0</v>
      </c>
    </row>
    <row r="1951" spans="26:28" x14ac:dyDescent="0.25">
      <c r="Z1951">
        <f t="shared" si="34"/>
        <v>1</v>
      </c>
      <c r="AA1951">
        <f>IF(AB1951="",0,IFERROR(IF(VLOOKUP(AB1951,AB$38:AB1950,1,0)&gt;0,0,0),1))</f>
        <v>0</v>
      </c>
      <c r="AB1951" s="16">
        <f>IF(DATOS!J1915=X$39,DATOS!C1915,"")</f>
        <v>0</v>
      </c>
    </row>
    <row r="1952" spans="26:28" x14ac:dyDescent="0.25">
      <c r="Z1952">
        <f t="shared" si="34"/>
        <v>1</v>
      </c>
      <c r="AA1952">
        <f>IF(AB1952="",0,IFERROR(IF(VLOOKUP(AB1952,AB$38:AB1951,1,0)&gt;0,0,0),1))</f>
        <v>0</v>
      </c>
      <c r="AB1952" s="16">
        <f>IF(DATOS!J1916=X$39,DATOS!C1916,"")</f>
        <v>0</v>
      </c>
    </row>
    <row r="1953" spans="26:28" x14ac:dyDescent="0.25">
      <c r="Z1953">
        <f t="shared" si="34"/>
        <v>1</v>
      </c>
      <c r="AA1953">
        <f>IF(AB1953="",0,IFERROR(IF(VLOOKUP(AB1953,AB$38:AB1952,1,0)&gt;0,0,0),1))</f>
        <v>0</v>
      </c>
      <c r="AB1953" s="16">
        <f>IF(DATOS!J1917=X$39,DATOS!C1917,"")</f>
        <v>0</v>
      </c>
    </row>
    <row r="1954" spans="26:28" x14ac:dyDescent="0.25">
      <c r="Z1954">
        <f t="shared" si="34"/>
        <v>1</v>
      </c>
      <c r="AA1954">
        <f>IF(AB1954="",0,IFERROR(IF(VLOOKUP(AB1954,AB$38:AB1953,1,0)&gt;0,0,0),1))</f>
        <v>0</v>
      </c>
      <c r="AB1954" s="16">
        <f>IF(DATOS!J1918=X$39,DATOS!C1918,"")</f>
        <v>0</v>
      </c>
    </row>
    <row r="1955" spans="26:28" x14ac:dyDescent="0.25">
      <c r="Z1955">
        <f t="shared" si="34"/>
        <v>1</v>
      </c>
      <c r="AA1955">
        <f>IF(AB1955="",0,IFERROR(IF(VLOOKUP(AB1955,AB$38:AB1954,1,0)&gt;0,0,0),1))</f>
        <v>0</v>
      </c>
      <c r="AB1955" s="16">
        <f>IF(DATOS!J1919=X$39,DATOS!C1919,"")</f>
        <v>0</v>
      </c>
    </row>
    <row r="1956" spans="26:28" x14ac:dyDescent="0.25">
      <c r="Z1956">
        <f t="shared" si="34"/>
        <v>1</v>
      </c>
      <c r="AA1956">
        <f>IF(AB1956="",0,IFERROR(IF(VLOOKUP(AB1956,AB$38:AB1955,1,0)&gt;0,0,0),1))</f>
        <v>0</v>
      </c>
      <c r="AB1956" s="16">
        <f>IF(DATOS!J1920=X$39,DATOS!C1920,"")</f>
        <v>0</v>
      </c>
    </row>
    <row r="1957" spans="26:28" x14ac:dyDescent="0.25">
      <c r="Z1957">
        <f t="shared" si="34"/>
        <v>1</v>
      </c>
      <c r="AA1957">
        <f>IF(AB1957="",0,IFERROR(IF(VLOOKUP(AB1957,AB$38:AB1956,1,0)&gt;0,0,0),1))</f>
        <v>0</v>
      </c>
      <c r="AB1957" s="16">
        <f>IF(DATOS!J1921=X$39,DATOS!C1921,"")</f>
        <v>0</v>
      </c>
    </row>
    <row r="1958" spans="26:28" x14ac:dyDescent="0.25">
      <c r="Z1958">
        <f t="shared" ref="Z1958:Z2021" si="35">Z1957+AA1958</f>
        <v>1</v>
      </c>
      <c r="AA1958">
        <f>IF(AB1958="",0,IFERROR(IF(VLOOKUP(AB1958,AB$38:AB1957,1,0)&gt;0,0,0),1))</f>
        <v>0</v>
      </c>
      <c r="AB1958" s="16">
        <f>IF(DATOS!J1922=X$39,DATOS!C1922,"")</f>
        <v>0</v>
      </c>
    </row>
    <row r="1959" spans="26:28" x14ac:dyDescent="0.25">
      <c r="Z1959">
        <f t="shared" si="35"/>
        <v>1</v>
      </c>
      <c r="AA1959">
        <f>IF(AB1959="",0,IFERROR(IF(VLOOKUP(AB1959,AB$38:AB1958,1,0)&gt;0,0,0),1))</f>
        <v>0</v>
      </c>
      <c r="AB1959" s="16">
        <f>IF(DATOS!J1923=X$39,DATOS!C1923,"")</f>
        <v>0</v>
      </c>
    </row>
    <row r="1960" spans="26:28" x14ac:dyDescent="0.25">
      <c r="Z1960">
        <f t="shared" si="35"/>
        <v>1</v>
      </c>
      <c r="AA1960">
        <f>IF(AB1960="",0,IFERROR(IF(VLOOKUP(AB1960,AB$38:AB1959,1,0)&gt;0,0,0),1))</f>
        <v>0</v>
      </c>
      <c r="AB1960" s="16">
        <f>IF(DATOS!J1924=X$39,DATOS!C1924,"")</f>
        <v>0</v>
      </c>
    </row>
    <row r="1961" spans="26:28" x14ac:dyDescent="0.25">
      <c r="Z1961">
        <f t="shared" si="35"/>
        <v>1</v>
      </c>
      <c r="AA1961">
        <f>IF(AB1961="",0,IFERROR(IF(VLOOKUP(AB1961,AB$38:AB1960,1,0)&gt;0,0,0),1))</f>
        <v>0</v>
      </c>
      <c r="AB1961" s="16">
        <f>IF(DATOS!J1925=X$39,DATOS!C1925,"")</f>
        <v>0</v>
      </c>
    </row>
    <row r="1962" spans="26:28" x14ac:dyDescent="0.25">
      <c r="Z1962">
        <f t="shared" si="35"/>
        <v>1</v>
      </c>
      <c r="AA1962">
        <f>IF(AB1962="",0,IFERROR(IF(VLOOKUP(AB1962,AB$38:AB1961,1,0)&gt;0,0,0),1))</f>
        <v>0</v>
      </c>
      <c r="AB1962" s="16">
        <f>IF(DATOS!J1926=X$39,DATOS!C1926,"")</f>
        <v>0</v>
      </c>
    </row>
    <row r="1963" spans="26:28" x14ac:dyDescent="0.25">
      <c r="Z1963">
        <f t="shared" si="35"/>
        <v>1</v>
      </c>
      <c r="AA1963">
        <f>IF(AB1963="",0,IFERROR(IF(VLOOKUP(AB1963,AB$38:AB1962,1,0)&gt;0,0,0),1))</f>
        <v>0</v>
      </c>
      <c r="AB1963" s="16">
        <f>IF(DATOS!J1927=X$39,DATOS!C1927,"")</f>
        <v>0</v>
      </c>
    </row>
    <row r="1964" spans="26:28" x14ac:dyDescent="0.25">
      <c r="Z1964">
        <f t="shared" si="35"/>
        <v>1</v>
      </c>
      <c r="AA1964">
        <f>IF(AB1964="",0,IFERROR(IF(VLOOKUP(AB1964,AB$38:AB1963,1,0)&gt;0,0,0),1))</f>
        <v>0</v>
      </c>
      <c r="AB1964" s="16">
        <f>IF(DATOS!J1928=X$39,DATOS!C1928,"")</f>
        <v>0</v>
      </c>
    </row>
    <row r="1965" spans="26:28" x14ac:dyDescent="0.25">
      <c r="Z1965">
        <f t="shared" si="35"/>
        <v>1</v>
      </c>
      <c r="AA1965">
        <f>IF(AB1965="",0,IFERROR(IF(VLOOKUP(AB1965,AB$38:AB1964,1,0)&gt;0,0,0),1))</f>
        <v>0</v>
      </c>
      <c r="AB1965" s="16">
        <f>IF(DATOS!J1929=X$39,DATOS!C1929,"")</f>
        <v>0</v>
      </c>
    </row>
    <row r="1966" spans="26:28" x14ac:dyDescent="0.25">
      <c r="Z1966">
        <f t="shared" si="35"/>
        <v>1</v>
      </c>
      <c r="AA1966">
        <f>IF(AB1966="",0,IFERROR(IF(VLOOKUP(AB1966,AB$38:AB1965,1,0)&gt;0,0,0),1))</f>
        <v>0</v>
      </c>
      <c r="AB1966" s="16">
        <f>IF(DATOS!J1930=X$39,DATOS!C1930,"")</f>
        <v>0</v>
      </c>
    </row>
    <row r="1967" spans="26:28" x14ac:dyDescent="0.25">
      <c r="Z1967">
        <f t="shared" si="35"/>
        <v>1</v>
      </c>
      <c r="AA1967">
        <f>IF(AB1967="",0,IFERROR(IF(VLOOKUP(AB1967,AB$38:AB1966,1,0)&gt;0,0,0),1))</f>
        <v>0</v>
      </c>
      <c r="AB1967" s="16">
        <f>IF(DATOS!J1931=X$39,DATOS!C1931,"")</f>
        <v>0</v>
      </c>
    </row>
    <row r="1968" spans="26:28" x14ac:dyDescent="0.25">
      <c r="Z1968">
        <f t="shared" si="35"/>
        <v>1</v>
      </c>
      <c r="AA1968">
        <f>IF(AB1968="",0,IFERROR(IF(VLOOKUP(AB1968,AB$38:AB1967,1,0)&gt;0,0,0),1))</f>
        <v>0</v>
      </c>
      <c r="AB1968" s="16">
        <f>IF(DATOS!J1932=X$39,DATOS!C1932,"")</f>
        <v>0</v>
      </c>
    </row>
    <row r="1969" spans="26:28" x14ac:dyDescent="0.25">
      <c r="Z1969">
        <f t="shared" si="35"/>
        <v>1</v>
      </c>
      <c r="AA1969">
        <f>IF(AB1969="",0,IFERROR(IF(VLOOKUP(AB1969,AB$38:AB1968,1,0)&gt;0,0,0),1))</f>
        <v>0</v>
      </c>
      <c r="AB1969" s="16">
        <f>IF(DATOS!J1933=X$39,DATOS!C1933,"")</f>
        <v>0</v>
      </c>
    </row>
    <row r="1970" spans="26:28" x14ac:dyDescent="0.25">
      <c r="Z1970">
        <f t="shared" si="35"/>
        <v>1</v>
      </c>
      <c r="AA1970">
        <f>IF(AB1970="",0,IFERROR(IF(VLOOKUP(AB1970,AB$38:AB1969,1,0)&gt;0,0,0),1))</f>
        <v>0</v>
      </c>
      <c r="AB1970" s="16">
        <f>IF(DATOS!J1934=X$39,DATOS!C1934,"")</f>
        <v>0</v>
      </c>
    </row>
    <row r="1971" spans="26:28" x14ac:dyDescent="0.25">
      <c r="Z1971">
        <f t="shared" si="35"/>
        <v>1</v>
      </c>
      <c r="AA1971">
        <f>IF(AB1971="",0,IFERROR(IF(VLOOKUP(AB1971,AB$38:AB1970,1,0)&gt;0,0,0),1))</f>
        <v>0</v>
      </c>
      <c r="AB1971" s="16">
        <f>IF(DATOS!J1935=X$39,DATOS!C1935,"")</f>
        <v>0</v>
      </c>
    </row>
    <row r="1972" spans="26:28" x14ac:dyDescent="0.25">
      <c r="Z1972">
        <f t="shared" si="35"/>
        <v>1</v>
      </c>
      <c r="AA1972">
        <f>IF(AB1972="",0,IFERROR(IF(VLOOKUP(AB1972,AB$38:AB1971,1,0)&gt;0,0,0),1))</f>
        <v>0</v>
      </c>
      <c r="AB1972" s="16">
        <f>IF(DATOS!J1936=X$39,DATOS!C1936,"")</f>
        <v>0</v>
      </c>
    </row>
    <row r="1973" spans="26:28" x14ac:dyDescent="0.25">
      <c r="Z1973">
        <f t="shared" si="35"/>
        <v>1</v>
      </c>
      <c r="AA1973">
        <f>IF(AB1973="",0,IFERROR(IF(VLOOKUP(AB1973,AB$38:AB1972,1,0)&gt;0,0,0),1))</f>
        <v>0</v>
      </c>
      <c r="AB1973" s="16">
        <f>IF(DATOS!J1937=X$39,DATOS!C1937,"")</f>
        <v>0</v>
      </c>
    </row>
    <row r="1974" spans="26:28" x14ac:dyDescent="0.25">
      <c r="Z1974">
        <f t="shared" si="35"/>
        <v>1</v>
      </c>
      <c r="AA1974">
        <f>IF(AB1974="",0,IFERROR(IF(VLOOKUP(AB1974,AB$38:AB1973,1,0)&gt;0,0,0),1))</f>
        <v>0</v>
      </c>
      <c r="AB1974" s="16">
        <f>IF(DATOS!J1938=X$39,DATOS!C1938,"")</f>
        <v>0</v>
      </c>
    </row>
    <row r="1975" spans="26:28" x14ac:dyDescent="0.25">
      <c r="Z1975">
        <f t="shared" si="35"/>
        <v>1</v>
      </c>
      <c r="AA1975">
        <f>IF(AB1975="",0,IFERROR(IF(VLOOKUP(AB1975,AB$38:AB1974,1,0)&gt;0,0,0),1))</f>
        <v>0</v>
      </c>
      <c r="AB1975" s="16">
        <f>IF(DATOS!J1939=X$39,DATOS!C1939,"")</f>
        <v>0</v>
      </c>
    </row>
    <row r="1976" spans="26:28" x14ac:dyDescent="0.25">
      <c r="Z1976">
        <f t="shared" si="35"/>
        <v>1</v>
      </c>
      <c r="AA1976">
        <f>IF(AB1976="",0,IFERROR(IF(VLOOKUP(AB1976,AB$38:AB1975,1,0)&gt;0,0,0),1))</f>
        <v>0</v>
      </c>
      <c r="AB1976" s="16">
        <f>IF(DATOS!J1940=X$39,DATOS!C1940,"")</f>
        <v>0</v>
      </c>
    </row>
    <row r="1977" spans="26:28" x14ac:dyDescent="0.25">
      <c r="Z1977">
        <f t="shared" si="35"/>
        <v>1</v>
      </c>
      <c r="AA1977">
        <f>IF(AB1977="",0,IFERROR(IF(VLOOKUP(AB1977,AB$38:AB1976,1,0)&gt;0,0,0),1))</f>
        <v>0</v>
      </c>
      <c r="AB1977" s="16">
        <f>IF(DATOS!J1941=X$39,DATOS!C1941,"")</f>
        <v>0</v>
      </c>
    </row>
    <row r="1978" spans="26:28" x14ac:dyDescent="0.25">
      <c r="Z1978">
        <f t="shared" si="35"/>
        <v>1</v>
      </c>
      <c r="AA1978">
        <f>IF(AB1978="",0,IFERROR(IF(VLOOKUP(AB1978,AB$38:AB1977,1,0)&gt;0,0,0),1))</f>
        <v>0</v>
      </c>
      <c r="AB1978" s="16">
        <f>IF(DATOS!J1942=X$39,DATOS!C1942,"")</f>
        <v>0</v>
      </c>
    </row>
    <row r="1979" spans="26:28" x14ac:dyDescent="0.25">
      <c r="Z1979">
        <f t="shared" si="35"/>
        <v>1</v>
      </c>
      <c r="AA1979">
        <f>IF(AB1979="",0,IFERROR(IF(VLOOKUP(AB1979,AB$38:AB1978,1,0)&gt;0,0,0),1))</f>
        <v>0</v>
      </c>
      <c r="AB1979" s="16">
        <f>IF(DATOS!J1943=X$39,DATOS!C1943,"")</f>
        <v>0</v>
      </c>
    </row>
    <row r="1980" spans="26:28" x14ac:dyDescent="0.25">
      <c r="Z1980">
        <f t="shared" si="35"/>
        <v>1</v>
      </c>
      <c r="AA1980">
        <f>IF(AB1980="",0,IFERROR(IF(VLOOKUP(AB1980,AB$38:AB1979,1,0)&gt;0,0,0),1))</f>
        <v>0</v>
      </c>
      <c r="AB1980" s="16">
        <f>IF(DATOS!J1944=X$39,DATOS!C1944,"")</f>
        <v>0</v>
      </c>
    </row>
    <row r="1981" spans="26:28" x14ac:dyDescent="0.25">
      <c r="Z1981">
        <f t="shared" si="35"/>
        <v>1</v>
      </c>
      <c r="AA1981">
        <f>IF(AB1981="",0,IFERROR(IF(VLOOKUP(AB1981,AB$38:AB1980,1,0)&gt;0,0,0),1))</f>
        <v>0</v>
      </c>
      <c r="AB1981" s="16">
        <f>IF(DATOS!J1945=X$39,DATOS!C1945,"")</f>
        <v>0</v>
      </c>
    </row>
    <row r="1982" spans="26:28" x14ac:dyDescent="0.25">
      <c r="Z1982">
        <f t="shared" si="35"/>
        <v>1</v>
      </c>
      <c r="AA1982">
        <f>IF(AB1982="",0,IFERROR(IF(VLOOKUP(AB1982,AB$38:AB1981,1,0)&gt;0,0,0),1))</f>
        <v>0</v>
      </c>
      <c r="AB1982" s="16">
        <f>IF(DATOS!J1946=X$39,DATOS!C1946,"")</f>
        <v>0</v>
      </c>
    </row>
    <row r="1983" spans="26:28" x14ac:dyDescent="0.25">
      <c r="Z1983">
        <f t="shared" si="35"/>
        <v>1</v>
      </c>
      <c r="AA1983">
        <f>IF(AB1983="",0,IFERROR(IF(VLOOKUP(AB1983,AB$38:AB1982,1,0)&gt;0,0,0),1))</f>
        <v>0</v>
      </c>
      <c r="AB1983" s="16">
        <f>IF(DATOS!J1947=X$39,DATOS!C1947,"")</f>
        <v>0</v>
      </c>
    </row>
    <row r="1984" spans="26:28" x14ac:dyDescent="0.25">
      <c r="Z1984">
        <f t="shared" si="35"/>
        <v>1</v>
      </c>
      <c r="AA1984">
        <f>IF(AB1984="",0,IFERROR(IF(VLOOKUP(AB1984,AB$38:AB1983,1,0)&gt;0,0,0),1))</f>
        <v>0</v>
      </c>
      <c r="AB1984" s="16">
        <f>IF(DATOS!J1948=X$39,DATOS!C1948,"")</f>
        <v>0</v>
      </c>
    </row>
    <row r="1985" spans="26:28" x14ac:dyDescent="0.25">
      <c r="Z1985">
        <f t="shared" si="35"/>
        <v>1</v>
      </c>
      <c r="AA1985">
        <f>IF(AB1985="",0,IFERROR(IF(VLOOKUP(AB1985,AB$38:AB1984,1,0)&gt;0,0,0),1))</f>
        <v>0</v>
      </c>
      <c r="AB1985" s="16">
        <f>IF(DATOS!J1949=X$39,DATOS!C1949,"")</f>
        <v>0</v>
      </c>
    </row>
    <row r="1986" spans="26:28" x14ac:dyDescent="0.25">
      <c r="Z1986">
        <f t="shared" si="35"/>
        <v>1</v>
      </c>
      <c r="AA1986">
        <f>IF(AB1986="",0,IFERROR(IF(VLOOKUP(AB1986,AB$38:AB1985,1,0)&gt;0,0,0),1))</f>
        <v>0</v>
      </c>
      <c r="AB1986" s="16">
        <f>IF(DATOS!J1950=X$39,DATOS!C1950,"")</f>
        <v>0</v>
      </c>
    </row>
    <row r="1987" spans="26:28" x14ac:dyDescent="0.25">
      <c r="Z1987">
        <f t="shared" si="35"/>
        <v>1</v>
      </c>
      <c r="AA1987">
        <f>IF(AB1987="",0,IFERROR(IF(VLOOKUP(AB1987,AB$38:AB1986,1,0)&gt;0,0,0),1))</f>
        <v>0</v>
      </c>
      <c r="AB1987" s="16">
        <f>IF(DATOS!J1951=X$39,DATOS!C1951,"")</f>
        <v>0</v>
      </c>
    </row>
    <row r="1988" spans="26:28" x14ac:dyDescent="0.25">
      <c r="Z1988">
        <f t="shared" si="35"/>
        <v>1</v>
      </c>
      <c r="AA1988">
        <f>IF(AB1988="",0,IFERROR(IF(VLOOKUP(AB1988,AB$38:AB1987,1,0)&gt;0,0,0),1))</f>
        <v>0</v>
      </c>
      <c r="AB1988" s="16">
        <f>IF(DATOS!J1952=X$39,DATOS!C1952,"")</f>
        <v>0</v>
      </c>
    </row>
    <row r="1989" spans="26:28" x14ac:dyDescent="0.25">
      <c r="Z1989">
        <f t="shared" si="35"/>
        <v>1</v>
      </c>
      <c r="AA1989">
        <f>IF(AB1989="",0,IFERROR(IF(VLOOKUP(AB1989,AB$38:AB1988,1,0)&gt;0,0,0),1))</f>
        <v>0</v>
      </c>
      <c r="AB1989" s="16">
        <f>IF(DATOS!J1953=X$39,DATOS!C1953,"")</f>
        <v>0</v>
      </c>
    </row>
    <row r="1990" spans="26:28" x14ac:dyDescent="0.25">
      <c r="Z1990">
        <f t="shared" si="35"/>
        <v>1</v>
      </c>
      <c r="AA1990">
        <f>IF(AB1990="",0,IFERROR(IF(VLOOKUP(AB1990,AB$38:AB1989,1,0)&gt;0,0,0),1))</f>
        <v>0</v>
      </c>
      <c r="AB1990" s="16">
        <f>IF(DATOS!J1954=X$39,DATOS!C1954,"")</f>
        <v>0</v>
      </c>
    </row>
    <row r="1991" spans="26:28" x14ac:dyDescent="0.25">
      <c r="Z1991">
        <f t="shared" si="35"/>
        <v>1</v>
      </c>
      <c r="AA1991">
        <f>IF(AB1991="",0,IFERROR(IF(VLOOKUP(AB1991,AB$38:AB1990,1,0)&gt;0,0,0),1))</f>
        <v>0</v>
      </c>
      <c r="AB1991" s="16">
        <f>IF(DATOS!J1955=X$39,DATOS!C1955,"")</f>
        <v>0</v>
      </c>
    </row>
    <row r="1992" spans="26:28" x14ac:dyDescent="0.25">
      <c r="Z1992">
        <f t="shared" si="35"/>
        <v>1</v>
      </c>
      <c r="AA1992">
        <f>IF(AB1992="",0,IFERROR(IF(VLOOKUP(AB1992,AB$38:AB1991,1,0)&gt;0,0,0),1))</f>
        <v>0</v>
      </c>
      <c r="AB1992" s="16">
        <f>IF(DATOS!J1956=X$39,DATOS!C1956,"")</f>
        <v>0</v>
      </c>
    </row>
    <row r="1993" spans="26:28" x14ac:dyDescent="0.25">
      <c r="Z1993">
        <f t="shared" si="35"/>
        <v>1</v>
      </c>
      <c r="AA1993">
        <f>IF(AB1993="",0,IFERROR(IF(VLOOKUP(AB1993,AB$38:AB1992,1,0)&gt;0,0,0),1))</f>
        <v>0</v>
      </c>
      <c r="AB1993" s="16">
        <f>IF(DATOS!J1957=X$39,DATOS!C1957,"")</f>
        <v>0</v>
      </c>
    </row>
    <row r="1994" spans="26:28" x14ac:dyDescent="0.25">
      <c r="Z1994">
        <f t="shared" si="35"/>
        <v>1</v>
      </c>
      <c r="AA1994">
        <f>IF(AB1994="",0,IFERROR(IF(VLOOKUP(AB1994,AB$38:AB1993,1,0)&gt;0,0,0),1))</f>
        <v>0</v>
      </c>
      <c r="AB1994" s="16">
        <f>IF(DATOS!J1958=X$39,DATOS!C1958,"")</f>
        <v>0</v>
      </c>
    </row>
    <row r="1995" spans="26:28" x14ac:dyDescent="0.25">
      <c r="Z1995">
        <f t="shared" si="35"/>
        <v>1</v>
      </c>
      <c r="AA1995">
        <f>IF(AB1995="",0,IFERROR(IF(VLOOKUP(AB1995,AB$38:AB1994,1,0)&gt;0,0,0),1))</f>
        <v>0</v>
      </c>
      <c r="AB1995" s="16">
        <f>IF(DATOS!J1959=X$39,DATOS!C1959,"")</f>
        <v>0</v>
      </c>
    </row>
    <row r="1996" spans="26:28" x14ac:dyDescent="0.25">
      <c r="Z1996">
        <f t="shared" si="35"/>
        <v>1</v>
      </c>
      <c r="AA1996">
        <f>IF(AB1996="",0,IFERROR(IF(VLOOKUP(AB1996,AB$38:AB1995,1,0)&gt;0,0,0),1))</f>
        <v>0</v>
      </c>
      <c r="AB1996" s="16">
        <f>IF(DATOS!J1960=X$39,DATOS!C1960,"")</f>
        <v>0</v>
      </c>
    </row>
    <row r="1997" spans="26:28" x14ac:dyDescent="0.25">
      <c r="Z1997">
        <f t="shared" si="35"/>
        <v>1</v>
      </c>
      <c r="AA1997">
        <f>IF(AB1997="",0,IFERROR(IF(VLOOKUP(AB1997,AB$38:AB1996,1,0)&gt;0,0,0),1))</f>
        <v>0</v>
      </c>
      <c r="AB1997" s="16">
        <f>IF(DATOS!J1961=X$39,DATOS!C1961,"")</f>
        <v>0</v>
      </c>
    </row>
    <row r="1998" spans="26:28" x14ac:dyDescent="0.25">
      <c r="Z1998">
        <f t="shared" si="35"/>
        <v>1</v>
      </c>
      <c r="AA1998">
        <f>IF(AB1998="",0,IFERROR(IF(VLOOKUP(AB1998,AB$38:AB1997,1,0)&gt;0,0,0),1))</f>
        <v>0</v>
      </c>
      <c r="AB1998" s="16">
        <f>IF(DATOS!J1962=X$39,DATOS!C1962,"")</f>
        <v>0</v>
      </c>
    </row>
    <row r="1999" spans="26:28" x14ac:dyDescent="0.25">
      <c r="Z1999">
        <f t="shared" si="35"/>
        <v>1</v>
      </c>
      <c r="AA1999">
        <f>IF(AB1999="",0,IFERROR(IF(VLOOKUP(AB1999,AB$38:AB1998,1,0)&gt;0,0,0),1))</f>
        <v>0</v>
      </c>
      <c r="AB1999" s="16">
        <f>IF(DATOS!J1963=X$39,DATOS!C1963,"")</f>
        <v>0</v>
      </c>
    </row>
    <row r="2000" spans="26:28" x14ac:dyDescent="0.25">
      <c r="Z2000">
        <f t="shared" si="35"/>
        <v>1</v>
      </c>
      <c r="AA2000">
        <f>IF(AB2000="",0,IFERROR(IF(VLOOKUP(AB2000,AB$38:AB1999,1,0)&gt;0,0,0),1))</f>
        <v>0</v>
      </c>
      <c r="AB2000" s="16">
        <f>IF(DATOS!J1964=X$39,DATOS!C1964,"")</f>
        <v>0</v>
      </c>
    </row>
    <row r="2001" spans="26:28" x14ac:dyDescent="0.25">
      <c r="Z2001">
        <f t="shared" si="35"/>
        <v>1</v>
      </c>
      <c r="AA2001">
        <f>IF(AB2001="",0,IFERROR(IF(VLOOKUP(AB2001,AB$38:AB2000,1,0)&gt;0,0,0),1))</f>
        <v>0</v>
      </c>
      <c r="AB2001" s="16">
        <f>IF(DATOS!J1965=X$39,DATOS!C1965,"")</f>
        <v>0</v>
      </c>
    </row>
    <row r="2002" spans="26:28" x14ac:dyDescent="0.25">
      <c r="Z2002">
        <f t="shared" si="35"/>
        <v>1</v>
      </c>
      <c r="AA2002">
        <f>IF(AB2002="",0,IFERROR(IF(VLOOKUP(AB2002,AB$38:AB2001,1,0)&gt;0,0,0),1))</f>
        <v>0</v>
      </c>
      <c r="AB2002" s="16">
        <f>IF(DATOS!J1966=X$39,DATOS!C1966,"")</f>
        <v>0</v>
      </c>
    </row>
    <row r="2003" spans="26:28" x14ac:dyDescent="0.25">
      <c r="Z2003">
        <f t="shared" si="35"/>
        <v>1</v>
      </c>
      <c r="AA2003">
        <f>IF(AB2003="",0,IFERROR(IF(VLOOKUP(AB2003,AB$38:AB2002,1,0)&gt;0,0,0),1))</f>
        <v>0</v>
      </c>
      <c r="AB2003" s="16">
        <f>IF(DATOS!J1967=X$39,DATOS!C1967,"")</f>
        <v>0</v>
      </c>
    </row>
    <row r="2004" spans="26:28" x14ac:dyDescent="0.25">
      <c r="Z2004">
        <f t="shared" si="35"/>
        <v>1</v>
      </c>
      <c r="AA2004">
        <f>IF(AB2004="",0,IFERROR(IF(VLOOKUP(AB2004,AB$38:AB2003,1,0)&gt;0,0,0),1))</f>
        <v>0</v>
      </c>
      <c r="AB2004" s="16">
        <f>IF(DATOS!J1968=X$39,DATOS!C1968,"")</f>
        <v>0</v>
      </c>
    </row>
    <row r="2005" spans="26:28" x14ac:dyDescent="0.25">
      <c r="Z2005">
        <f t="shared" si="35"/>
        <v>1</v>
      </c>
      <c r="AA2005">
        <f>IF(AB2005="",0,IFERROR(IF(VLOOKUP(AB2005,AB$38:AB2004,1,0)&gt;0,0,0),1))</f>
        <v>0</v>
      </c>
      <c r="AB2005" s="16">
        <f>IF(DATOS!J1969=X$39,DATOS!C1969,"")</f>
        <v>0</v>
      </c>
    </row>
    <row r="2006" spans="26:28" x14ac:dyDescent="0.25">
      <c r="Z2006">
        <f t="shared" si="35"/>
        <v>1</v>
      </c>
      <c r="AA2006">
        <f>IF(AB2006="",0,IFERROR(IF(VLOOKUP(AB2006,AB$38:AB2005,1,0)&gt;0,0,0),1))</f>
        <v>0</v>
      </c>
      <c r="AB2006" s="16">
        <f>IF(DATOS!J1970=X$39,DATOS!C1970,"")</f>
        <v>0</v>
      </c>
    </row>
    <row r="2007" spans="26:28" x14ac:dyDescent="0.25">
      <c r="Z2007">
        <f t="shared" si="35"/>
        <v>1</v>
      </c>
      <c r="AA2007">
        <f>IF(AB2007="",0,IFERROR(IF(VLOOKUP(AB2007,AB$38:AB2006,1,0)&gt;0,0,0),1))</f>
        <v>0</v>
      </c>
      <c r="AB2007" s="16">
        <f>IF(DATOS!J1971=X$39,DATOS!C1971,"")</f>
        <v>0</v>
      </c>
    </row>
    <row r="2008" spans="26:28" x14ac:dyDescent="0.25">
      <c r="Z2008">
        <f t="shared" si="35"/>
        <v>1</v>
      </c>
      <c r="AA2008">
        <f>IF(AB2008="",0,IFERROR(IF(VLOOKUP(AB2008,AB$38:AB2007,1,0)&gt;0,0,0),1))</f>
        <v>0</v>
      </c>
      <c r="AB2008" s="16">
        <f>IF(DATOS!J1972=X$39,DATOS!C1972,"")</f>
        <v>0</v>
      </c>
    </row>
    <row r="2009" spans="26:28" x14ac:dyDescent="0.25">
      <c r="Z2009">
        <f t="shared" si="35"/>
        <v>1</v>
      </c>
      <c r="AA2009">
        <f>IF(AB2009="",0,IFERROR(IF(VLOOKUP(AB2009,AB$38:AB2008,1,0)&gt;0,0,0),1))</f>
        <v>0</v>
      </c>
      <c r="AB2009" s="16">
        <f>IF(DATOS!J1973=X$39,DATOS!C1973,"")</f>
        <v>0</v>
      </c>
    </row>
    <row r="2010" spans="26:28" x14ac:dyDescent="0.25">
      <c r="Z2010">
        <f t="shared" si="35"/>
        <v>1</v>
      </c>
      <c r="AA2010">
        <f>IF(AB2010="",0,IFERROR(IF(VLOOKUP(AB2010,AB$38:AB2009,1,0)&gt;0,0,0),1))</f>
        <v>0</v>
      </c>
      <c r="AB2010" s="16">
        <f>IF(DATOS!J1974=X$39,DATOS!C1974,"")</f>
        <v>0</v>
      </c>
    </row>
    <row r="2011" spans="26:28" x14ac:dyDescent="0.25">
      <c r="Z2011">
        <f t="shared" si="35"/>
        <v>1</v>
      </c>
      <c r="AA2011">
        <f>IF(AB2011="",0,IFERROR(IF(VLOOKUP(AB2011,AB$38:AB2010,1,0)&gt;0,0,0),1))</f>
        <v>0</v>
      </c>
      <c r="AB2011" s="16">
        <f>IF(DATOS!J1975=X$39,DATOS!C1975,"")</f>
        <v>0</v>
      </c>
    </row>
    <row r="2012" spans="26:28" x14ac:dyDescent="0.25">
      <c r="Z2012">
        <f t="shared" si="35"/>
        <v>1</v>
      </c>
      <c r="AA2012">
        <f>IF(AB2012="",0,IFERROR(IF(VLOOKUP(AB2012,AB$38:AB2011,1,0)&gt;0,0,0),1))</f>
        <v>0</v>
      </c>
      <c r="AB2012" s="16">
        <f>IF(DATOS!J1976=X$39,DATOS!C1976,"")</f>
        <v>0</v>
      </c>
    </row>
    <row r="2013" spans="26:28" x14ac:dyDescent="0.25">
      <c r="Z2013">
        <f t="shared" si="35"/>
        <v>1</v>
      </c>
      <c r="AA2013">
        <f>IF(AB2013="",0,IFERROR(IF(VLOOKUP(AB2013,AB$38:AB2012,1,0)&gt;0,0,0),1))</f>
        <v>0</v>
      </c>
      <c r="AB2013" s="16">
        <f>IF(DATOS!J1977=X$39,DATOS!C1977,"")</f>
        <v>0</v>
      </c>
    </row>
    <row r="2014" spans="26:28" x14ac:dyDescent="0.25">
      <c r="Z2014">
        <f t="shared" si="35"/>
        <v>1</v>
      </c>
      <c r="AA2014">
        <f>IF(AB2014="",0,IFERROR(IF(VLOOKUP(AB2014,AB$38:AB2013,1,0)&gt;0,0,0),1))</f>
        <v>0</v>
      </c>
      <c r="AB2014" s="16">
        <f>IF(DATOS!J1978=X$39,DATOS!C1978,"")</f>
        <v>0</v>
      </c>
    </row>
    <row r="2015" spans="26:28" x14ac:dyDescent="0.25">
      <c r="Z2015">
        <f t="shared" si="35"/>
        <v>1</v>
      </c>
      <c r="AA2015">
        <f>IF(AB2015="",0,IFERROR(IF(VLOOKUP(AB2015,AB$38:AB2014,1,0)&gt;0,0,0),1))</f>
        <v>0</v>
      </c>
      <c r="AB2015" s="16">
        <f>IF(DATOS!J1979=X$39,DATOS!C1979,"")</f>
        <v>0</v>
      </c>
    </row>
    <row r="2016" spans="26:28" x14ac:dyDescent="0.25">
      <c r="Z2016">
        <f t="shared" si="35"/>
        <v>1</v>
      </c>
      <c r="AA2016">
        <f>IF(AB2016="",0,IFERROR(IF(VLOOKUP(AB2016,AB$38:AB2015,1,0)&gt;0,0,0),1))</f>
        <v>0</v>
      </c>
      <c r="AB2016" s="16">
        <f>IF(DATOS!J1980=X$39,DATOS!C1980,"")</f>
        <v>0</v>
      </c>
    </row>
    <row r="2017" spans="26:28" x14ac:dyDescent="0.25">
      <c r="Z2017">
        <f t="shared" si="35"/>
        <v>1</v>
      </c>
      <c r="AA2017">
        <f>IF(AB2017="",0,IFERROR(IF(VLOOKUP(AB2017,AB$38:AB2016,1,0)&gt;0,0,0),1))</f>
        <v>0</v>
      </c>
      <c r="AB2017" s="16">
        <f>IF(DATOS!J1981=X$39,DATOS!C1981,"")</f>
        <v>0</v>
      </c>
    </row>
    <row r="2018" spans="26:28" x14ac:dyDescent="0.25">
      <c r="Z2018">
        <f t="shared" si="35"/>
        <v>1</v>
      </c>
      <c r="AA2018">
        <f>IF(AB2018="",0,IFERROR(IF(VLOOKUP(AB2018,AB$38:AB2017,1,0)&gt;0,0,0),1))</f>
        <v>0</v>
      </c>
      <c r="AB2018" s="16">
        <f>IF(DATOS!J1982=X$39,DATOS!C1982,"")</f>
        <v>0</v>
      </c>
    </row>
    <row r="2019" spans="26:28" x14ac:dyDescent="0.25">
      <c r="Z2019">
        <f t="shared" si="35"/>
        <v>1</v>
      </c>
      <c r="AA2019">
        <f>IF(AB2019="",0,IFERROR(IF(VLOOKUP(AB2019,AB$38:AB2018,1,0)&gt;0,0,0),1))</f>
        <v>0</v>
      </c>
      <c r="AB2019" s="16">
        <f>IF(DATOS!J1983=X$39,DATOS!C1983,"")</f>
        <v>0</v>
      </c>
    </row>
    <row r="2020" spans="26:28" x14ac:dyDescent="0.25">
      <c r="Z2020">
        <f t="shared" si="35"/>
        <v>1</v>
      </c>
      <c r="AA2020">
        <f>IF(AB2020="",0,IFERROR(IF(VLOOKUP(AB2020,AB$38:AB2019,1,0)&gt;0,0,0),1))</f>
        <v>0</v>
      </c>
      <c r="AB2020" s="16">
        <f>IF(DATOS!J1984=X$39,DATOS!C1984,"")</f>
        <v>0</v>
      </c>
    </row>
    <row r="2021" spans="26:28" x14ac:dyDescent="0.25">
      <c r="Z2021">
        <f t="shared" si="35"/>
        <v>1</v>
      </c>
      <c r="AA2021">
        <f>IF(AB2021="",0,IFERROR(IF(VLOOKUP(AB2021,AB$38:AB2020,1,0)&gt;0,0,0),1))</f>
        <v>0</v>
      </c>
      <c r="AB2021" s="16">
        <f>IF(DATOS!J1985=X$39,DATOS!C1985,"")</f>
        <v>0</v>
      </c>
    </row>
    <row r="2022" spans="26:28" x14ac:dyDescent="0.25">
      <c r="Z2022">
        <f t="shared" ref="Z2022:Z2085" si="36">Z2021+AA2022</f>
        <v>1</v>
      </c>
      <c r="AA2022">
        <f>IF(AB2022="",0,IFERROR(IF(VLOOKUP(AB2022,AB$38:AB2021,1,0)&gt;0,0,0),1))</f>
        <v>0</v>
      </c>
      <c r="AB2022" s="16">
        <f>IF(DATOS!J1986=X$39,DATOS!C1986,"")</f>
        <v>0</v>
      </c>
    </row>
    <row r="2023" spans="26:28" x14ac:dyDescent="0.25">
      <c r="Z2023">
        <f t="shared" si="36"/>
        <v>1</v>
      </c>
      <c r="AA2023">
        <f>IF(AB2023="",0,IFERROR(IF(VLOOKUP(AB2023,AB$38:AB2022,1,0)&gt;0,0,0),1))</f>
        <v>0</v>
      </c>
      <c r="AB2023" s="16">
        <f>IF(DATOS!J1987=X$39,DATOS!C1987,"")</f>
        <v>0</v>
      </c>
    </row>
    <row r="2024" spans="26:28" x14ac:dyDescent="0.25">
      <c r="Z2024">
        <f t="shared" si="36"/>
        <v>1</v>
      </c>
      <c r="AA2024">
        <f>IF(AB2024="",0,IFERROR(IF(VLOOKUP(AB2024,AB$38:AB2023,1,0)&gt;0,0,0),1))</f>
        <v>0</v>
      </c>
      <c r="AB2024" s="16">
        <f>IF(DATOS!J1988=X$39,DATOS!C1988,"")</f>
        <v>0</v>
      </c>
    </row>
    <row r="2025" spans="26:28" x14ac:dyDescent="0.25">
      <c r="Z2025">
        <f t="shared" si="36"/>
        <v>1</v>
      </c>
      <c r="AA2025">
        <f>IF(AB2025="",0,IFERROR(IF(VLOOKUP(AB2025,AB$38:AB2024,1,0)&gt;0,0,0),1))</f>
        <v>0</v>
      </c>
      <c r="AB2025" s="16">
        <f>IF(DATOS!J1989=X$39,DATOS!C1989,"")</f>
        <v>0</v>
      </c>
    </row>
    <row r="2026" spans="26:28" x14ac:dyDescent="0.25">
      <c r="Z2026">
        <f t="shared" si="36"/>
        <v>1</v>
      </c>
      <c r="AA2026">
        <f>IF(AB2026="",0,IFERROR(IF(VLOOKUP(AB2026,AB$38:AB2025,1,0)&gt;0,0,0),1))</f>
        <v>0</v>
      </c>
      <c r="AB2026" s="16">
        <f>IF(DATOS!J1990=X$39,DATOS!C1990,"")</f>
        <v>0</v>
      </c>
    </row>
    <row r="2027" spans="26:28" x14ac:dyDescent="0.25">
      <c r="Z2027">
        <f t="shared" si="36"/>
        <v>1</v>
      </c>
      <c r="AA2027">
        <f>IF(AB2027="",0,IFERROR(IF(VLOOKUP(AB2027,AB$38:AB2026,1,0)&gt;0,0,0),1))</f>
        <v>0</v>
      </c>
      <c r="AB2027" s="16">
        <f>IF(DATOS!J1991=X$39,DATOS!C1991,"")</f>
        <v>0</v>
      </c>
    </row>
    <row r="2028" spans="26:28" x14ac:dyDescent="0.25">
      <c r="Z2028">
        <f t="shared" si="36"/>
        <v>1</v>
      </c>
      <c r="AA2028">
        <f>IF(AB2028="",0,IFERROR(IF(VLOOKUP(AB2028,AB$38:AB2027,1,0)&gt;0,0,0),1))</f>
        <v>0</v>
      </c>
      <c r="AB2028" s="16">
        <f>IF(DATOS!J1992=X$39,DATOS!C1992,"")</f>
        <v>0</v>
      </c>
    </row>
    <row r="2029" spans="26:28" x14ac:dyDescent="0.25">
      <c r="Z2029">
        <f t="shared" si="36"/>
        <v>1</v>
      </c>
      <c r="AA2029">
        <f>IF(AB2029="",0,IFERROR(IF(VLOOKUP(AB2029,AB$38:AB2028,1,0)&gt;0,0,0),1))</f>
        <v>0</v>
      </c>
      <c r="AB2029" s="16">
        <f>IF(DATOS!J1993=X$39,DATOS!C1993,"")</f>
        <v>0</v>
      </c>
    </row>
    <row r="2030" spans="26:28" x14ac:dyDescent="0.25">
      <c r="Z2030">
        <f t="shared" si="36"/>
        <v>1</v>
      </c>
      <c r="AA2030">
        <f>IF(AB2030="",0,IFERROR(IF(VLOOKUP(AB2030,AB$38:AB2029,1,0)&gt;0,0,0),1))</f>
        <v>0</v>
      </c>
      <c r="AB2030" s="16">
        <f>IF(DATOS!J1994=X$39,DATOS!C1994,"")</f>
        <v>0</v>
      </c>
    </row>
    <row r="2031" spans="26:28" x14ac:dyDescent="0.25">
      <c r="Z2031">
        <f t="shared" si="36"/>
        <v>1</v>
      </c>
      <c r="AA2031">
        <f>IF(AB2031="",0,IFERROR(IF(VLOOKUP(AB2031,AB$38:AB2030,1,0)&gt;0,0,0),1))</f>
        <v>0</v>
      </c>
      <c r="AB2031" s="16">
        <f>IF(DATOS!J1995=X$39,DATOS!C1995,"")</f>
        <v>0</v>
      </c>
    </row>
    <row r="2032" spans="26:28" x14ac:dyDescent="0.25">
      <c r="Z2032">
        <f t="shared" si="36"/>
        <v>1</v>
      </c>
      <c r="AA2032">
        <f>IF(AB2032="",0,IFERROR(IF(VLOOKUP(AB2032,AB$38:AB2031,1,0)&gt;0,0,0),1))</f>
        <v>0</v>
      </c>
      <c r="AB2032" s="16">
        <f>IF(DATOS!J1996=X$39,DATOS!C1996,"")</f>
        <v>0</v>
      </c>
    </row>
    <row r="2033" spans="26:28" x14ac:dyDescent="0.25">
      <c r="Z2033">
        <f t="shared" si="36"/>
        <v>1</v>
      </c>
      <c r="AA2033">
        <f>IF(AB2033="",0,IFERROR(IF(VLOOKUP(AB2033,AB$38:AB2032,1,0)&gt;0,0,0),1))</f>
        <v>0</v>
      </c>
      <c r="AB2033" s="16">
        <f>IF(DATOS!J1997=X$39,DATOS!C1997,"")</f>
        <v>0</v>
      </c>
    </row>
    <row r="2034" spans="26:28" x14ac:dyDescent="0.25">
      <c r="Z2034">
        <f t="shared" si="36"/>
        <v>1</v>
      </c>
      <c r="AA2034">
        <f>IF(AB2034="",0,IFERROR(IF(VLOOKUP(AB2034,AB$38:AB2033,1,0)&gt;0,0,0),1))</f>
        <v>0</v>
      </c>
      <c r="AB2034" s="16">
        <f>IF(DATOS!J1998=X$39,DATOS!C1998,"")</f>
        <v>0</v>
      </c>
    </row>
    <row r="2035" spans="26:28" x14ac:dyDescent="0.25">
      <c r="Z2035">
        <f t="shared" si="36"/>
        <v>1</v>
      </c>
      <c r="AA2035">
        <f>IF(AB2035="",0,IFERROR(IF(VLOOKUP(AB2035,AB$38:AB2034,1,0)&gt;0,0,0),1))</f>
        <v>0</v>
      </c>
      <c r="AB2035" s="16">
        <f>IF(DATOS!J1999=X$39,DATOS!C1999,"")</f>
        <v>0</v>
      </c>
    </row>
    <row r="2036" spans="26:28" x14ac:dyDescent="0.25">
      <c r="Z2036">
        <f t="shared" si="36"/>
        <v>1</v>
      </c>
      <c r="AA2036">
        <f>IF(AB2036="",0,IFERROR(IF(VLOOKUP(AB2036,AB$38:AB2035,1,0)&gt;0,0,0),1))</f>
        <v>0</v>
      </c>
      <c r="AB2036" s="16">
        <f>IF(DATOS!J2000=X$39,DATOS!C2000,"")</f>
        <v>0</v>
      </c>
    </row>
    <row r="2037" spans="26:28" x14ac:dyDescent="0.25">
      <c r="Z2037">
        <f t="shared" si="36"/>
        <v>1</v>
      </c>
      <c r="AA2037">
        <f>IF(AB2037="",0,IFERROR(IF(VLOOKUP(AB2037,AB$38:AB2036,1,0)&gt;0,0,0),1))</f>
        <v>0</v>
      </c>
      <c r="AB2037" s="16">
        <f>IF(DATOS!J2001=X$39,DATOS!C2001,"")</f>
        <v>0</v>
      </c>
    </row>
    <row r="2038" spans="26:28" x14ac:dyDescent="0.25">
      <c r="Z2038">
        <f t="shared" si="36"/>
        <v>1</v>
      </c>
      <c r="AA2038">
        <f>IF(AB2038="",0,IFERROR(IF(VLOOKUP(AB2038,AB$38:AB2037,1,0)&gt;0,0,0),1))</f>
        <v>0</v>
      </c>
      <c r="AB2038" s="16">
        <f>IF(DATOS!J2002=X$39,DATOS!C2002,"")</f>
        <v>0</v>
      </c>
    </row>
    <row r="2039" spans="26:28" x14ac:dyDescent="0.25">
      <c r="Z2039">
        <f t="shared" si="36"/>
        <v>1</v>
      </c>
      <c r="AA2039">
        <f>IF(AB2039="",0,IFERROR(IF(VLOOKUP(AB2039,AB$38:AB2038,1,0)&gt;0,0,0),1))</f>
        <v>0</v>
      </c>
      <c r="AB2039" s="16">
        <f>IF(DATOS!J2003=X$39,DATOS!C2003,"")</f>
        <v>0</v>
      </c>
    </row>
    <row r="2040" spans="26:28" x14ac:dyDescent="0.25">
      <c r="Z2040">
        <f t="shared" si="36"/>
        <v>1</v>
      </c>
      <c r="AA2040">
        <f>IF(AB2040="",0,IFERROR(IF(VLOOKUP(AB2040,AB$38:AB2039,1,0)&gt;0,0,0),1))</f>
        <v>0</v>
      </c>
      <c r="AB2040" s="16">
        <f>IF(DATOS!J2004=X$39,DATOS!C2004,"")</f>
        <v>0</v>
      </c>
    </row>
    <row r="2041" spans="26:28" x14ac:dyDescent="0.25">
      <c r="Z2041">
        <f t="shared" si="36"/>
        <v>1</v>
      </c>
      <c r="AA2041">
        <f>IF(AB2041="",0,IFERROR(IF(VLOOKUP(AB2041,AB$38:AB2040,1,0)&gt;0,0,0),1))</f>
        <v>0</v>
      </c>
      <c r="AB2041" s="16">
        <f>IF(DATOS!J2005=X$39,DATOS!C2005,"")</f>
        <v>0</v>
      </c>
    </row>
    <row r="2042" spans="26:28" x14ac:dyDescent="0.25">
      <c r="Z2042">
        <f t="shared" si="36"/>
        <v>1</v>
      </c>
      <c r="AA2042">
        <f>IF(AB2042="",0,IFERROR(IF(VLOOKUP(AB2042,AB$38:AB2041,1,0)&gt;0,0,0),1))</f>
        <v>0</v>
      </c>
      <c r="AB2042" s="16">
        <f>IF(DATOS!J2006=X$39,DATOS!C2006,"")</f>
        <v>0</v>
      </c>
    </row>
    <row r="2043" spans="26:28" x14ac:dyDescent="0.25">
      <c r="Z2043">
        <f t="shared" si="36"/>
        <v>1</v>
      </c>
      <c r="AA2043">
        <f>IF(AB2043="",0,IFERROR(IF(VLOOKUP(AB2043,AB$38:AB2042,1,0)&gt;0,0,0),1))</f>
        <v>0</v>
      </c>
      <c r="AB2043" s="16">
        <f>IF(DATOS!J2007=X$39,DATOS!C2007,"")</f>
        <v>0</v>
      </c>
    </row>
    <row r="2044" spans="26:28" x14ac:dyDescent="0.25">
      <c r="Z2044">
        <f t="shared" si="36"/>
        <v>1</v>
      </c>
      <c r="AA2044">
        <f>IF(AB2044="",0,IFERROR(IF(VLOOKUP(AB2044,AB$38:AB2043,1,0)&gt;0,0,0),1))</f>
        <v>0</v>
      </c>
      <c r="AB2044" s="16">
        <f>IF(DATOS!J2008=X$39,DATOS!C2008,"")</f>
        <v>0</v>
      </c>
    </row>
    <row r="2045" spans="26:28" x14ac:dyDescent="0.25">
      <c r="Z2045">
        <f t="shared" si="36"/>
        <v>1</v>
      </c>
      <c r="AA2045">
        <f>IF(AB2045="",0,IFERROR(IF(VLOOKUP(AB2045,AB$38:AB2044,1,0)&gt;0,0,0),1))</f>
        <v>0</v>
      </c>
      <c r="AB2045" s="16">
        <f>IF(DATOS!J2009=X$39,DATOS!C2009,"")</f>
        <v>0</v>
      </c>
    </row>
    <row r="2046" spans="26:28" x14ac:dyDescent="0.25">
      <c r="Z2046">
        <f t="shared" si="36"/>
        <v>1</v>
      </c>
      <c r="AA2046">
        <f>IF(AB2046="",0,IFERROR(IF(VLOOKUP(AB2046,AB$38:AB2045,1,0)&gt;0,0,0),1))</f>
        <v>0</v>
      </c>
      <c r="AB2046" s="16">
        <f>IF(DATOS!J2010=X$39,DATOS!C2010,"")</f>
        <v>0</v>
      </c>
    </row>
    <row r="2047" spans="26:28" x14ac:dyDescent="0.25">
      <c r="Z2047">
        <f t="shared" si="36"/>
        <v>1</v>
      </c>
      <c r="AA2047">
        <f>IF(AB2047="",0,IFERROR(IF(VLOOKUP(AB2047,AB$38:AB2046,1,0)&gt;0,0,0),1))</f>
        <v>0</v>
      </c>
      <c r="AB2047" s="16">
        <f>IF(DATOS!J2011=X$39,DATOS!C2011,"")</f>
        <v>0</v>
      </c>
    </row>
    <row r="2048" spans="26:28" x14ac:dyDescent="0.25">
      <c r="Z2048">
        <f t="shared" si="36"/>
        <v>1</v>
      </c>
      <c r="AA2048">
        <f>IF(AB2048="",0,IFERROR(IF(VLOOKUP(AB2048,AB$38:AB2047,1,0)&gt;0,0,0),1))</f>
        <v>0</v>
      </c>
      <c r="AB2048" s="16">
        <f>IF(DATOS!J2012=X$39,DATOS!C2012,"")</f>
        <v>0</v>
      </c>
    </row>
    <row r="2049" spans="26:28" x14ac:dyDescent="0.25">
      <c r="Z2049">
        <f t="shared" si="36"/>
        <v>1</v>
      </c>
      <c r="AA2049">
        <f>IF(AB2049="",0,IFERROR(IF(VLOOKUP(AB2049,AB$38:AB2048,1,0)&gt;0,0,0),1))</f>
        <v>0</v>
      </c>
      <c r="AB2049" s="16">
        <f>IF(DATOS!J2013=X$39,DATOS!C2013,"")</f>
        <v>0</v>
      </c>
    </row>
    <row r="2050" spans="26:28" x14ac:dyDescent="0.25">
      <c r="Z2050">
        <f t="shared" si="36"/>
        <v>1</v>
      </c>
      <c r="AA2050">
        <f>IF(AB2050="",0,IFERROR(IF(VLOOKUP(AB2050,AB$38:AB2049,1,0)&gt;0,0,0),1))</f>
        <v>0</v>
      </c>
      <c r="AB2050" s="16">
        <f>IF(DATOS!J2014=X$39,DATOS!C2014,"")</f>
        <v>0</v>
      </c>
    </row>
    <row r="2051" spans="26:28" x14ac:dyDescent="0.25">
      <c r="Z2051">
        <f t="shared" si="36"/>
        <v>1</v>
      </c>
      <c r="AA2051">
        <f>IF(AB2051="",0,IFERROR(IF(VLOOKUP(AB2051,AB$38:AB2050,1,0)&gt;0,0,0),1))</f>
        <v>0</v>
      </c>
      <c r="AB2051" s="16">
        <f>IF(DATOS!J2015=X$39,DATOS!C2015,"")</f>
        <v>0</v>
      </c>
    </row>
    <row r="2052" spans="26:28" x14ac:dyDescent="0.25">
      <c r="Z2052">
        <f t="shared" si="36"/>
        <v>1</v>
      </c>
      <c r="AA2052">
        <f>IF(AB2052="",0,IFERROR(IF(VLOOKUP(AB2052,AB$38:AB2051,1,0)&gt;0,0,0),1))</f>
        <v>0</v>
      </c>
      <c r="AB2052" s="16">
        <f>IF(DATOS!J2016=X$39,DATOS!C2016,"")</f>
        <v>0</v>
      </c>
    </row>
    <row r="2053" spans="26:28" x14ac:dyDescent="0.25">
      <c r="Z2053">
        <f t="shared" si="36"/>
        <v>1</v>
      </c>
      <c r="AA2053">
        <f>IF(AB2053="",0,IFERROR(IF(VLOOKUP(AB2053,AB$38:AB2052,1,0)&gt;0,0,0),1))</f>
        <v>0</v>
      </c>
      <c r="AB2053" s="16">
        <f>IF(DATOS!J2017=X$39,DATOS!C2017,"")</f>
        <v>0</v>
      </c>
    </row>
    <row r="2054" spans="26:28" x14ac:dyDescent="0.25">
      <c r="Z2054">
        <f t="shared" si="36"/>
        <v>1</v>
      </c>
      <c r="AA2054">
        <f>IF(AB2054="",0,IFERROR(IF(VLOOKUP(AB2054,AB$38:AB2053,1,0)&gt;0,0,0),1))</f>
        <v>0</v>
      </c>
      <c r="AB2054" s="16">
        <f>IF(DATOS!J2018=X$39,DATOS!C2018,"")</f>
        <v>0</v>
      </c>
    </row>
    <row r="2055" spans="26:28" x14ac:dyDescent="0.25">
      <c r="Z2055">
        <f t="shared" si="36"/>
        <v>1</v>
      </c>
      <c r="AA2055">
        <f>IF(AB2055="",0,IFERROR(IF(VLOOKUP(AB2055,AB$38:AB2054,1,0)&gt;0,0,0),1))</f>
        <v>0</v>
      </c>
      <c r="AB2055" s="16">
        <f>IF(DATOS!J2019=X$39,DATOS!C2019,"")</f>
        <v>0</v>
      </c>
    </row>
    <row r="2056" spans="26:28" x14ac:dyDescent="0.25">
      <c r="Z2056">
        <f t="shared" si="36"/>
        <v>1</v>
      </c>
      <c r="AA2056">
        <f>IF(AB2056="",0,IFERROR(IF(VLOOKUP(AB2056,AB$38:AB2055,1,0)&gt;0,0,0),1))</f>
        <v>0</v>
      </c>
      <c r="AB2056" s="16">
        <f>IF(DATOS!J2020=X$39,DATOS!C2020,"")</f>
        <v>0</v>
      </c>
    </row>
    <row r="2057" spans="26:28" x14ac:dyDescent="0.25">
      <c r="Z2057">
        <f t="shared" si="36"/>
        <v>1</v>
      </c>
      <c r="AA2057">
        <f>IF(AB2057="",0,IFERROR(IF(VLOOKUP(AB2057,AB$38:AB2056,1,0)&gt;0,0,0),1))</f>
        <v>0</v>
      </c>
      <c r="AB2057" s="16">
        <f>IF(DATOS!J2021=X$39,DATOS!C2021,"")</f>
        <v>0</v>
      </c>
    </row>
    <row r="2058" spans="26:28" x14ac:dyDescent="0.25">
      <c r="Z2058">
        <f t="shared" si="36"/>
        <v>1</v>
      </c>
      <c r="AA2058">
        <f>IF(AB2058="",0,IFERROR(IF(VLOOKUP(AB2058,AB$38:AB2057,1,0)&gt;0,0,0),1))</f>
        <v>0</v>
      </c>
      <c r="AB2058" s="16">
        <f>IF(DATOS!J2022=X$39,DATOS!C2022,"")</f>
        <v>0</v>
      </c>
    </row>
    <row r="2059" spans="26:28" x14ac:dyDescent="0.25">
      <c r="Z2059">
        <f t="shared" si="36"/>
        <v>1</v>
      </c>
      <c r="AA2059">
        <f>IF(AB2059="",0,IFERROR(IF(VLOOKUP(AB2059,AB$38:AB2058,1,0)&gt;0,0,0),1))</f>
        <v>0</v>
      </c>
      <c r="AB2059" s="16">
        <f>IF(DATOS!J2023=X$39,DATOS!C2023,"")</f>
        <v>0</v>
      </c>
    </row>
    <row r="2060" spans="26:28" x14ac:dyDescent="0.25">
      <c r="Z2060">
        <f t="shared" si="36"/>
        <v>1</v>
      </c>
      <c r="AA2060">
        <f>IF(AB2060="",0,IFERROR(IF(VLOOKUP(AB2060,AB$38:AB2059,1,0)&gt;0,0,0),1))</f>
        <v>0</v>
      </c>
      <c r="AB2060" s="16">
        <f>IF(DATOS!J2024=X$39,DATOS!C2024,"")</f>
        <v>0</v>
      </c>
    </row>
    <row r="2061" spans="26:28" x14ac:dyDescent="0.25">
      <c r="Z2061">
        <f t="shared" si="36"/>
        <v>1</v>
      </c>
      <c r="AA2061">
        <f>IF(AB2061="",0,IFERROR(IF(VLOOKUP(AB2061,AB$38:AB2060,1,0)&gt;0,0,0),1))</f>
        <v>0</v>
      </c>
      <c r="AB2061" s="16">
        <f>IF(DATOS!J2025=X$39,DATOS!C2025,"")</f>
        <v>0</v>
      </c>
    </row>
    <row r="2062" spans="26:28" x14ac:dyDescent="0.25">
      <c r="Z2062">
        <f t="shared" si="36"/>
        <v>1</v>
      </c>
      <c r="AA2062">
        <f>IF(AB2062="",0,IFERROR(IF(VLOOKUP(AB2062,AB$38:AB2061,1,0)&gt;0,0,0),1))</f>
        <v>0</v>
      </c>
      <c r="AB2062" s="16">
        <f>IF(DATOS!J2026=X$39,DATOS!C2026,"")</f>
        <v>0</v>
      </c>
    </row>
    <row r="2063" spans="26:28" x14ac:dyDescent="0.25">
      <c r="Z2063">
        <f t="shared" si="36"/>
        <v>1</v>
      </c>
      <c r="AA2063">
        <f>IF(AB2063="",0,IFERROR(IF(VLOOKUP(AB2063,AB$38:AB2062,1,0)&gt;0,0,0),1))</f>
        <v>0</v>
      </c>
      <c r="AB2063" s="16">
        <f>IF(DATOS!J2027=X$39,DATOS!C2027,"")</f>
        <v>0</v>
      </c>
    </row>
    <row r="2064" spans="26:28" x14ac:dyDescent="0.25">
      <c r="Z2064">
        <f t="shared" si="36"/>
        <v>1</v>
      </c>
      <c r="AA2064">
        <f>IF(AB2064="",0,IFERROR(IF(VLOOKUP(AB2064,AB$38:AB2063,1,0)&gt;0,0,0),1))</f>
        <v>0</v>
      </c>
      <c r="AB2064" s="16">
        <f>IF(DATOS!J2028=X$39,DATOS!C2028,"")</f>
        <v>0</v>
      </c>
    </row>
    <row r="2065" spans="26:28" x14ac:dyDescent="0.25">
      <c r="Z2065">
        <f t="shared" si="36"/>
        <v>1</v>
      </c>
      <c r="AA2065">
        <f>IF(AB2065="",0,IFERROR(IF(VLOOKUP(AB2065,AB$38:AB2064,1,0)&gt;0,0,0),1))</f>
        <v>0</v>
      </c>
      <c r="AB2065" s="16">
        <f>IF(DATOS!J2029=X$39,DATOS!C2029,"")</f>
        <v>0</v>
      </c>
    </row>
    <row r="2066" spans="26:28" x14ac:dyDescent="0.25">
      <c r="Z2066">
        <f t="shared" si="36"/>
        <v>1</v>
      </c>
      <c r="AA2066">
        <f>IF(AB2066="",0,IFERROR(IF(VLOOKUP(AB2066,AB$38:AB2065,1,0)&gt;0,0,0),1))</f>
        <v>0</v>
      </c>
      <c r="AB2066" s="16">
        <f>IF(DATOS!J2030=X$39,DATOS!C2030,"")</f>
        <v>0</v>
      </c>
    </row>
    <row r="2067" spans="26:28" x14ac:dyDescent="0.25">
      <c r="Z2067">
        <f t="shared" si="36"/>
        <v>1</v>
      </c>
      <c r="AA2067">
        <f>IF(AB2067="",0,IFERROR(IF(VLOOKUP(AB2067,AB$38:AB2066,1,0)&gt;0,0,0),1))</f>
        <v>0</v>
      </c>
      <c r="AB2067" s="16">
        <f>IF(DATOS!J2031=X$39,DATOS!C2031,"")</f>
        <v>0</v>
      </c>
    </row>
    <row r="2068" spans="26:28" x14ac:dyDescent="0.25">
      <c r="Z2068">
        <f t="shared" si="36"/>
        <v>1</v>
      </c>
      <c r="AA2068">
        <f>IF(AB2068="",0,IFERROR(IF(VLOOKUP(AB2068,AB$38:AB2067,1,0)&gt;0,0,0),1))</f>
        <v>0</v>
      </c>
      <c r="AB2068" s="16">
        <f>IF(DATOS!J2032=X$39,DATOS!C2032,"")</f>
        <v>0</v>
      </c>
    </row>
    <row r="2069" spans="26:28" x14ac:dyDescent="0.25">
      <c r="Z2069">
        <f t="shared" si="36"/>
        <v>1</v>
      </c>
      <c r="AA2069">
        <f>IF(AB2069="",0,IFERROR(IF(VLOOKUP(AB2069,AB$38:AB2068,1,0)&gt;0,0,0),1))</f>
        <v>0</v>
      </c>
      <c r="AB2069" s="16">
        <f>IF(DATOS!J2033=X$39,DATOS!C2033,"")</f>
        <v>0</v>
      </c>
    </row>
    <row r="2070" spans="26:28" x14ac:dyDescent="0.25">
      <c r="Z2070">
        <f t="shared" si="36"/>
        <v>1</v>
      </c>
      <c r="AA2070">
        <f>IF(AB2070="",0,IFERROR(IF(VLOOKUP(AB2070,AB$38:AB2069,1,0)&gt;0,0,0),1))</f>
        <v>0</v>
      </c>
      <c r="AB2070" s="16">
        <f>IF(DATOS!J2034=X$39,DATOS!C2034,"")</f>
        <v>0</v>
      </c>
    </row>
    <row r="2071" spans="26:28" x14ac:dyDescent="0.25">
      <c r="Z2071">
        <f t="shared" si="36"/>
        <v>1</v>
      </c>
      <c r="AA2071">
        <f>IF(AB2071="",0,IFERROR(IF(VLOOKUP(AB2071,AB$38:AB2070,1,0)&gt;0,0,0),1))</f>
        <v>0</v>
      </c>
      <c r="AB2071" s="16">
        <f>IF(DATOS!J2035=X$39,DATOS!C2035,"")</f>
        <v>0</v>
      </c>
    </row>
    <row r="2072" spans="26:28" x14ac:dyDescent="0.25">
      <c r="Z2072">
        <f t="shared" si="36"/>
        <v>1</v>
      </c>
      <c r="AA2072">
        <f>IF(AB2072="",0,IFERROR(IF(VLOOKUP(AB2072,AB$38:AB2071,1,0)&gt;0,0,0),1))</f>
        <v>0</v>
      </c>
      <c r="AB2072" s="16">
        <f>IF(DATOS!J2036=X$39,DATOS!C2036,"")</f>
        <v>0</v>
      </c>
    </row>
    <row r="2073" spans="26:28" x14ac:dyDescent="0.25">
      <c r="Z2073">
        <f t="shared" si="36"/>
        <v>1</v>
      </c>
      <c r="AA2073">
        <f>IF(AB2073="",0,IFERROR(IF(VLOOKUP(AB2073,AB$38:AB2072,1,0)&gt;0,0,0),1))</f>
        <v>0</v>
      </c>
      <c r="AB2073" s="16">
        <f>IF(DATOS!J2037=X$39,DATOS!C2037,"")</f>
        <v>0</v>
      </c>
    </row>
    <row r="2074" spans="26:28" x14ac:dyDescent="0.25">
      <c r="Z2074">
        <f t="shared" si="36"/>
        <v>1</v>
      </c>
      <c r="AA2074">
        <f>IF(AB2074="",0,IFERROR(IF(VLOOKUP(AB2074,AB$38:AB2073,1,0)&gt;0,0,0),1))</f>
        <v>0</v>
      </c>
      <c r="AB2074" s="16">
        <f>IF(DATOS!J2038=X$39,DATOS!C2038,"")</f>
        <v>0</v>
      </c>
    </row>
    <row r="2075" spans="26:28" x14ac:dyDescent="0.25">
      <c r="Z2075">
        <f t="shared" si="36"/>
        <v>1</v>
      </c>
      <c r="AA2075">
        <f>IF(AB2075="",0,IFERROR(IF(VLOOKUP(AB2075,AB$38:AB2074,1,0)&gt;0,0,0),1))</f>
        <v>0</v>
      </c>
      <c r="AB2075" s="16">
        <f>IF(DATOS!J2039=X$39,DATOS!C2039,"")</f>
        <v>0</v>
      </c>
    </row>
    <row r="2076" spans="26:28" x14ac:dyDescent="0.25">
      <c r="Z2076">
        <f t="shared" si="36"/>
        <v>1</v>
      </c>
      <c r="AA2076">
        <f>IF(AB2076="",0,IFERROR(IF(VLOOKUP(AB2076,AB$38:AB2075,1,0)&gt;0,0,0),1))</f>
        <v>0</v>
      </c>
      <c r="AB2076" s="16">
        <f>IF(DATOS!J2040=X$39,DATOS!C2040,"")</f>
        <v>0</v>
      </c>
    </row>
    <row r="2077" spans="26:28" x14ac:dyDescent="0.25">
      <c r="Z2077">
        <f t="shared" si="36"/>
        <v>1</v>
      </c>
      <c r="AA2077">
        <f>IF(AB2077="",0,IFERROR(IF(VLOOKUP(AB2077,AB$38:AB2076,1,0)&gt;0,0,0),1))</f>
        <v>0</v>
      </c>
      <c r="AB2077" s="16">
        <f>IF(DATOS!J2041=X$39,DATOS!C2041,"")</f>
        <v>0</v>
      </c>
    </row>
    <row r="2078" spans="26:28" x14ac:dyDescent="0.25">
      <c r="Z2078">
        <f t="shared" si="36"/>
        <v>1</v>
      </c>
      <c r="AA2078">
        <f>IF(AB2078="",0,IFERROR(IF(VLOOKUP(AB2078,AB$38:AB2077,1,0)&gt;0,0,0),1))</f>
        <v>0</v>
      </c>
      <c r="AB2078" s="16">
        <f>IF(DATOS!J2042=X$39,DATOS!C2042,"")</f>
        <v>0</v>
      </c>
    </row>
    <row r="2079" spans="26:28" x14ac:dyDescent="0.25">
      <c r="Z2079">
        <f t="shared" si="36"/>
        <v>1</v>
      </c>
      <c r="AA2079">
        <f>IF(AB2079="",0,IFERROR(IF(VLOOKUP(AB2079,AB$38:AB2078,1,0)&gt;0,0,0),1))</f>
        <v>0</v>
      </c>
      <c r="AB2079" s="16">
        <f>IF(DATOS!J2043=X$39,DATOS!C2043,"")</f>
        <v>0</v>
      </c>
    </row>
    <row r="2080" spans="26:28" x14ac:dyDescent="0.25">
      <c r="Z2080">
        <f t="shared" si="36"/>
        <v>1</v>
      </c>
      <c r="AA2080">
        <f>IF(AB2080="",0,IFERROR(IF(VLOOKUP(AB2080,AB$38:AB2079,1,0)&gt;0,0,0),1))</f>
        <v>0</v>
      </c>
      <c r="AB2080" s="16">
        <f>IF(DATOS!J2044=X$39,DATOS!C2044,"")</f>
        <v>0</v>
      </c>
    </row>
    <row r="2081" spans="26:28" x14ac:dyDescent="0.25">
      <c r="Z2081">
        <f t="shared" si="36"/>
        <v>1</v>
      </c>
      <c r="AA2081">
        <f>IF(AB2081="",0,IFERROR(IF(VLOOKUP(AB2081,AB$38:AB2080,1,0)&gt;0,0,0),1))</f>
        <v>0</v>
      </c>
      <c r="AB2081" s="16">
        <f>IF(DATOS!J2045=X$39,DATOS!C2045,"")</f>
        <v>0</v>
      </c>
    </row>
    <row r="2082" spans="26:28" x14ac:dyDescent="0.25">
      <c r="Z2082">
        <f t="shared" si="36"/>
        <v>1</v>
      </c>
      <c r="AA2082">
        <f>IF(AB2082="",0,IFERROR(IF(VLOOKUP(AB2082,AB$38:AB2081,1,0)&gt;0,0,0),1))</f>
        <v>0</v>
      </c>
      <c r="AB2082" s="16">
        <f>IF(DATOS!J2046=X$39,DATOS!C2046,"")</f>
        <v>0</v>
      </c>
    </row>
    <row r="2083" spans="26:28" x14ac:dyDescent="0.25">
      <c r="Z2083">
        <f t="shared" si="36"/>
        <v>1</v>
      </c>
      <c r="AA2083">
        <f>IF(AB2083="",0,IFERROR(IF(VLOOKUP(AB2083,AB$38:AB2082,1,0)&gt;0,0,0),1))</f>
        <v>0</v>
      </c>
      <c r="AB2083" s="16">
        <f>IF(DATOS!J2047=X$39,DATOS!C2047,"")</f>
        <v>0</v>
      </c>
    </row>
    <row r="2084" spans="26:28" x14ac:dyDescent="0.25">
      <c r="Z2084">
        <f t="shared" si="36"/>
        <v>1</v>
      </c>
      <c r="AA2084">
        <f>IF(AB2084="",0,IFERROR(IF(VLOOKUP(AB2084,AB$38:AB2083,1,0)&gt;0,0,0),1))</f>
        <v>0</v>
      </c>
      <c r="AB2084" s="16">
        <f>IF(DATOS!J2048=X$39,DATOS!C2048,"")</f>
        <v>0</v>
      </c>
    </row>
    <row r="2085" spans="26:28" x14ac:dyDescent="0.25">
      <c r="Z2085">
        <f t="shared" si="36"/>
        <v>1</v>
      </c>
      <c r="AA2085">
        <f>IF(AB2085="",0,IFERROR(IF(VLOOKUP(AB2085,AB$38:AB2084,1,0)&gt;0,0,0),1))</f>
        <v>0</v>
      </c>
      <c r="AB2085" s="16">
        <f>IF(DATOS!J2049=X$39,DATOS!C2049,"")</f>
        <v>0</v>
      </c>
    </row>
    <row r="2086" spans="26:28" x14ac:dyDescent="0.25">
      <c r="Z2086">
        <f t="shared" ref="Z2086:Z2149" si="37">Z2085+AA2086</f>
        <v>1</v>
      </c>
      <c r="AA2086">
        <f>IF(AB2086="",0,IFERROR(IF(VLOOKUP(AB2086,AB$38:AB2085,1,0)&gt;0,0,0),1))</f>
        <v>0</v>
      </c>
      <c r="AB2086" s="16">
        <f>IF(DATOS!J2050=X$39,DATOS!C2050,"")</f>
        <v>0</v>
      </c>
    </row>
    <row r="2087" spans="26:28" x14ac:dyDescent="0.25">
      <c r="Z2087">
        <f t="shared" si="37"/>
        <v>1</v>
      </c>
      <c r="AA2087">
        <f>IF(AB2087="",0,IFERROR(IF(VLOOKUP(AB2087,AB$38:AB2086,1,0)&gt;0,0,0),1))</f>
        <v>0</v>
      </c>
      <c r="AB2087" s="16">
        <f>IF(DATOS!J2051=X$39,DATOS!C2051,"")</f>
        <v>0</v>
      </c>
    </row>
    <row r="2088" spans="26:28" x14ac:dyDescent="0.25">
      <c r="Z2088">
        <f t="shared" si="37"/>
        <v>1</v>
      </c>
      <c r="AA2088">
        <f>IF(AB2088="",0,IFERROR(IF(VLOOKUP(AB2088,AB$38:AB2087,1,0)&gt;0,0,0),1))</f>
        <v>0</v>
      </c>
      <c r="AB2088" s="16">
        <f>IF(DATOS!J2052=X$39,DATOS!C2052,"")</f>
        <v>0</v>
      </c>
    </row>
    <row r="2089" spans="26:28" x14ac:dyDescent="0.25">
      <c r="Z2089">
        <f t="shared" si="37"/>
        <v>1</v>
      </c>
      <c r="AA2089">
        <f>IF(AB2089="",0,IFERROR(IF(VLOOKUP(AB2089,AB$38:AB2088,1,0)&gt;0,0,0),1))</f>
        <v>0</v>
      </c>
      <c r="AB2089" s="16">
        <f>IF(DATOS!J2053=X$39,DATOS!C2053,"")</f>
        <v>0</v>
      </c>
    </row>
    <row r="2090" spans="26:28" x14ac:dyDescent="0.25">
      <c r="Z2090">
        <f t="shared" si="37"/>
        <v>1</v>
      </c>
      <c r="AA2090">
        <f>IF(AB2090="",0,IFERROR(IF(VLOOKUP(AB2090,AB$38:AB2089,1,0)&gt;0,0,0),1))</f>
        <v>0</v>
      </c>
      <c r="AB2090" s="16">
        <f>IF(DATOS!J2054=X$39,DATOS!C2054,"")</f>
        <v>0</v>
      </c>
    </row>
    <row r="2091" spans="26:28" x14ac:dyDescent="0.25">
      <c r="Z2091">
        <f t="shared" si="37"/>
        <v>1</v>
      </c>
      <c r="AA2091">
        <f>IF(AB2091="",0,IFERROR(IF(VLOOKUP(AB2091,AB$38:AB2090,1,0)&gt;0,0,0),1))</f>
        <v>0</v>
      </c>
      <c r="AB2091" s="16">
        <f>IF(DATOS!J2055=X$39,DATOS!C2055,"")</f>
        <v>0</v>
      </c>
    </row>
    <row r="2092" spans="26:28" x14ac:dyDescent="0.25">
      <c r="Z2092">
        <f t="shared" si="37"/>
        <v>1</v>
      </c>
      <c r="AA2092">
        <f>IF(AB2092="",0,IFERROR(IF(VLOOKUP(AB2092,AB$38:AB2091,1,0)&gt;0,0,0),1))</f>
        <v>0</v>
      </c>
      <c r="AB2092" s="16">
        <f>IF(DATOS!J2056=X$39,DATOS!C2056,"")</f>
        <v>0</v>
      </c>
    </row>
    <row r="2093" spans="26:28" x14ac:dyDescent="0.25">
      <c r="Z2093">
        <f t="shared" si="37"/>
        <v>1</v>
      </c>
      <c r="AA2093">
        <f>IF(AB2093="",0,IFERROR(IF(VLOOKUP(AB2093,AB$38:AB2092,1,0)&gt;0,0,0),1))</f>
        <v>0</v>
      </c>
      <c r="AB2093" s="16">
        <f>IF(DATOS!J2057=X$39,DATOS!C2057,"")</f>
        <v>0</v>
      </c>
    </row>
    <row r="2094" spans="26:28" x14ac:dyDescent="0.25">
      <c r="Z2094">
        <f t="shared" si="37"/>
        <v>1</v>
      </c>
      <c r="AA2094">
        <f>IF(AB2094="",0,IFERROR(IF(VLOOKUP(AB2094,AB$38:AB2093,1,0)&gt;0,0,0),1))</f>
        <v>0</v>
      </c>
      <c r="AB2094" s="16">
        <f>IF(DATOS!J2058=X$39,DATOS!C2058,"")</f>
        <v>0</v>
      </c>
    </row>
    <row r="2095" spans="26:28" x14ac:dyDescent="0.25">
      <c r="Z2095">
        <f t="shared" si="37"/>
        <v>1</v>
      </c>
      <c r="AA2095">
        <f>IF(AB2095="",0,IFERROR(IF(VLOOKUP(AB2095,AB$38:AB2094,1,0)&gt;0,0,0),1))</f>
        <v>0</v>
      </c>
      <c r="AB2095" s="16">
        <f>IF(DATOS!J2059=X$39,DATOS!C2059,"")</f>
        <v>0</v>
      </c>
    </row>
    <row r="2096" spans="26:28" x14ac:dyDescent="0.25">
      <c r="Z2096">
        <f t="shared" si="37"/>
        <v>1</v>
      </c>
      <c r="AA2096">
        <f>IF(AB2096="",0,IFERROR(IF(VLOOKUP(AB2096,AB$38:AB2095,1,0)&gt;0,0,0),1))</f>
        <v>0</v>
      </c>
      <c r="AB2096" s="16">
        <f>IF(DATOS!J2060=X$39,DATOS!C2060,"")</f>
        <v>0</v>
      </c>
    </row>
    <row r="2097" spans="26:28" x14ac:dyDescent="0.25">
      <c r="Z2097">
        <f t="shared" si="37"/>
        <v>1</v>
      </c>
      <c r="AA2097">
        <f>IF(AB2097="",0,IFERROR(IF(VLOOKUP(AB2097,AB$38:AB2096,1,0)&gt;0,0,0),1))</f>
        <v>0</v>
      </c>
      <c r="AB2097" s="16">
        <f>IF(DATOS!J2061=X$39,DATOS!C2061,"")</f>
        <v>0</v>
      </c>
    </row>
    <row r="2098" spans="26:28" x14ac:dyDescent="0.25">
      <c r="Z2098">
        <f t="shared" si="37"/>
        <v>1</v>
      </c>
      <c r="AA2098">
        <f>IF(AB2098="",0,IFERROR(IF(VLOOKUP(AB2098,AB$38:AB2097,1,0)&gt;0,0,0),1))</f>
        <v>0</v>
      </c>
      <c r="AB2098" s="16">
        <f>IF(DATOS!J2062=X$39,DATOS!C2062,"")</f>
        <v>0</v>
      </c>
    </row>
    <row r="2099" spans="26:28" x14ac:dyDescent="0.25">
      <c r="Z2099">
        <f t="shared" si="37"/>
        <v>1</v>
      </c>
      <c r="AA2099">
        <f>IF(AB2099="",0,IFERROR(IF(VLOOKUP(AB2099,AB$38:AB2098,1,0)&gt;0,0,0),1))</f>
        <v>0</v>
      </c>
      <c r="AB2099" s="16">
        <f>IF(DATOS!J2063=X$39,DATOS!C2063,"")</f>
        <v>0</v>
      </c>
    </row>
    <row r="2100" spans="26:28" x14ac:dyDescent="0.25">
      <c r="Z2100">
        <f t="shared" si="37"/>
        <v>1</v>
      </c>
      <c r="AA2100">
        <f>IF(AB2100="",0,IFERROR(IF(VLOOKUP(AB2100,AB$38:AB2099,1,0)&gt;0,0,0),1))</f>
        <v>0</v>
      </c>
      <c r="AB2100" s="16">
        <f>IF(DATOS!J2064=X$39,DATOS!C2064,"")</f>
        <v>0</v>
      </c>
    </row>
    <row r="2101" spans="26:28" x14ac:dyDescent="0.25">
      <c r="Z2101">
        <f t="shared" si="37"/>
        <v>1</v>
      </c>
      <c r="AA2101">
        <f>IF(AB2101="",0,IFERROR(IF(VLOOKUP(AB2101,AB$38:AB2100,1,0)&gt;0,0,0),1))</f>
        <v>0</v>
      </c>
      <c r="AB2101" s="16">
        <f>IF(DATOS!J2065=X$39,DATOS!C2065,"")</f>
        <v>0</v>
      </c>
    </row>
    <row r="2102" spans="26:28" x14ac:dyDescent="0.25">
      <c r="Z2102">
        <f t="shared" si="37"/>
        <v>1</v>
      </c>
      <c r="AA2102">
        <f>IF(AB2102="",0,IFERROR(IF(VLOOKUP(AB2102,AB$38:AB2101,1,0)&gt;0,0,0),1))</f>
        <v>0</v>
      </c>
      <c r="AB2102" s="16">
        <f>IF(DATOS!J2066=X$39,DATOS!C2066,"")</f>
        <v>0</v>
      </c>
    </row>
    <row r="2103" spans="26:28" x14ac:dyDescent="0.25">
      <c r="Z2103">
        <f t="shared" si="37"/>
        <v>1</v>
      </c>
      <c r="AB2103" s="16">
        <f>IF(DATOS!J2067=X$39,DATOS!C2067,"")</f>
        <v>0</v>
      </c>
    </row>
    <row r="2104" spans="26:28" x14ac:dyDescent="0.25">
      <c r="Z2104">
        <f t="shared" si="37"/>
        <v>1</v>
      </c>
      <c r="AA2104">
        <f>IF(AB2104="",0,IFERROR(IF(VLOOKUP(AB2104,AB$38:AB2103,1,0)&gt;0,0,0),1))</f>
        <v>0</v>
      </c>
      <c r="AB2104" s="16">
        <f>IF(DATOS!J2068=X$39,DATOS!C2068,"")</f>
        <v>0</v>
      </c>
    </row>
    <row r="2105" spans="26:28" x14ac:dyDescent="0.25">
      <c r="Z2105">
        <f t="shared" si="37"/>
        <v>1</v>
      </c>
      <c r="AA2105">
        <f>IF(AB2105="",0,IFERROR(IF(VLOOKUP(AB2105,AB$38:AB2104,1,0)&gt;0,0,0),1))</f>
        <v>0</v>
      </c>
      <c r="AB2105" s="16">
        <f>IF(DATOS!J2069=X$39,DATOS!C2069,"")</f>
        <v>0</v>
      </c>
    </row>
    <row r="2106" spans="26:28" x14ac:dyDescent="0.25">
      <c r="Z2106">
        <f t="shared" si="37"/>
        <v>1</v>
      </c>
      <c r="AA2106">
        <f>IF(AB2106="",0,IFERROR(IF(VLOOKUP(AB2106,AB$38:AB2105,1,0)&gt;0,0,0),1))</f>
        <v>0</v>
      </c>
      <c r="AB2106" s="16">
        <f>IF(DATOS!J2070=X$39,DATOS!C2070,"")</f>
        <v>0</v>
      </c>
    </row>
    <row r="2107" spans="26:28" x14ac:dyDescent="0.25">
      <c r="Z2107">
        <f t="shared" si="37"/>
        <v>1</v>
      </c>
      <c r="AA2107">
        <f>IF(AB2107="",0,IFERROR(IF(VLOOKUP(AB2107,AB$38:AB2106,1,0)&gt;0,0,0),1))</f>
        <v>0</v>
      </c>
      <c r="AB2107" s="16">
        <f>IF(DATOS!J2071=X$39,DATOS!C2071,"")</f>
        <v>0</v>
      </c>
    </row>
    <row r="2108" spans="26:28" x14ac:dyDescent="0.25">
      <c r="Z2108">
        <f t="shared" si="37"/>
        <v>1</v>
      </c>
      <c r="AA2108">
        <f>IF(AB2108="",0,IFERROR(IF(VLOOKUP(AB2108,AB$38:AB2107,1,0)&gt;0,0,0),1))</f>
        <v>0</v>
      </c>
      <c r="AB2108" s="16">
        <f>IF(DATOS!J2072=X$39,DATOS!C2072,"")</f>
        <v>0</v>
      </c>
    </row>
    <row r="2109" spans="26:28" x14ac:dyDescent="0.25">
      <c r="Z2109">
        <f t="shared" si="37"/>
        <v>1</v>
      </c>
      <c r="AA2109">
        <f>IF(AB2109="",0,IFERROR(IF(VLOOKUP(AB2109,AB$38:AB2108,1,0)&gt;0,0,0),1))</f>
        <v>0</v>
      </c>
      <c r="AB2109" s="16">
        <f>IF(DATOS!J2073=X$39,DATOS!C2073,"")</f>
        <v>0</v>
      </c>
    </row>
    <row r="2110" spans="26:28" x14ac:dyDescent="0.25">
      <c r="Z2110">
        <f t="shared" si="37"/>
        <v>1</v>
      </c>
      <c r="AA2110">
        <f>IF(AB2110="",0,IFERROR(IF(VLOOKUP(AB2110,AB$38:AB2109,1,0)&gt;0,0,0),1))</f>
        <v>0</v>
      </c>
      <c r="AB2110" s="16">
        <f>IF(DATOS!J2074=X$39,DATOS!C2074,"")</f>
        <v>0</v>
      </c>
    </row>
    <row r="2111" spans="26:28" x14ac:dyDescent="0.25">
      <c r="Z2111">
        <f t="shared" si="37"/>
        <v>1</v>
      </c>
      <c r="AA2111">
        <f>IF(AB2111="",0,IFERROR(IF(VLOOKUP(AB2111,AB$38:AB2110,1,0)&gt;0,0,0),1))</f>
        <v>0</v>
      </c>
      <c r="AB2111" s="16">
        <f>IF(DATOS!J2075=X$39,DATOS!C2075,"")</f>
        <v>0</v>
      </c>
    </row>
    <row r="2112" spans="26:28" x14ac:dyDescent="0.25">
      <c r="Z2112">
        <f t="shared" si="37"/>
        <v>1</v>
      </c>
      <c r="AA2112">
        <f>IF(AB2112="",0,IFERROR(IF(VLOOKUP(AB2112,AB$38:AB2111,1,0)&gt;0,0,0),1))</f>
        <v>0</v>
      </c>
      <c r="AB2112" s="16">
        <f>IF(DATOS!J2076=X$39,DATOS!C2076,"")</f>
        <v>0</v>
      </c>
    </row>
    <row r="2113" spans="26:28" x14ac:dyDescent="0.25">
      <c r="Z2113">
        <f t="shared" si="37"/>
        <v>1</v>
      </c>
      <c r="AA2113">
        <f>IF(AB2113="",0,IFERROR(IF(VLOOKUP(AB2113,AB$38:AB2112,1,0)&gt;0,0,0),1))</f>
        <v>0</v>
      </c>
      <c r="AB2113" s="16">
        <f>IF(DATOS!J2077=X$39,DATOS!C2077,"")</f>
        <v>0</v>
      </c>
    </row>
    <row r="2114" spans="26:28" x14ac:dyDescent="0.25">
      <c r="Z2114">
        <f t="shared" si="37"/>
        <v>1</v>
      </c>
      <c r="AA2114">
        <f>IF(AB2114="",0,IFERROR(IF(VLOOKUP(AB2114,AB$38:AB2113,1,0)&gt;0,0,0),1))</f>
        <v>0</v>
      </c>
      <c r="AB2114" s="16">
        <f>IF(DATOS!J2078=X$39,DATOS!C2078,"")</f>
        <v>0</v>
      </c>
    </row>
    <row r="2115" spans="26:28" x14ac:dyDescent="0.25">
      <c r="Z2115">
        <f t="shared" si="37"/>
        <v>1</v>
      </c>
      <c r="AA2115">
        <f>IF(AB2115="",0,IFERROR(IF(VLOOKUP(AB2115,AB$38:AB2114,1,0)&gt;0,0,0),1))</f>
        <v>0</v>
      </c>
      <c r="AB2115" s="16">
        <f>IF(DATOS!J2079=X$39,DATOS!C2079,"")</f>
        <v>0</v>
      </c>
    </row>
    <row r="2116" spans="26:28" x14ac:dyDescent="0.25">
      <c r="Z2116">
        <f t="shared" si="37"/>
        <v>1</v>
      </c>
      <c r="AA2116">
        <f>IF(AB2116="",0,IFERROR(IF(VLOOKUP(AB2116,AB$38:AB2115,1,0)&gt;0,0,0),1))</f>
        <v>0</v>
      </c>
      <c r="AB2116" s="16">
        <f>IF(DATOS!J2080=X$39,DATOS!C2080,"")</f>
        <v>0</v>
      </c>
    </row>
    <row r="2117" spans="26:28" x14ac:dyDescent="0.25">
      <c r="Z2117">
        <f t="shared" si="37"/>
        <v>1</v>
      </c>
      <c r="AA2117">
        <f>IF(AB2117="",0,IFERROR(IF(VLOOKUP(AB2117,AB$38:AB2116,1,0)&gt;0,0,0),1))</f>
        <v>0</v>
      </c>
      <c r="AB2117" s="16">
        <f>IF(DATOS!J2081=X$39,DATOS!C2081,"")</f>
        <v>0</v>
      </c>
    </row>
    <row r="2118" spans="26:28" x14ac:dyDescent="0.25">
      <c r="Z2118">
        <f t="shared" si="37"/>
        <v>1</v>
      </c>
      <c r="AA2118">
        <f>IF(AB2118="",0,IFERROR(IF(VLOOKUP(AB2118,AB$38:AB2117,1,0)&gt;0,0,0),1))</f>
        <v>0</v>
      </c>
      <c r="AB2118" s="16">
        <f>IF(DATOS!J2082=X$39,DATOS!C2082,"")</f>
        <v>0</v>
      </c>
    </row>
    <row r="2119" spans="26:28" x14ac:dyDescent="0.25">
      <c r="Z2119">
        <f t="shared" si="37"/>
        <v>1</v>
      </c>
      <c r="AA2119">
        <f>IF(AB2119="",0,IFERROR(IF(VLOOKUP(AB2119,AB$38:AB2118,1,0)&gt;0,0,0),1))</f>
        <v>0</v>
      </c>
      <c r="AB2119" s="16">
        <f>IF(DATOS!J2083=X$39,DATOS!C2083,"")</f>
        <v>0</v>
      </c>
    </row>
    <row r="2120" spans="26:28" x14ac:dyDescent="0.25">
      <c r="Z2120">
        <f t="shared" si="37"/>
        <v>1</v>
      </c>
      <c r="AA2120">
        <f>IF(AB2120="",0,IFERROR(IF(VLOOKUP(AB2120,AB$38:AB2119,1,0)&gt;0,0,0),1))</f>
        <v>0</v>
      </c>
      <c r="AB2120" s="16">
        <f>IF(DATOS!J2084=X$39,DATOS!C2084,"")</f>
        <v>0</v>
      </c>
    </row>
    <row r="2121" spans="26:28" x14ac:dyDescent="0.25">
      <c r="Z2121">
        <f t="shared" si="37"/>
        <v>1</v>
      </c>
      <c r="AA2121">
        <f>IF(AB2121="",0,IFERROR(IF(VLOOKUP(AB2121,AB$38:AB2120,1,0)&gt;0,0,0),1))</f>
        <v>0</v>
      </c>
      <c r="AB2121" s="16">
        <f>IF(DATOS!J2085=X$39,DATOS!C2085,"")</f>
        <v>0</v>
      </c>
    </row>
    <row r="2122" spans="26:28" x14ac:dyDescent="0.25">
      <c r="Z2122">
        <f t="shared" si="37"/>
        <v>1</v>
      </c>
      <c r="AA2122">
        <f>IF(AB2122="",0,IFERROR(IF(VLOOKUP(AB2122,AB$38:AB2121,1,0)&gt;0,0,0),1))</f>
        <v>0</v>
      </c>
      <c r="AB2122" s="16">
        <f>IF(DATOS!J2086=X$39,DATOS!C2086,"")</f>
        <v>0</v>
      </c>
    </row>
    <row r="2123" spans="26:28" x14ac:dyDescent="0.25">
      <c r="Z2123">
        <f t="shared" si="37"/>
        <v>1</v>
      </c>
      <c r="AA2123">
        <f>IF(AB2123="",0,IFERROR(IF(VLOOKUP(AB2123,AB$38:AB2122,1,0)&gt;0,0,0),1))</f>
        <v>0</v>
      </c>
      <c r="AB2123" s="16">
        <f>IF(DATOS!J2087=X$39,DATOS!C2087,"")</f>
        <v>0</v>
      </c>
    </row>
    <row r="2124" spans="26:28" x14ac:dyDescent="0.25">
      <c r="Z2124">
        <f t="shared" si="37"/>
        <v>1</v>
      </c>
      <c r="AA2124">
        <f>IF(AB2124="",0,IFERROR(IF(VLOOKUP(AB2124,AB$38:AB2123,1,0)&gt;0,0,0),1))</f>
        <v>0</v>
      </c>
      <c r="AB2124" s="16">
        <f>IF(DATOS!J2088=X$39,DATOS!C2088,"")</f>
        <v>0</v>
      </c>
    </row>
    <row r="2125" spans="26:28" x14ac:dyDescent="0.25">
      <c r="Z2125">
        <f t="shared" si="37"/>
        <v>1</v>
      </c>
      <c r="AA2125">
        <f>IF(AB2125="",0,IFERROR(IF(VLOOKUP(AB2125,AB$38:AB2124,1,0)&gt;0,0,0),1))</f>
        <v>0</v>
      </c>
      <c r="AB2125" s="16">
        <f>IF(DATOS!J2089=X$39,DATOS!C2089,"")</f>
        <v>0</v>
      </c>
    </row>
    <row r="2126" spans="26:28" x14ac:dyDescent="0.25">
      <c r="Z2126">
        <f t="shared" si="37"/>
        <v>1</v>
      </c>
      <c r="AA2126">
        <f>IF(AB2126="",0,IFERROR(IF(VLOOKUP(AB2126,AB$38:AB2125,1,0)&gt;0,0,0),1))</f>
        <v>0</v>
      </c>
      <c r="AB2126" s="16">
        <f>IF(DATOS!J2090=X$39,DATOS!C2090,"")</f>
        <v>0</v>
      </c>
    </row>
    <row r="2127" spans="26:28" x14ac:dyDescent="0.25">
      <c r="Z2127">
        <f t="shared" si="37"/>
        <v>1</v>
      </c>
      <c r="AA2127">
        <f>IF(AB2127="",0,IFERROR(IF(VLOOKUP(AB2127,AB$38:AB2126,1,0)&gt;0,0,0),1))</f>
        <v>0</v>
      </c>
      <c r="AB2127" s="16">
        <f>IF(DATOS!J2091=X$39,DATOS!C2091,"")</f>
        <v>0</v>
      </c>
    </row>
    <row r="2128" spans="26:28" x14ac:dyDescent="0.25">
      <c r="Z2128">
        <f t="shared" si="37"/>
        <v>1</v>
      </c>
      <c r="AA2128">
        <f>IF(AB2128="",0,IFERROR(IF(VLOOKUP(AB2128,AB$38:AB2127,1,0)&gt;0,0,0),1))</f>
        <v>0</v>
      </c>
      <c r="AB2128" s="16">
        <f>IF(DATOS!J2092=X$39,DATOS!C2092,"")</f>
        <v>0</v>
      </c>
    </row>
    <row r="2129" spans="26:28" x14ac:dyDescent="0.25">
      <c r="Z2129">
        <f t="shared" si="37"/>
        <v>1</v>
      </c>
      <c r="AA2129">
        <f>IF(AB2129="",0,IFERROR(IF(VLOOKUP(AB2129,AB$38:AB2128,1,0)&gt;0,0,0),1))</f>
        <v>0</v>
      </c>
      <c r="AB2129" s="16">
        <f>IF(DATOS!J2093=X$39,DATOS!C2093,"")</f>
        <v>0</v>
      </c>
    </row>
    <row r="2130" spans="26:28" x14ac:dyDescent="0.25">
      <c r="Z2130">
        <f t="shared" si="37"/>
        <v>1</v>
      </c>
      <c r="AA2130">
        <f>IF(AB2130="",0,IFERROR(IF(VLOOKUP(AB2130,AB$38:AB2129,1,0)&gt;0,0,0),1))</f>
        <v>0</v>
      </c>
      <c r="AB2130" s="16">
        <f>IF(DATOS!J2094=X$39,DATOS!C2094,"")</f>
        <v>0</v>
      </c>
    </row>
    <row r="2131" spans="26:28" x14ac:dyDescent="0.25">
      <c r="Z2131">
        <f t="shared" si="37"/>
        <v>1</v>
      </c>
      <c r="AA2131">
        <f>IF(AB2131="",0,IFERROR(IF(VLOOKUP(AB2131,AB$38:AB2130,1,0)&gt;0,0,0),1))</f>
        <v>0</v>
      </c>
      <c r="AB2131" s="16">
        <f>IF(DATOS!J2095=X$39,DATOS!C2095,"")</f>
        <v>0</v>
      </c>
    </row>
    <row r="2132" spans="26:28" x14ac:dyDescent="0.25">
      <c r="Z2132">
        <f t="shared" si="37"/>
        <v>1</v>
      </c>
      <c r="AA2132">
        <f>IF(AB2132="",0,IFERROR(IF(VLOOKUP(AB2132,AB$38:AB2131,1,0)&gt;0,0,0),1))</f>
        <v>0</v>
      </c>
      <c r="AB2132" s="16">
        <f>IF(DATOS!J2096=X$39,DATOS!C2096,"")</f>
        <v>0</v>
      </c>
    </row>
    <row r="2133" spans="26:28" x14ac:dyDescent="0.25">
      <c r="Z2133">
        <f t="shared" si="37"/>
        <v>1</v>
      </c>
      <c r="AA2133">
        <f>IF(AB2133="",0,IFERROR(IF(VLOOKUP(AB2133,AB$38:AB2132,1,0)&gt;0,0,0),1))</f>
        <v>0</v>
      </c>
      <c r="AB2133" s="16">
        <f>IF(DATOS!J2097=X$39,DATOS!C2097,"")</f>
        <v>0</v>
      </c>
    </row>
    <row r="2134" spans="26:28" x14ac:dyDescent="0.25">
      <c r="Z2134">
        <f t="shared" si="37"/>
        <v>1</v>
      </c>
      <c r="AA2134">
        <f>IF(AB2134="",0,IFERROR(IF(VLOOKUP(AB2134,AB$38:AB2133,1,0)&gt;0,0,0),1))</f>
        <v>0</v>
      </c>
      <c r="AB2134" s="16">
        <f>IF(DATOS!J2098=X$39,DATOS!C2098,"")</f>
        <v>0</v>
      </c>
    </row>
    <row r="2135" spans="26:28" x14ac:dyDescent="0.25">
      <c r="Z2135">
        <f t="shared" si="37"/>
        <v>1</v>
      </c>
      <c r="AA2135">
        <f>IF(AB2135="",0,IFERROR(IF(VLOOKUP(AB2135,AB$38:AB2134,1,0)&gt;0,0,0),1))</f>
        <v>0</v>
      </c>
      <c r="AB2135" s="16">
        <f>IF(DATOS!J2099=X$39,DATOS!C2099,"")</f>
        <v>0</v>
      </c>
    </row>
    <row r="2136" spans="26:28" x14ac:dyDescent="0.25">
      <c r="Z2136">
        <f t="shared" si="37"/>
        <v>1</v>
      </c>
      <c r="AA2136">
        <f>IF(AB2136="",0,IFERROR(IF(VLOOKUP(AB2136,AB$38:AB2135,1,0)&gt;0,0,0),1))</f>
        <v>0</v>
      </c>
      <c r="AB2136" s="16">
        <f>IF(DATOS!J2100=X$39,DATOS!C2100,"")</f>
        <v>0</v>
      </c>
    </row>
    <row r="2137" spans="26:28" x14ac:dyDescent="0.25">
      <c r="Z2137">
        <f t="shared" si="37"/>
        <v>1</v>
      </c>
      <c r="AA2137">
        <f>IF(AB2137="",0,IFERROR(IF(VLOOKUP(AB2137,AB$38:AB2136,1,0)&gt;0,0,0),1))</f>
        <v>0</v>
      </c>
      <c r="AB2137" s="16">
        <f>IF(DATOS!J2101=X$39,DATOS!C2101,"")</f>
        <v>0</v>
      </c>
    </row>
    <row r="2138" spans="26:28" x14ac:dyDescent="0.25">
      <c r="Z2138">
        <f t="shared" si="37"/>
        <v>1</v>
      </c>
      <c r="AA2138">
        <f>IF(AB2138="",0,IFERROR(IF(VLOOKUP(AB2138,AB$38:AB2137,1,0)&gt;0,0,0),1))</f>
        <v>0</v>
      </c>
      <c r="AB2138" s="16">
        <f>IF(DATOS!J2102=X$39,DATOS!C2102,"")</f>
        <v>0</v>
      </c>
    </row>
    <row r="2139" spans="26:28" x14ac:dyDescent="0.25">
      <c r="Z2139">
        <f t="shared" si="37"/>
        <v>1</v>
      </c>
      <c r="AA2139">
        <f>IF(AB2139="",0,IFERROR(IF(VLOOKUP(AB2139,AB$38:AB2138,1,0)&gt;0,0,0),1))</f>
        <v>0</v>
      </c>
      <c r="AB2139" s="16">
        <f>IF(DATOS!J2103=X$39,DATOS!C2103,"")</f>
        <v>0</v>
      </c>
    </row>
    <row r="2140" spans="26:28" x14ac:dyDescent="0.25">
      <c r="Z2140">
        <f t="shared" si="37"/>
        <v>1</v>
      </c>
      <c r="AA2140">
        <f>IF(AB2140="",0,IFERROR(IF(VLOOKUP(AB2140,AB$38:AB2139,1,0)&gt;0,0,0),1))</f>
        <v>0</v>
      </c>
      <c r="AB2140" s="16">
        <f>IF(DATOS!J2104=X$39,DATOS!C2104,"")</f>
        <v>0</v>
      </c>
    </row>
    <row r="2141" spans="26:28" x14ac:dyDescent="0.25">
      <c r="Z2141">
        <f t="shared" si="37"/>
        <v>1</v>
      </c>
      <c r="AA2141">
        <f>IF(AB2141="",0,IFERROR(IF(VLOOKUP(AB2141,AB$38:AB2140,1,0)&gt;0,0,0),1))</f>
        <v>0</v>
      </c>
      <c r="AB2141" s="16">
        <f>IF(DATOS!J2105=X$39,DATOS!C2105,"")</f>
        <v>0</v>
      </c>
    </row>
    <row r="2142" spans="26:28" x14ac:dyDescent="0.25">
      <c r="Z2142">
        <f t="shared" si="37"/>
        <v>1</v>
      </c>
      <c r="AA2142">
        <f>IF(AB2142="",0,IFERROR(IF(VLOOKUP(AB2142,AB$38:AB2141,1,0)&gt;0,0,0),1))</f>
        <v>0</v>
      </c>
      <c r="AB2142" s="16">
        <f>IF(DATOS!J2106=X$39,DATOS!C2106,"")</f>
        <v>0</v>
      </c>
    </row>
    <row r="2143" spans="26:28" x14ac:dyDescent="0.25">
      <c r="Z2143">
        <f t="shared" si="37"/>
        <v>1</v>
      </c>
      <c r="AA2143">
        <f>IF(AB2143="",0,IFERROR(IF(VLOOKUP(AB2143,AB$38:AB2142,1,0)&gt;0,0,0),1))</f>
        <v>0</v>
      </c>
      <c r="AB2143" s="16">
        <f>IF(DATOS!J2107=X$39,DATOS!C2107,"")</f>
        <v>0</v>
      </c>
    </row>
    <row r="2144" spans="26:28" x14ac:dyDescent="0.25">
      <c r="Z2144">
        <f t="shared" si="37"/>
        <v>1</v>
      </c>
      <c r="AA2144">
        <f>IF(AB2144="",0,IFERROR(IF(VLOOKUP(AB2144,AB$38:AB2143,1,0)&gt;0,0,0),1))</f>
        <v>0</v>
      </c>
      <c r="AB2144" s="16">
        <f>IF(DATOS!J2108=X$39,DATOS!C2108,"")</f>
        <v>0</v>
      </c>
    </row>
    <row r="2145" spans="26:28" x14ac:dyDescent="0.25">
      <c r="Z2145">
        <f t="shared" si="37"/>
        <v>1</v>
      </c>
      <c r="AA2145">
        <f>IF(AB2145="",0,IFERROR(IF(VLOOKUP(AB2145,AB$38:AB2144,1,0)&gt;0,0,0),1))</f>
        <v>0</v>
      </c>
      <c r="AB2145" s="16">
        <f>IF(DATOS!J2109=X$39,DATOS!C2109,"")</f>
        <v>0</v>
      </c>
    </row>
    <row r="2146" spans="26:28" x14ac:dyDescent="0.25">
      <c r="Z2146">
        <f t="shared" si="37"/>
        <v>1</v>
      </c>
      <c r="AA2146">
        <f>IF(AB2146="",0,IFERROR(IF(VLOOKUP(AB2146,AB$38:AB2145,1,0)&gt;0,0,0),1))</f>
        <v>0</v>
      </c>
      <c r="AB2146" s="16">
        <f>IF(DATOS!J2110=X$39,DATOS!C2110,"")</f>
        <v>0</v>
      </c>
    </row>
    <row r="2147" spans="26:28" x14ac:dyDescent="0.25">
      <c r="Z2147">
        <f t="shared" si="37"/>
        <v>1</v>
      </c>
      <c r="AA2147">
        <f>IF(AB2147="",0,IFERROR(IF(VLOOKUP(AB2147,AB$38:AB2146,1,0)&gt;0,0,0),1))</f>
        <v>0</v>
      </c>
      <c r="AB2147" s="16">
        <f>IF(DATOS!J2111=X$39,DATOS!C2111,"")</f>
        <v>0</v>
      </c>
    </row>
    <row r="2148" spans="26:28" x14ac:dyDescent="0.25">
      <c r="Z2148">
        <f t="shared" si="37"/>
        <v>1</v>
      </c>
      <c r="AA2148">
        <f>IF(AB2148="",0,IFERROR(IF(VLOOKUP(AB2148,AB$38:AB2147,1,0)&gt;0,0,0),1))</f>
        <v>0</v>
      </c>
      <c r="AB2148" s="16">
        <f>IF(DATOS!J2112=X$39,DATOS!C2112,"")</f>
        <v>0</v>
      </c>
    </row>
    <row r="2149" spans="26:28" x14ac:dyDescent="0.25">
      <c r="Z2149">
        <f t="shared" si="37"/>
        <v>1</v>
      </c>
      <c r="AA2149">
        <f>IF(AB2149="",0,IFERROR(IF(VLOOKUP(AB2149,AB$38:AB2148,1,0)&gt;0,0,0),1))</f>
        <v>0</v>
      </c>
      <c r="AB2149" s="16">
        <f>IF(DATOS!J2113=X$39,DATOS!C2113,"")</f>
        <v>0</v>
      </c>
    </row>
    <row r="2150" spans="26:28" x14ac:dyDescent="0.25">
      <c r="Z2150">
        <f t="shared" ref="Z2150:Z2213" si="38">Z2149+AA2150</f>
        <v>1</v>
      </c>
      <c r="AA2150">
        <f>IF(AB2150="",0,IFERROR(IF(VLOOKUP(AB2150,AB$38:AB2149,1,0)&gt;0,0,0),1))</f>
        <v>0</v>
      </c>
      <c r="AB2150" s="16">
        <f>IF(DATOS!J2114=X$39,DATOS!C2114,"")</f>
        <v>0</v>
      </c>
    </row>
    <row r="2151" spans="26:28" x14ac:dyDescent="0.25">
      <c r="Z2151">
        <f t="shared" si="38"/>
        <v>1</v>
      </c>
      <c r="AA2151">
        <f>IF(AB2151="",0,IFERROR(IF(VLOOKUP(AB2151,AB$38:AB2150,1,0)&gt;0,0,0),1))</f>
        <v>0</v>
      </c>
      <c r="AB2151" s="16">
        <f>IF(DATOS!J2115=X$39,DATOS!C2115,"")</f>
        <v>0</v>
      </c>
    </row>
    <row r="2152" spans="26:28" x14ac:dyDescent="0.25">
      <c r="Z2152">
        <f t="shared" si="38"/>
        <v>1</v>
      </c>
      <c r="AA2152">
        <f>IF(AB2152="",0,IFERROR(IF(VLOOKUP(AB2152,AB$38:AB2151,1,0)&gt;0,0,0),1))</f>
        <v>0</v>
      </c>
      <c r="AB2152" s="16">
        <f>IF(DATOS!J2116=X$39,DATOS!C2116,"")</f>
        <v>0</v>
      </c>
    </row>
    <row r="2153" spans="26:28" x14ac:dyDescent="0.25">
      <c r="Z2153">
        <f t="shared" si="38"/>
        <v>1</v>
      </c>
      <c r="AA2153">
        <f>IF(AB2153="",0,IFERROR(IF(VLOOKUP(AB2153,AB$38:AB2152,1,0)&gt;0,0,0),1))</f>
        <v>0</v>
      </c>
      <c r="AB2153" s="16">
        <f>IF(DATOS!J2117=X$39,DATOS!C2117,"")</f>
        <v>0</v>
      </c>
    </row>
    <row r="2154" spans="26:28" x14ac:dyDescent="0.25">
      <c r="Z2154">
        <f t="shared" si="38"/>
        <v>1</v>
      </c>
      <c r="AA2154">
        <f>IF(AB2154="",0,IFERROR(IF(VLOOKUP(AB2154,AB$38:AB2153,1,0)&gt;0,0,0),1))</f>
        <v>0</v>
      </c>
      <c r="AB2154" s="16">
        <f>IF(DATOS!J2118=X$39,DATOS!C2118,"")</f>
        <v>0</v>
      </c>
    </row>
    <row r="2155" spans="26:28" x14ac:dyDescent="0.25">
      <c r="Z2155">
        <f t="shared" si="38"/>
        <v>1</v>
      </c>
      <c r="AA2155">
        <f>IF(AB2155="",0,IFERROR(IF(VLOOKUP(AB2155,AB$38:AB2154,1,0)&gt;0,0,0),1))</f>
        <v>0</v>
      </c>
      <c r="AB2155" s="16">
        <f>IF(DATOS!J2119=X$39,DATOS!C2119,"")</f>
        <v>0</v>
      </c>
    </row>
    <row r="2156" spans="26:28" x14ac:dyDescent="0.25">
      <c r="Z2156">
        <f t="shared" si="38"/>
        <v>1</v>
      </c>
      <c r="AA2156">
        <f>IF(AB2156="",0,IFERROR(IF(VLOOKUP(AB2156,AB$38:AB2155,1,0)&gt;0,0,0),1))</f>
        <v>0</v>
      </c>
      <c r="AB2156" s="16">
        <f>IF(DATOS!J2120=X$39,DATOS!C2120,"")</f>
        <v>0</v>
      </c>
    </row>
    <row r="2157" spans="26:28" x14ac:dyDescent="0.25">
      <c r="Z2157">
        <f t="shared" si="38"/>
        <v>1</v>
      </c>
      <c r="AA2157">
        <f>IF(AB2157="",0,IFERROR(IF(VLOOKUP(AB2157,AB$38:AB2156,1,0)&gt;0,0,0),1))</f>
        <v>0</v>
      </c>
      <c r="AB2157" s="16">
        <f>IF(DATOS!J2121=X$39,DATOS!C2121,"")</f>
        <v>0</v>
      </c>
    </row>
    <row r="2158" spans="26:28" x14ac:dyDescent="0.25">
      <c r="Z2158">
        <f t="shared" si="38"/>
        <v>1</v>
      </c>
      <c r="AA2158">
        <f>IF(AB2158="",0,IFERROR(IF(VLOOKUP(AB2158,AB$38:AB2157,1,0)&gt;0,0,0),1))</f>
        <v>0</v>
      </c>
      <c r="AB2158" s="16">
        <f>IF(DATOS!J2122=X$39,DATOS!C2122,"")</f>
        <v>0</v>
      </c>
    </row>
    <row r="2159" spans="26:28" x14ac:dyDescent="0.25">
      <c r="Z2159">
        <f t="shared" si="38"/>
        <v>1</v>
      </c>
      <c r="AA2159">
        <f>IF(AB2159="",0,IFERROR(IF(VLOOKUP(AB2159,AB$38:AB2158,1,0)&gt;0,0,0),1))</f>
        <v>0</v>
      </c>
      <c r="AB2159" s="16">
        <f>IF(DATOS!J2123=X$39,DATOS!C2123,"")</f>
        <v>0</v>
      </c>
    </row>
    <row r="2160" spans="26:28" x14ac:dyDescent="0.25">
      <c r="Z2160">
        <f t="shared" si="38"/>
        <v>1</v>
      </c>
      <c r="AA2160">
        <f>IF(AB2160="",0,IFERROR(IF(VLOOKUP(AB2160,AB$38:AB2159,1,0)&gt;0,0,0),1))</f>
        <v>0</v>
      </c>
      <c r="AB2160" s="16">
        <f>IF(DATOS!J2124=X$39,DATOS!C2124,"")</f>
        <v>0</v>
      </c>
    </row>
    <row r="2161" spans="26:28" x14ac:dyDescent="0.25">
      <c r="Z2161">
        <f t="shared" si="38"/>
        <v>1</v>
      </c>
      <c r="AA2161">
        <f>IF(AB2161="",0,IFERROR(IF(VLOOKUP(AB2161,AB$38:AB2160,1,0)&gt;0,0,0),1))</f>
        <v>0</v>
      </c>
      <c r="AB2161" s="16">
        <f>IF(DATOS!J2125=X$39,DATOS!C2125,"")</f>
        <v>0</v>
      </c>
    </row>
    <row r="2162" spans="26:28" x14ac:dyDescent="0.25">
      <c r="Z2162">
        <f t="shared" si="38"/>
        <v>1</v>
      </c>
      <c r="AA2162">
        <f>IF(AB2162="",0,IFERROR(IF(VLOOKUP(AB2162,AB$38:AB2161,1,0)&gt;0,0,0),1))</f>
        <v>0</v>
      </c>
      <c r="AB2162" s="16">
        <f>IF(DATOS!J2126=X$39,DATOS!C2126,"")</f>
        <v>0</v>
      </c>
    </row>
    <row r="2163" spans="26:28" x14ac:dyDescent="0.25">
      <c r="Z2163">
        <f t="shared" si="38"/>
        <v>1</v>
      </c>
      <c r="AA2163">
        <f>IF(AB2163="",0,IFERROR(IF(VLOOKUP(AB2163,AB$38:AB2162,1,0)&gt;0,0,0),1))</f>
        <v>0</v>
      </c>
      <c r="AB2163" s="16">
        <f>IF(DATOS!J2127=X$39,DATOS!C2127,"")</f>
        <v>0</v>
      </c>
    </row>
    <row r="2164" spans="26:28" x14ac:dyDescent="0.25">
      <c r="Z2164">
        <f t="shared" si="38"/>
        <v>1</v>
      </c>
      <c r="AA2164">
        <f>IF(AB2164="",0,IFERROR(IF(VLOOKUP(AB2164,AB$38:AB2163,1,0)&gt;0,0,0),1))</f>
        <v>0</v>
      </c>
      <c r="AB2164" s="16">
        <f>IF(DATOS!J2128=X$39,DATOS!C2128,"")</f>
        <v>0</v>
      </c>
    </row>
    <row r="2165" spans="26:28" x14ac:dyDescent="0.25">
      <c r="Z2165">
        <f t="shared" si="38"/>
        <v>1</v>
      </c>
      <c r="AA2165">
        <f>IF(AB2165="",0,IFERROR(IF(VLOOKUP(AB2165,AB$38:AB2164,1,0)&gt;0,0,0),1))</f>
        <v>0</v>
      </c>
      <c r="AB2165" s="16">
        <f>IF(DATOS!J2129=X$39,DATOS!C2129,"")</f>
        <v>0</v>
      </c>
    </row>
    <row r="2166" spans="26:28" x14ac:dyDescent="0.25">
      <c r="Z2166">
        <f t="shared" si="38"/>
        <v>1</v>
      </c>
      <c r="AA2166">
        <f>IF(AB2166="",0,IFERROR(IF(VLOOKUP(AB2166,AB$38:AB2165,1,0)&gt;0,0,0),1))</f>
        <v>0</v>
      </c>
      <c r="AB2166" s="16">
        <f>IF(DATOS!J2130=X$39,DATOS!C2130,"")</f>
        <v>0</v>
      </c>
    </row>
    <row r="2167" spans="26:28" x14ac:dyDescent="0.25">
      <c r="Z2167">
        <f t="shared" si="38"/>
        <v>1</v>
      </c>
      <c r="AA2167">
        <f>IF(AB2167="",0,IFERROR(IF(VLOOKUP(AB2167,AB$38:AB2166,1,0)&gt;0,0,0),1))</f>
        <v>0</v>
      </c>
      <c r="AB2167" s="16">
        <f>IF(DATOS!J2131=X$39,DATOS!C2131,"")</f>
        <v>0</v>
      </c>
    </row>
    <row r="2168" spans="26:28" x14ac:dyDescent="0.25">
      <c r="Z2168">
        <f t="shared" si="38"/>
        <v>1</v>
      </c>
      <c r="AA2168">
        <f>IF(AB2168="",0,IFERROR(IF(VLOOKUP(AB2168,AB$38:AB2167,1,0)&gt;0,0,0),1))</f>
        <v>0</v>
      </c>
      <c r="AB2168" s="16">
        <f>IF(DATOS!J2132=X$39,DATOS!C2132,"")</f>
        <v>0</v>
      </c>
    </row>
    <row r="2169" spans="26:28" x14ac:dyDescent="0.25">
      <c r="Z2169">
        <f t="shared" si="38"/>
        <v>1</v>
      </c>
      <c r="AA2169">
        <f>IF(AB2169="",0,IFERROR(IF(VLOOKUP(AB2169,AB$38:AB2168,1,0)&gt;0,0,0),1))</f>
        <v>0</v>
      </c>
      <c r="AB2169" s="16">
        <f>IF(DATOS!J2133=X$39,DATOS!C2133,"")</f>
        <v>0</v>
      </c>
    </row>
    <row r="2170" spans="26:28" x14ac:dyDescent="0.25">
      <c r="Z2170">
        <f t="shared" si="38"/>
        <v>1</v>
      </c>
      <c r="AA2170">
        <f>IF(AB2170="",0,IFERROR(IF(VLOOKUP(AB2170,AB$38:AB2169,1,0)&gt;0,0,0),1))</f>
        <v>0</v>
      </c>
      <c r="AB2170" s="16">
        <f>IF(DATOS!J2134=X$39,DATOS!C2134,"")</f>
        <v>0</v>
      </c>
    </row>
    <row r="2171" spans="26:28" x14ac:dyDescent="0.25">
      <c r="Z2171">
        <f t="shared" si="38"/>
        <v>1</v>
      </c>
      <c r="AA2171">
        <f>IF(AB2171="",0,IFERROR(IF(VLOOKUP(AB2171,AB$38:AB2170,1,0)&gt;0,0,0),1))</f>
        <v>0</v>
      </c>
      <c r="AB2171" s="16">
        <f>IF(DATOS!J2135=X$39,DATOS!C2135,"")</f>
        <v>0</v>
      </c>
    </row>
    <row r="2172" spans="26:28" x14ac:dyDescent="0.25">
      <c r="Z2172">
        <f t="shared" si="38"/>
        <v>1</v>
      </c>
      <c r="AA2172">
        <f>IF(AB2172="",0,IFERROR(IF(VLOOKUP(AB2172,AB$38:AB2171,1,0)&gt;0,0,0),1))</f>
        <v>0</v>
      </c>
      <c r="AB2172" s="16">
        <f>IF(DATOS!J2136=X$39,DATOS!C2136,"")</f>
        <v>0</v>
      </c>
    </row>
    <row r="2173" spans="26:28" x14ac:dyDescent="0.25">
      <c r="Z2173">
        <f t="shared" si="38"/>
        <v>1</v>
      </c>
      <c r="AA2173">
        <f>IF(AB2173="",0,IFERROR(IF(VLOOKUP(AB2173,AB$38:AB2172,1,0)&gt;0,0,0),1))</f>
        <v>0</v>
      </c>
      <c r="AB2173" s="16">
        <f>IF(DATOS!J2137=X$39,DATOS!C2137,"")</f>
        <v>0</v>
      </c>
    </row>
    <row r="2174" spans="26:28" x14ac:dyDescent="0.25">
      <c r="Z2174">
        <f t="shared" si="38"/>
        <v>1</v>
      </c>
      <c r="AA2174">
        <f>IF(AB2174="",0,IFERROR(IF(VLOOKUP(AB2174,AB$38:AB2173,1,0)&gt;0,0,0),1))</f>
        <v>0</v>
      </c>
      <c r="AB2174" s="16">
        <f>IF(DATOS!J2138=X$39,DATOS!C2138,"")</f>
        <v>0</v>
      </c>
    </row>
    <row r="2175" spans="26:28" x14ac:dyDescent="0.25">
      <c r="Z2175">
        <f t="shared" si="38"/>
        <v>1</v>
      </c>
      <c r="AA2175">
        <f>IF(AB2175="",0,IFERROR(IF(VLOOKUP(AB2175,AB$38:AB2174,1,0)&gt;0,0,0),1))</f>
        <v>0</v>
      </c>
      <c r="AB2175" s="16">
        <f>IF(DATOS!J2139=X$39,DATOS!C2139,"")</f>
        <v>0</v>
      </c>
    </row>
    <row r="2176" spans="26:28" x14ac:dyDescent="0.25">
      <c r="Z2176">
        <f t="shared" si="38"/>
        <v>1</v>
      </c>
      <c r="AA2176">
        <f>IF(AB2176="",0,IFERROR(IF(VLOOKUP(AB2176,AB$38:AB2175,1,0)&gt;0,0,0),1))</f>
        <v>0</v>
      </c>
      <c r="AB2176" s="16">
        <f>IF(DATOS!J2140=X$39,DATOS!C2140,"")</f>
        <v>0</v>
      </c>
    </row>
    <row r="2177" spans="26:28" x14ac:dyDescent="0.25">
      <c r="Z2177">
        <f t="shared" si="38"/>
        <v>1</v>
      </c>
      <c r="AA2177">
        <f>IF(AB2177="",0,IFERROR(IF(VLOOKUP(AB2177,AB$38:AB2176,1,0)&gt;0,0,0),1))</f>
        <v>0</v>
      </c>
      <c r="AB2177" s="16">
        <f>IF(DATOS!J2141=X$39,DATOS!C2141,"")</f>
        <v>0</v>
      </c>
    </row>
    <row r="2178" spans="26:28" x14ac:dyDescent="0.25">
      <c r="Z2178">
        <f t="shared" si="38"/>
        <v>1</v>
      </c>
      <c r="AA2178">
        <f>IF(AB2178="",0,IFERROR(IF(VLOOKUP(AB2178,AB$38:AB2177,1,0)&gt;0,0,0),1))</f>
        <v>0</v>
      </c>
      <c r="AB2178" s="16">
        <f>IF(DATOS!J2142=X$39,DATOS!C2142,"")</f>
        <v>0</v>
      </c>
    </row>
    <row r="2179" spans="26:28" x14ac:dyDescent="0.25">
      <c r="Z2179">
        <f t="shared" si="38"/>
        <v>1</v>
      </c>
      <c r="AA2179">
        <f>IF(AB2179="",0,IFERROR(IF(VLOOKUP(AB2179,AB$38:AB2178,1,0)&gt;0,0,0),1))</f>
        <v>0</v>
      </c>
      <c r="AB2179" s="16">
        <f>IF(DATOS!J2143=X$39,DATOS!C2143,"")</f>
        <v>0</v>
      </c>
    </row>
    <row r="2180" spans="26:28" x14ac:dyDescent="0.25">
      <c r="Z2180">
        <f t="shared" si="38"/>
        <v>1</v>
      </c>
      <c r="AA2180">
        <f>IF(AB2180="",0,IFERROR(IF(VLOOKUP(AB2180,AB$38:AB2179,1,0)&gt;0,0,0),1))</f>
        <v>0</v>
      </c>
      <c r="AB2180" s="16">
        <f>IF(DATOS!J2144=X$39,DATOS!C2144,"")</f>
        <v>0</v>
      </c>
    </row>
    <row r="2181" spans="26:28" x14ac:dyDescent="0.25">
      <c r="Z2181">
        <f t="shared" si="38"/>
        <v>1</v>
      </c>
      <c r="AA2181">
        <f>IF(AB2181="",0,IFERROR(IF(VLOOKUP(AB2181,AB$38:AB2180,1,0)&gt;0,0,0),1))</f>
        <v>0</v>
      </c>
      <c r="AB2181" s="16">
        <f>IF(DATOS!J2145=X$39,DATOS!C2145,"")</f>
        <v>0</v>
      </c>
    </row>
    <row r="2182" spans="26:28" x14ac:dyDescent="0.25">
      <c r="Z2182">
        <f t="shared" si="38"/>
        <v>1</v>
      </c>
      <c r="AA2182">
        <f>IF(AB2182="",0,IFERROR(IF(VLOOKUP(AB2182,AB$38:AB2181,1,0)&gt;0,0,0),1))</f>
        <v>0</v>
      </c>
      <c r="AB2182" s="16">
        <f>IF(DATOS!J2146=X$39,DATOS!C2146,"")</f>
        <v>0</v>
      </c>
    </row>
    <row r="2183" spans="26:28" x14ac:dyDescent="0.25">
      <c r="Z2183">
        <f t="shared" si="38"/>
        <v>1</v>
      </c>
      <c r="AA2183">
        <f>IF(AB2183="",0,IFERROR(IF(VLOOKUP(AB2183,AB$38:AB2182,1,0)&gt;0,0,0),1))</f>
        <v>0</v>
      </c>
      <c r="AB2183" s="16">
        <f>IF(DATOS!J2147=X$39,DATOS!C2147,"")</f>
        <v>0</v>
      </c>
    </row>
    <row r="2184" spans="26:28" x14ac:dyDescent="0.25">
      <c r="Z2184">
        <f t="shared" si="38"/>
        <v>1</v>
      </c>
      <c r="AA2184">
        <f>IF(AB2184="",0,IFERROR(IF(VLOOKUP(AB2184,AB$38:AB2183,1,0)&gt;0,0,0),1))</f>
        <v>0</v>
      </c>
      <c r="AB2184" s="16">
        <f>IF(DATOS!J2148=X$39,DATOS!C2148,"")</f>
        <v>0</v>
      </c>
    </row>
    <row r="2185" spans="26:28" x14ac:dyDescent="0.25">
      <c r="Z2185">
        <f t="shared" si="38"/>
        <v>1</v>
      </c>
      <c r="AA2185">
        <f>IF(AB2185="",0,IFERROR(IF(VLOOKUP(AB2185,AB$38:AB2184,1,0)&gt;0,0,0),1))</f>
        <v>0</v>
      </c>
      <c r="AB2185" s="16">
        <f>IF(DATOS!J2149=X$39,DATOS!C2149,"")</f>
        <v>0</v>
      </c>
    </row>
    <row r="2186" spans="26:28" x14ac:dyDescent="0.25">
      <c r="Z2186">
        <f t="shared" si="38"/>
        <v>1</v>
      </c>
      <c r="AA2186">
        <f>IF(AB2186="",0,IFERROR(IF(VLOOKUP(AB2186,AB$38:AB2185,1,0)&gt;0,0,0),1))</f>
        <v>0</v>
      </c>
      <c r="AB2186" s="16">
        <f>IF(DATOS!J2150=X$39,DATOS!C2150,"")</f>
        <v>0</v>
      </c>
    </row>
    <row r="2187" spans="26:28" x14ac:dyDescent="0.25">
      <c r="Z2187">
        <f t="shared" si="38"/>
        <v>1</v>
      </c>
      <c r="AA2187">
        <f>IF(AB2187="",0,IFERROR(IF(VLOOKUP(AB2187,AB$38:AB2186,1,0)&gt;0,0,0),1))</f>
        <v>0</v>
      </c>
      <c r="AB2187" s="16">
        <f>IF(DATOS!J2151=X$39,DATOS!C2151,"")</f>
        <v>0</v>
      </c>
    </row>
    <row r="2188" spans="26:28" x14ac:dyDescent="0.25">
      <c r="Z2188">
        <f t="shared" si="38"/>
        <v>1</v>
      </c>
      <c r="AA2188">
        <f>IF(AB2188="",0,IFERROR(IF(VLOOKUP(AB2188,AB$38:AB2187,1,0)&gt;0,0,0),1))</f>
        <v>0</v>
      </c>
      <c r="AB2188" s="16">
        <f>IF(DATOS!J2152=X$39,DATOS!C2152,"")</f>
        <v>0</v>
      </c>
    </row>
    <row r="2189" spans="26:28" x14ac:dyDescent="0.25">
      <c r="Z2189">
        <f t="shared" si="38"/>
        <v>1</v>
      </c>
      <c r="AA2189">
        <f>IF(AB2189="",0,IFERROR(IF(VLOOKUP(AB2189,AB$38:AB2188,1,0)&gt;0,0,0),1))</f>
        <v>0</v>
      </c>
      <c r="AB2189" s="16">
        <f>IF(DATOS!J2153=X$39,DATOS!C2153,"")</f>
        <v>0</v>
      </c>
    </row>
    <row r="2190" spans="26:28" x14ac:dyDescent="0.25">
      <c r="Z2190">
        <f t="shared" si="38"/>
        <v>1</v>
      </c>
      <c r="AA2190">
        <f>IF(AB2190="",0,IFERROR(IF(VLOOKUP(AB2190,AB$38:AB2189,1,0)&gt;0,0,0),1))</f>
        <v>0</v>
      </c>
      <c r="AB2190" s="16">
        <f>IF(DATOS!J2154=X$39,DATOS!C2154,"")</f>
        <v>0</v>
      </c>
    </row>
    <row r="2191" spans="26:28" x14ac:dyDescent="0.25">
      <c r="Z2191">
        <f t="shared" si="38"/>
        <v>1</v>
      </c>
      <c r="AA2191">
        <f>IF(AB2191="",0,IFERROR(IF(VLOOKUP(AB2191,AB$38:AB2190,1,0)&gt;0,0,0),1))</f>
        <v>0</v>
      </c>
      <c r="AB2191" s="16">
        <f>IF(DATOS!J2155=X$39,DATOS!C2155,"")</f>
        <v>0</v>
      </c>
    </row>
    <row r="2192" spans="26:28" x14ac:dyDescent="0.25">
      <c r="Z2192">
        <f t="shared" si="38"/>
        <v>1</v>
      </c>
      <c r="AA2192">
        <f>IF(AB2192="",0,IFERROR(IF(VLOOKUP(AB2192,AB$38:AB2191,1,0)&gt;0,0,0),1))</f>
        <v>0</v>
      </c>
      <c r="AB2192" s="16">
        <f>IF(DATOS!J2156=X$39,DATOS!C2156,"")</f>
        <v>0</v>
      </c>
    </row>
    <row r="2193" spans="26:28" x14ac:dyDescent="0.25">
      <c r="Z2193">
        <f t="shared" si="38"/>
        <v>1</v>
      </c>
      <c r="AA2193">
        <f>IF(AB2193="",0,IFERROR(IF(VLOOKUP(AB2193,AB$38:AB2192,1,0)&gt;0,0,0),1))</f>
        <v>0</v>
      </c>
      <c r="AB2193" s="16">
        <f>IF(DATOS!J2157=X$39,DATOS!C2157,"")</f>
        <v>0</v>
      </c>
    </row>
    <row r="2194" spans="26:28" x14ac:dyDescent="0.25">
      <c r="Z2194">
        <f t="shared" si="38"/>
        <v>1</v>
      </c>
      <c r="AA2194">
        <f>IF(AB2194="",0,IFERROR(IF(VLOOKUP(AB2194,AB$38:AB2193,1,0)&gt;0,0,0),1))</f>
        <v>0</v>
      </c>
      <c r="AB2194" s="16">
        <f>IF(DATOS!J2158=X$39,DATOS!C2158,"")</f>
        <v>0</v>
      </c>
    </row>
    <row r="2195" spans="26:28" x14ac:dyDescent="0.25">
      <c r="Z2195">
        <f t="shared" si="38"/>
        <v>1</v>
      </c>
      <c r="AA2195">
        <f>IF(AB2195="",0,IFERROR(IF(VLOOKUP(AB2195,AB$38:AB2194,1,0)&gt;0,0,0),1))</f>
        <v>0</v>
      </c>
      <c r="AB2195" s="16">
        <f>IF(DATOS!J2159=X$39,DATOS!C2159,"")</f>
        <v>0</v>
      </c>
    </row>
    <row r="2196" spans="26:28" x14ac:dyDescent="0.25">
      <c r="Z2196">
        <f t="shared" si="38"/>
        <v>1</v>
      </c>
      <c r="AA2196">
        <f>IF(AB2196="",0,IFERROR(IF(VLOOKUP(AB2196,AB$38:AB2195,1,0)&gt;0,0,0),1))</f>
        <v>0</v>
      </c>
      <c r="AB2196" s="16">
        <f>IF(DATOS!J2160=X$39,DATOS!C2160,"")</f>
        <v>0</v>
      </c>
    </row>
    <row r="2197" spans="26:28" x14ac:dyDescent="0.25">
      <c r="Z2197">
        <f t="shared" si="38"/>
        <v>1</v>
      </c>
      <c r="AA2197">
        <f>IF(AB2197="",0,IFERROR(IF(VLOOKUP(AB2197,AB$38:AB2196,1,0)&gt;0,0,0),1))</f>
        <v>0</v>
      </c>
      <c r="AB2197" s="16">
        <f>IF(DATOS!J2161=X$39,DATOS!C2161,"")</f>
        <v>0</v>
      </c>
    </row>
    <row r="2198" spans="26:28" x14ac:dyDescent="0.25">
      <c r="Z2198">
        <f t="shared" si="38"/>
        <v>1</v>
      </c>
      <c r="AA2198">
        <f>IF(AB2198="",0,IFERROR(IF(VLOOKUP(AB2198,AB$38:AB2197,1,0)&gt;0,0,0),1))</f>
        <v>0</v>
      </c>
      <c r="AB2198" s="16">
        <f>IF(DATOS!J2162=X$39,DATOS!C2162,"")</f>
        <v>0</v>
      </c>
    </row>
    <row r="2199" spans="26:28" x14ac:dyDescent="0.25">
      <c r="Z2199">
        <f t="shared" si="38"/>
        <v>1</v>
      </c>
      <c r="AA2199">
        <f>IF(AB2199="",0,IFERROR(IF(VLOOKUP(AB2199,AB$38:AB2198,1,0)&gt;0,0,0),1))</f>
        <v>0</v>
      </c>
      <c r="AB2199" s="16">
        <f>IF(DATOS!J2163=X$39,DATOS!C2163,"")</f>
        <v>0</v>
      </c>
    </row>
    <row r="2200" spans="26:28" x14ac:dyDescent="0.25">
      <c r="Z2200">
        <f t="shared" si="38"/>
        <v>1</v>
      </c>
      <c r="AA2200">
        <f>IF(AB2200="",0,IFERROR(IF(VLOOKUP(AB2200,AB$38:AB2199,1,0)&gt;0,0,0),1))</f>
        <v>0</v>
      </c>
      <c r="AB2200" s="16">
        <f>IF(DATOS!J2164=X$39,DATOS!C2164,"")</f>
        <v>0</v>
      </c>
    </row>
    <row r="2201" spans="26:28" x14ac:dyDescent="0.25">
      <c r="Z2201">
        <f t="shared" si="38"/>
        <v>1</v>
      </c>
      <c r="AA2201">
        <f>IF(AB2201="",0,IFERROR(IF(VLOOKUP(AB2201,AB$38:AB2200,1,0)&gt;0,0,0),1))</f>
        <v>0</v>
      </c>
      <c r="AB2201" s="16">
        <f>IF(DATOS!J2165=X$39,DATOS!C2165,"")</f>
        <v>0</v>
      </c>
    </row>
    <row r="2202" spans="26:28" x14ac:dyDescent="0.25">
      <c r="Z2202">
        <f t="shared" si="38"/>
        <v>1</v>
      </c>
      <c r="AA2202">
        <f>IF(AB2202="",0,IFERROR(IF(VLOOKUP(AB2202,AB$38:AB2201,1,0)&gt;0,0,0),1))</f>
        <v>0</v>
      </c>
      <c r="AB2202" s="16">
        <f>IF(DATOS!J2166=X$39,DATOS!C2166,"")</f>
        <v>0</v>
      </c>
    </row>
    <row r="2203" spans="26:28" x14ac:dyDescent="0.25">
      <c r="Z2203">
        <f t="shared" si="38"/>
        <v>1</v>
      </c>
      <c r="AA2203">
        <f>IF(AB2203="",0,IFERROR(IF(VLOOKUP(AB2203,AB$38:AB2202,1,0)&gt;0,0,0),1))</f>
        <v>0</v>
      </c>
      <c r="AB2203" s="16">
        <f>IF(DATOS!J2167=X$39,DATOS!C2167,"")</f>
        <v>0</v>
      </c>
    </row>
    <row r="2204" spans="26:28" x14ac:dyDescent="0.25">
      <c r="Z2204">
        <f t="shared" si="38"/>
        <v>1</v>
      </c>
      <c r="AA2204">
        <f>IF(AB2204="",0,IFERROR(IF(VLOOKUP(AB2204,AB$38:AB2203,1,0)&gt;0,0,0),1))</f>
        <v>0</v>
      </c>
      <c r="AB2204" s="16">
        <f>IF(DATOS!J2168=X$39,DATOS!C2168,"")</f>
        <v>0</v>
      </c>
    </row>
    <row r="2205" spans="26:28" x14ac:dyDescent="0.25">
      <c r="Z2205">
        <f t="shared" si="38"/>
        <v>1</v>
      </c>
      <c r="AA2205">
        <f>IF(AB2205="",0,IFERROR(IF(VLOOKUP(AB2205,AB$38:AB2204,1,0)&gt;0,0,0),1))</f>
        <v>0</v>
      </c>
      <c r="AB2205" s="16">
        <f>IF(DATOS!J2169=X$39,DATOS!C2169,"")</f>
        <v>0</v>
      </c>
    </row>
    <row r="2206" spans="26:28" x14ac:dyDescent="0.25">
      <c r="Z2206">
        <f t="shared" si="38"/>
        <v>1</v>
      </c>
      <c r="AA2206">
        <f>IF(AB2206="",0,IFERROR(IF(VLOOKUP(AB2206,AB$38:AB2205,1,0)&gt;0,0,0),1))</f>
        <v>0</v>
      </c>
      <c r="AB2206" s="16">
        <f>IF(DATOS!J2170=X$39,DATOS!C2170,"")</f>
        <v>0</v>
      </c>
    </row>
    <row r="2207" spans="26:28" x14ac:dyDescent="0.25">
      <c r="Z2207">
        <f t="shared" si="38"/>
        <v>1</v>
      </c>
      <c r="AA2207">
        <f>IF(AB2207="",0,IFERROR(IF(VLOOKUP(AB2207,AB$38:AB2206,1,0)&gt;0,0,0),1))</f>
        <v>0</v>
      </c>
      <c r="AB2207" s="16">
        <f>IF(DATOS!J2171=X$39,DATOS!C2171,"")</f>
        <v>0</v>
      </c>
    </row>
    <row r="2208" spans="26:28" x14ac:dyDescent="0.25">
      <c r="Z2208">
        <f t="shared" si="38"/>
        <v>1</v>
      </c>
      <c r="AA2208">
        <f>IF(AB2208="",0,IFERROR(IF(VLOOKUP(AB2208,AB$38:AB2207,1,0)&gt;0,0,0),1))</f>
        <v>0</v>
      </c>
      <c r="AB2208" s="16">
        <f>IF(DATOS!J2172=X$39,DATOS!C2172,"")</f>
        <v>0</v>
      </c>
    </row>
    <row r="2209" spans="26:28" x14ac:dyDescent="0.25">
      <c r="Z2209">
        <f t="shared" si="38"/>
        <v>1</v>
      </c>
      <c r="AA2209">
        <f>IF(AB2209="",0,IFERROR(IF(VLOOKUP(AB2209,AB$38:AB2208,1,0)&gt;0,0,0),1))</f>
        <v>0</v>
      </c>
      <c r="AB2209" s="16">
        <f>IF(DATOS!J2173=X$39,DATOS!C2173,"")</f>
        <v>0</v>
      </c>
    </row>
    <row r="2210" spans="26:28" x14ac:dyDescent="0.25">
      <c r="Z2210">
        <f t="shared" si="38"/>
        <v>1</v>
      </c>
      <c r="AA2210">
        <f>IF(AB2210="",0,IFERROR(IF(VLOOKUP(AB2210,AB$38:AB2209,1,0)&gt;0,0,0),1))</f>
        <v>0</v>
      </c>
      <c r="AB2210" s="16">
        <f>IF(DATOS!J2174=X$39,DATOS!C2174,"")</f>
        <v>0</v>
      </c>
    </row>
    <row r="2211" spans="26:28" x14ac:dyDescent="0.25">
      <c r="Z2211">
        <f t="shared" si="38"/>
        <v>1</v>
      </c>
      <c r="AA2211">
        <f>IF(AB2211="",0,IFERROR(IF(VLOOKUP(AB2211,AB$38:AB2210,1,0)&gt;0,0,0),1))</f>
        <v>0</v>
      </c>
      <c r="AB2211" s="16">
        <f>IF(DATOS!J2175=X$39,DATOS!C2175,"")</f>
        <v>0</v>
      </c>
    </row>
    <row r="2212" spans="26:28" x14ac:dyDescent="0.25">
      <c r="Z2212">
        <f t="shared" si="38"/>
        <v>1</v>
      </c>
      <c r="AA2212">
        <f>IF(AB2212="",0,IFERROR(IF(VLOOKUP(AB2212,AB$38:AB2211,1,0)&gt;0,0,0),1))</f>
        <v>0</v>
      </c>
      <c r="AB2212" s="16">
        <f>IF(DATOS!J2176=X$39,DATOS!C2176,"")</f>
        <v>0</v>
      </c>
    </row>
    <row r="2213" spans="26:28" x14ac:dyDescent="0.25">
      <c r="Z2213">
        <f t="shared" si="38"/>
        <v>1</v>
      </c>
      <c r="AA2213">
        <f>IF(AB2213="",0,IFERROR(IF(VLOOKUP(AB2213,AB$38:AB2212,1,0)&gt;0,0,0),1))</f>
        <v>0</v>
      </c>
      <c r="AB2213" s="16">
        <f>IF(DATOS!J2177=X$39,DATOS!C2177,"")</f>
        <v>0</v>
      </c>
    </row>
    <row r="2214" spans="26:28" x14ac:dyDescent="0.25">
      <c r="Z2214">
        <f t="shared" ref="Z2214:Z2277" si="39">Z2213+AA2214</f>
        <v>1</v>
      </c>
      <c r="AA2214">
        <f>IF(AB2214="",0,IFERROR(IF(VLOOKUP(AB2214,AB$38:AB2213,1,0)&gt;0,0,0),1))</f>
        <v>0</v>
      </c>
      <c r="AB2214" s="16">
        <f>IF(DATOS!J2178=X$39,DATOS!C2178,"")</f>
        <v>0</v>
      </c>
    </row>
    <row r="2215" spans="26:28" x14ac:dyDescent="0.25">
      <c r="Z2215">
        <f t="shared" si="39"/>
        <v>1</v>
      </c>
      <c r="AA2215">
        <f>IF(AB2215="",0,IFERROR(IF(VLOOKUP(AB2215,AB$38:AB2214,1,0)&gt;0,0,0),1))</f>
        <v>0</v>
      </c>
      <c r="AB2215" s="16">
        <f>IF(DATOS!J2179=X$39,DATOS!C2179,"")</f>
        <v>0</v>
      </c>
    </row>
    <row r="2216" spans="26:28" x14ac:dyDescent="0.25">
      <c r="Z2216">
        <f t="shared" si="39"/>
        <v>1</v>
      </c>
      <c r="AA2216">
        <f>IF(AB2216="",0,IFERROR(IF(VLOOKUP(AB2216,AB$38:AB2215,1,0)&gt;0,0,0),1))</f>
        <v>0</v>
      </c>
      <c r="AB2216" s="16">
        <f>IF(DATOS!J2180=X$39,DATOS!C2180,"")</f>
        <v>0</v>
      </c>
    </row>
    <row r="2217" spans="26:28" x14ac:dyDescent="0.25">
      <c r="Z2217">
        <f t="shared" si="39"/>
        <v>1</v>
      </c>
      <c r="AA2217">
        <f>IF(AB2217="",0,IFERROR(IF(VLOOKUP(AB2217,AB$38:AB2216,1,0)&gt;0,0,0),1))</f>
        <v>0</v>
      </c>
      <c r="AB2217" s="16">
        <f>IF(DATOS!J2181=X$39,DATOS!C2181,"")</f>
        <v>0</v>
      </c>
    </row>
    <row r="2218" spans="26:28" x14ac:dyDescent="0.25">
      <c r="Z2218">
        <f t="shared" si="39"/>
        <v>1</v>
      </c>
      <c r="AA2218">
        <f>IF(AB2218="",0,IFERROR(IF(VLOOKUP(AB2218,AB$38:AB2217,1,0)&gt;0,0,0),1))</f>
        <v>0</v>
      </c>
      <c r="AB2218" s="16">
        <f>IF(DATOS!J2182=X$39,DATOS!C2182,"")</f>
        <v>0</v>
      </c>
    </row>
    <row r="2219" spans="26:28" x14ac:dyDescent="0.25">
      <c r="Z2219">
        <f t="shared" si="39"/>
        <v>1</v>
      </c>
      <c r="AA2219">
        <f>IF(AB2219="",0,IFERROR(IF(VLOOKUP(AB2219,AB$38:AB2218,1,0)&gt;0,0,0),1))</f>
        <v>0</v>
      </c>
      <c r="AB2219" s="16">
        <f>IF(DATOS!J2183=X$39,DATOS!C2183,"")</f>
        <v>0</v>
      </c>
    </row>
    <row r="2220" spans="26:28" x14ac:dyDescent="0.25">
      <c r="Z2220">
        <f t="shared" si="39"/>
        <v>1</v>
      </c>
      <c r="AA2220">
        <f>IF(AB2220="",0,IFERROR(IF(VLOOKUP(AB2220,AB$38:AB2219,1,0)&gt;0,0,0),1))</f>
        <v>0</v>
      </c>
      <c r="AB2220" s="16">
        <f>IF(DATOS!J2184=X$39,DATOS!C2184,"")</f>
        <v>0</v>
      </c>
    </row>
    <row r="2221" spans="26:28" x14ac:dyDescent="0.25">
      <c r="Z2221">
        <f t="shared" si="39"/>
        <v>1</v>
      </c>
      <c r="AA2221">
        <f>IF(AB2221="",0,IFERROR(IF(VLOOKUP(AB2221,AB$38:AB2220,1,0)&gt;0,0,0),1))</f>
        <v>0</v>
      </c>
      <c r="AB2221" s="16">
        <f>IF(DATOS!J2185=X$39,DATOS!C2185,"")</f>
        <v>0</v>
      </c>
    </row>
    <row r="2222" spans="26:28" x14ac:dyDescent="0.25">
      <c r="Z2222">
        <f t="shared" si="39"/>
        <v>1</v>
      </c>
      <c r="AA2222">
        <f>IF(AB2222="",0,IFERROR(IF(VLOOKUP(AB2222,AB$38:AB2221,1,0)&gt;0,0,0),1))</f>
        <v>0</v>
      </c>
      <c r="AB2222" s="16">
        <f>IF(DATOS!J2186=X$39,DATOS!C2186,"")</f>
        <v>0</v>
      </c>
    </row>
    <row r="2223" spans="26:28" x14ac:dyDescent="0.25">
      <c r="Z2223">
        <f t="shared" si="39"/>
        <v>1</v>
      </c>
      <c r="AA2223">
        <f>IF(AB2223="",0,IFERROR(IF(VLOOKUP(AB2223,AB$38:AB2222,1,0)&gt;0,0,0),1))</f>
        <v>0</v>
      </c>
      <c r="AB2223" s="16">
        <f>IF(DATOS!J2187=X$39,DATOS!C2187,"")</f>
        <v>0</v>
      </c>
    </row>
    <row r="2224" spans="26:28" x14ac:dyDescent="0.25">
      <c r="Z2224">
        <f t="shared" si="39"/>
        <v>1</v>
      </c>
      <c r="AA2224">
        <f>IF(AB2224="",0,IFERROR(IF(VLOOKUP(AB2224,AB$38:AB2223,1,0)&gt;0,0,0),1))</f>
        <v>0</v>
      </c>
      <c r="AB2224" s="16">
        <f>IF(DATOS!J2188=X$39,DATOS!C2188,"")</f>
        <v>0</v>
      </c>
    </row>
    <row r="2225" spans="26:28" x14ac:dyDescent="0.25">
      <c r="Z2225">
        <f t="shared" si="39"/>
        <v>1</v>
      </c>
      <c r="AA2225">
        <f>IF(AB2225="",0,IFERROR(IF(VLOOKUP(AB2225,AB$38:AB2224,1,0)&gt;0,0,0),1))</f>
        <v>0</v>
      </c>
      <c r="AB2225" s="16">
        <f>IF(DATOS!J2189=X$39,DATOS!C2189,"")</f>
        <v>0</v>
      </c>
    </row>
    <row r="2226" spans="26:28" x14ac:dyDescent="0.25">
      <c r="Z2226">
        <f t="shared" si="39"/>
        <v>1</v>
      </c>
      <c r="AA2226">
        <f>IF(AB2226="",0,IFERROR(IF(VLOOKUP(AB2226,AB$38:AB2225,1,0)&gt;0,0,0),1))</f>
        <v>0</v>
      </c>
      <c r="AB2226" s="16">
        <f>IF(DATOS!J2190=X$39,DATOS!C2190,"")</f>
        <v>0</v>
      </c>
    </row>
    <row r="2227" spans="26:28" x14ac:dyDescent="0.25">
      <c r="Z2227">
        <f t="shared" si="39"/>
        <v>1</v>
      </c>
      <c r="AA2227">
        <f>IF(AB2227="",0,IFERROR(IF(VLOOKUP(AB2227,AB$38:AB2226,1,0)&gt;0,0,0),1))</f>
        <v>0</v>
      </c>
      <c r="AB2227" s="16">
        <f>IF(DATOS!J2191=X$39,DATOS!C2191,"")</f>
        <v>0</v>
      </c>
    </row>
    <row r="2228" spans="26:28" x14ac:dyDescent="0.25">
      <c r="Z2228">
        <f t="shared" si="39"/>
        <v>1</v>
      </c>
      <c r="AA2228">
        <f>IF(AB2228="",0,IFERROR(IF(VLOOKUP(AB2228,AB$38:AB2227,1,0)&gt;0,0,0),1))</f>
        <v>0</v>
      </c>
      <c r="AB2228" s="16">
        <f>IF(DATOS!J2192=X$39,DATOS!C2192,"")</f>
        <v>0</v>
      </c>
    </row>
    <row r="2229" spans="26:28" x14ac:dyDescent="0.25">
      <c r="Z2229">
        <f t="shared" si="39"/>
        <v>1</v>
      </c>
      <c r="AA2229">
        <f>IF(AB2229="",0,IFERROR(IF(VLOOKUP(AB2229,AB$38:AB2228,1,0)&gt;0,0,0),1))</f>
        <v>0</v>
      </c>
      <c r="AB2229" s="16">
        <f>IF(DATOS!J2193=X$39,DATOS!C2193,"")</f>
        <v>0</v>
      </c>
    </row>
    <row r="2230" spans="26:28" x14ac:dyDescent="0.25">
      <c r="Z2230">
        <f t="shared" si="39"/>
        <v>1</v>
      </c>
      <c r="AA2230">
        <f>IF(AB2230="",0,IFERROR(IF(VLOOKUP(AB2230,AB$38:AB2229,1,0)&gt;0,0,0),1))</f>
        <v>0</v>
      </c>
      <c r="AB2230" s="16">
        <f>IF(DATOS!J2194=X$39,DATOS!C2194,"")</f>
        <v>0</v>
      </c>
    </row>
    <row r="2231" spans="26:28" x14ac:dyDescent="0.25">
      <c r="Z2231">
        <f t="shared" si="39"/>
        <v>1</v>
      </c>
      <c r="AA2231">
        <f>IF(AB2231="",0,IFERROR(IF(VLOOKUP(AB2231,AB$38:AB2230,1,0)&gt;0,0,0),1))</f>
        <v>0</v>
      </c>
      <c r="AB2231" s="16">
        <f>IF(DATOS!J2195=X$39,DATOS!C2195,"")</f>
        <v>0</v>
      </c>
    </row>
    <row r="2232" spans="26:28" x14ac:dyDescent="0.25">
      <c r="Z2232">
        <f t="shared" si="39"/>
        <v>1</v>
      </c>
      <c r="AA2232">
        <f>IF(AB2232="",0,IFERROR(IF(VLOOKUP(AB2232,AB$38:AB2231,1,0)&gt;0,0,0),1))</f>
        <v>0</v>
      </c>
      <c r="AB2232" s="16">
        <f>IF(DATOS!J2196=X$39,DATOS!C2196,"")</f>
        <v>0</v>
      </c>
    </row>
    <row r="2233" spans="26:28" x14ac:dyDescent="0.25">
      <c r="Z2233">
        <f t="shared" si="39"/>
        <v>1</v>
      </c>
      <c r="AA2233">
        <f>IF(AB2233="",0,IFERROR(IF(VLOOKUP(AB2233,AB$38:AB2232,1,0)&gt;0,0,0),1))</f>
        <v>0</v>
      </c>
      <c r="AB2233" s="16">
        <f>IF(DATOS!J2197=X$39,DATOS!C2197,"")</f>
        <v>0</v>
      </c>
    </row>
    <row r="2234" spans="26:28" x14ac:dyDescent="0.25">
      <c r="Z2234">
        <f t="shared" si="39"/>
        <v>1</v>
      </c>
      <c r="AA2234">
        <f>IF(AB2234="",0,IFERROR(IF(VLOOKUP(AB2234,AB$38:AB2233,1,0)&gt;0,0,0),1))</f>
        <v>0</v>
      </c>
      <c r="AB2234" s="16">
        <f>IF(DATOS!J2198=X$39,DATOS!C2198,"")</f>
        <v>0</v>
      </c>
    </row>
    <row r="2235" spans="26:28" x14ac:dyDescent="0.25">
      <c r="Z2235">
        <f t="shared" si="39"/>
        <v>1</v>
      </c>
      <c r="AA2235">
        <f>IF(AB2235="",0,IFERROR(IF(VLOOKUP(AB2235,AB$38:AB2234,1,0)&gt;0,0,0),1))</f>
        <v>0</v>
      </c>
      <c r="AB2235" s="16">
        <f>IF(DATOS!J2199=X$39,DATOS!C2199,"")</f>
        <v>0</v>
      </c>
    </row>
    <row r="2236" spans="26:28" x14ac:dyDescent="0.25">
      <c r="Z2236">
        <f t="shared" si="39"/>
        <v>1</v>
      </c>
      <c r="AA2236">
        <f>IF(AB2236="",0,IFERROR(IF(VLOOKUP(AB2236,AB$38:AB2235,1,0)&gt;0,0,0),1))</f>
        <v>0</v>
      </c>
      <c r="AB2236" s="16">
        <f>IF(DATOS!J2200=X$39,DATOS!C2200,"")</f>
        <v>0</v>
      </c>
    </row>
    <row r="2237" spans="26:28" x14ac:dyDescent="0.25">
      <c r="Z2237">
        <f t="shared" si="39"/>
        <v>1</v>
      </c>
      <c r="AA2237">
        <f>IF(AB2237="",0,IFERROR(IF(VLOOKUP(AB2237,AB$38:AB2236,1,0)&gt;0,0,0),1))</f>
        <v>0</v>
      </c>
      <c r="AB2237" s="16">
        <f>IF(DATOS!J2201=X$39,DATOS!C2201,"")</f>
        <v>0</v>
      </c>
    </row>
    <row r="2238" spans="26:28" x14ac:dyDescent="0.25">
      <c r="Z2238">
        <f t="shared" si="39"/>
        <v>1</v>
      </c>
      <c r="AA2238">
        <f>IF(AB2238="",0,IFERROR(IF(VLOOKUP(AB2238,AB$38:AB2237,1,0)&gt;0,0,0),1))</f>
        <v>0</v>
      </c>
      <c r="AB2238" s="16">
        <f>IF(DATOS!J2202=X$39,DATOS!C2202,"")</f>
        <v>0</v>
      </c>
    </row>
    <row r="2239" spans="26:28" x14ac:dyDescent="0.25">
      <c r="Z2239">
        <f t="shared" si="39"/>
        <v>1</v>
      </c>
      <c r="AA2239">
        <f>IF(AB2239="",0,IFERROR(IF(VLOOKUP(AB2239,AB$38:AB2238,1,0)&gt;0,0,0),1))</f>
        <v>0</v>
      </c>
      <c r="AB2239" s="16">
        <f>IF(DATOS!J2203=X$39,DATOS!C2203,"")</f>
        <v>0</v>
      </c>
    </row>
    <row r="2240" spans="26:28" x14ac:dyDescent="0.25">
      <c r="Z2240">
        <f t="shared" si="39"/>
        <v>1</v>
      </c>
      <c r="AA2240">
        <f>IF(AB2240="",0,IFERROR(IF(VLOOKUP(AB2240,AB$38:AB2239,1,0)&gt;0,0,0),1))</f>
        <v>0</v>
      </c>
      <c r="AB2240" s="16">
        <f>IF(DATOS!J2204=X$39,DATOS!C2204,"")</f>
        <v>0</v>
      </c>
    </row>
    <row r="2241" spans="26:28" x14ac:dyDescent="0.25">
      <c r="Z2241">
        <f t="shared" si="39"/>
        <v>1</v>
      </c>
      <c r="AA2241">
        <f>IF(AB2241="",0,IFERROR(IF(VLOOKUP(AB2241,AB$38:AB2240,1,0)&gt;0,0,0),1))</f>
        <v>0</v>
      </c>
      <c r="AB2241" s="16">
        <f>IF(DATOS!J2205=X$39,DATOS!C2205,"")</f>
        <v>0</v>
      </c>
    </row>
    <row r="2242" spans="26:28" x14ac:dyDescent="0.25">
      <c r="Z2242">
        <f t="shared" si="39"/>
        <v>1</v>
      </c>
      <c r="AA2242">
        <f>IF(AB2242="",0,IFERROR(IF(VLOOKUP(AB2242,AB$38:AB2241,1,0)&gt;0,0,0),1))</f>
        <v>0</v>
      </c>
      <c r="AB2242" s="16">
        <f>IF(DATOS!J2206=X$39,DATOS!C2206,"")</f>
        <v>0</v>
      </c>
    </row>
    <row r="2243" spans="26:28" x14ac:dyDescent="0.25">
      <c r="Z2243">
        <f t="shared" si="39"/>
        <v>1</v>
      </c>
      <c r="AA2243">
        <f>IF(AB2243="",0,IFERROR(IF(VLOOKUP(AB2243,AB$38:AB2242,1,0)&gt;0,0,0),1))</f>
        <v>0</v>
      </c>
      <c r="AB2243" s="16">
        <f>IF(DATOS!J2207=X$39,DATOS!C2207,"")</f>
        <v>0</v>
      </c>
    </row>
    <row r="2244" spans="26:28" x14ac:dyDescent="0.25">
      <c r="Z2244">
        <f t="shared" si="39"/>
        <v>1</v>
      </c>
      <c r="AA2244">
        <f>IF(AB2244="",0,IFERROR(IF(VLOOKUP(AB2244,AB$38:AB2243,1,0)&gt;0,0,0),1))</f>
        <v>0</v>
      </c>
      <c r="AB2244" s="16">
        <f>IF(DATOS!J2208=X$39,DATOS!C2208,"")</f>
        <v>0</v>
      </c>
    </row>
    <row r="2245" spans="26:28" x14ac:dyDescent="0.25">
      <c r="Z2245">
        <f t="shared" si="39"/>
        <v>1</v>
      </c>
      <c r="AA2245">
        <f>IF(AB2245="",0,IFERROR(IF(VLOOKUP(AB2245,AB$38:AB2244,1,0)&gt;0,0,0),1))</f>
        <v>0</v>
      </c>
      <c r="AB2245" s="16">
        <f>IF(DATOS!J2209=X$39,DATOS!C2209,"")</f>
        <v>0</v>
      </c>
    </row>
    <row r="2246" spans="26:28" x14ac:dyDescent="0.25">
      <c r="Z2246">
        <f t="shared" si="39"/>
        <v>1</v>
      </c>
      <c r="AA2246">
        <f>IF(AB2246="",0,IFERROR(IF(VLOOKUP(AB2246,AB$38:AB2245,1,0)&gt;0,0,0),1))</f>
        <v>0</v>
      </c>
      <c r="AB2246" s="16">
        <f>IF(DATOS!J2210=X$39,DATOS!C2210,"")</f>
        <v>0</v>
      </c>
    </row>
    <row r="2247" spans="26:28" x14ac:dyDescent="0.25">
      <c r="Z2247">
        <f t="shared" si="39"/>
        <v>1</v>
      </c>
      <c r="AA2247">
        <f>IF(AB2247="",0,IFERROR(IF(VLOOKUP(AB2247,AB$38:AB2246,1,0)&gt;0,0,0),1))</f>
        <v>0</v>
      </c>
      <c r="AB2247" s="16">
        <f>IF(DATOS!J2211=X$39,DATOS!C2211,"")</f>
        <v>0</v>
      </c>
    </row>
    <row r="2248" spans="26:28" x14ac:dyDescent="0.25">
      <c r="Z2248">
        <f t="shared" si="39"/>
        <v>1</v>
      </c>
      <c r="AA2248">
        <f>IF(AB2248="",0,IFERROR(IF(VLOOKUP(AB2248,AB$38:AB2247,1,0)&gt;0,0,0),1))</f>
        <v>0</v>
      </c>
      <c r="AB2248" s="16">
        <f>IF(DATOS!J2212=X$39,DATOS!C2212,"")</f>
        <v>0</v>
      </c>
    </row>
    <row r="2249" spans="26:28" x14ac:dyDescent="0.25">
      <c r="Z2249">
        <f t="shared" si="39"/>
        <v>1</v>
      </c>
      <c r="AA2249">
        <f>IF(AB2249="",0,IFERROR(IF(VLOOKUP(AB2249,AB$38:AB2248,1,0)&gt;0,0,0),1))</f>
        <v>0</v>
      </c>
      <c r="AB2249" s="16">
        <f>IF(DATOS!J2213=X$39,DATOS!C2213,"")</f>
        <v>0</v>
      </c>
    </row>
    <row r="2250" spans="26:28" x14ac:dyDescent="0.25">
      <c r="Z2250">
        <f t="shared" si="39"/>
        <v>1</v>
      </c>
      <c r="AA2250">
        <f>IF(AB2250="",0,IFERROR(IF(VLOOKUP(AB2250,AB$38:AB2249,1,0)&gt;0,0,0),1))</f>
        <v>0</v>
      </c>
      <c r="AB2250" s="16">
        <f>IF(DATOS!J2214=X$39,DATOS!C2214,"")</f>
        <v>0</v>
      </c>
    </row>
    <row r="2251" spans="26:28" x14ac:dyDescent="0.25">
      <c r="Z2251">
        <f t="shared" si="39"/>
        <v>1</v>
      </c>
      <c r="AA2251">
        <f>IF(AB2251="",0,IFERROR(IF(VLOOKUP(AB2251,AB$38:AB2250,1,0)&gt;0,0,0),1))</f>
        <v>0</v>
      </c>
      <c r="AB2251" s="16">
        <f>IF(DATOS!J2215=X$39,DATOS!C2215,"")</f>
        <v>0</v>
      </c>
    </row>
    <row r="2252" spans="26:28" x14ac:dyDescent="0.25">
      <c r="Z2252">
        <f t="shared" si="39"/>
        <v>1</v>
      </c>
      <c r="AA2252">
        <f>IF(AB2252="",0,IFERROR(IF(VLOOKUP(AB2252,AB$38:AB2251,1,0)&gt;0,0,0),1))</f>
        <v>0</v>
      </c>
      <c r="AB2252" s="16">
        <f>IF(DATOS!J2216=X$39,DATOS!C2216,"")</f>
        <v>0</v>
      </c>
    </row>
    <row r="2253" spans="26:28" x14ac:dyDescent="0.25">
      <c r="Z2253">
        <f t="shared" si="39"/>
        <v>1</v>
      </c>
      <c r="AA2253">
        <f>IF(AB2253="",0,IFERROR(IF(VLOOKUP(AB2253,AB$38:AB2252,1,0)&gt;0,0,0),1))</f>
        <v>0</v>
      </c>
      <c r="AB2253" s="16">
        <f>IF(DATOS!J2217=X$39,DATOS!C2217,"")</f>
        <v>0</v>
      </c>
    </row>
    <row r="2254" spans="26:28" x14ac:dyDescent="0.25">
      <c r="Z2254">
        <f t="shared" si="39"/>
        <v>1</v>
      </c>
      <c r="AA2254">
        <f>IF(AB2254="",0,IFERROR(IF(VLOOKUP(AB2254,AB$38:AB2253,1,0)&gt;0,0,0),1))</f>
        <v>0</v>
      </c>
      <c r="AB2254" s="16">
        <f>IF(DATOS!J2218=X$39,DATOS!C2218,"")</f>
        <v>0</v>
      </c>
    </row>
    <row r="2255" spans="26:28" x14ac:dyDescent="0.25">
      <c r="Z2255">
        <f t="shared" si="39"/>
        <v>1</v>
      </c>
      <c r="AA2255">
        <f>IF(AB2255="",0,IFERROR(IF(VLOOKUP(AB2255,AB$38:AB2254,1,0)&gt;0,0,0),1))</f>
        <v>0</v>
      </c>
      <c r="AB2255" s="16">
        <f>IF(DATOS!J2219=X$39,DATOS!C2219,"")</f>
        <v>0</v>
      </c>
    </row>
    <row r="2256" spans="26:28" x14ac:dyDescent="0.25">
      <c r="Z2256">
        <f t="shared" si="39"/>
        <v>1</v>
      </c>
      <c r="AA2256">
        <f>IF(AB2256="",0,IFERROR(IF(VLOOKUP(AB2256,AB$38:AB2255,1,0)&gt;0,0,0),1))</f>
        <v>0</v>
      </c>
      <c r="AB2256" s="16">
        <f>IF(DATOS!J2220=X$39,DATOS!C2220,"")</f>
        <v>0</v>
      </c>
    </row>
    <row r="2257" spans="26:28" x14ac:dyDescent="0.25">
      <c r="Z2257">
        <f t="shared" si="39"/>
        <v>1</v>
      </c>
      <c r="AA2257">
        <f>IF(AB2257="",0,IFERROR(IF(VLOOKUP(AB2257,AB$38:AB2256,1,0)&gt;0,0,0),1))</f>
        <v>0</v>
      </c>
      <c r="AB2257" s="16">
        <f>IF(DATOS!J2221=X$39,DATOS!C2221,"")</f>
        <v>0</v>
      </c>
    </row>
    <row r="2258" spans="26:28" x14ac:dyDescent="0.25">
      <c r="Z2258">
        <f t="shared" si="39"/>
        <v>1</v>
      </c>
      <c r="AA2258">
        <f>IF(AB2258="",0,IFERROR(IF(VLOOKUP(AB2258,AB$38:AB2257,1,0)&gt;0,0,0),1))</f>
        <v>0</v>
      </c>
      <c r="AB2258" s="16">
        <f>IF(DATOS!J2222=X$39,DATOS!C2222,"")</f>
        <v>0</v>
      </c>
    </row>
    <row r="2259" spans="26:28" x14ac:dyDescent="0.25">
      <c r="Z2259">
        <f t="shared" si="39"/>
        <v>1</v>
      </c>
      <c r="AA2259">
        <f>IF(AB2259="",0,IFERROR(IF(VLOOKUP(AB2259,AB$38:AB2258,1,0)&gt;0,0,0),1))</f>
        <v>0</v>
      </c>
      <c r="AB2259" s="16">
        <f>IF(DATOS!J2223=X$39,DATOS!C2223,"")</f>
        <v>0</v>
      </c>
    </row>
    <row r="2260" spans="26:28" x14ac:dyDescent="0.25">
      <c r="Z2260">
        <f t="shared" si="39"/>
        <v>1</v>
      </c>
      <c r="AA2260">
        <f>IF(AB2260="",0,IFERROR(IF(VLOOKUP(AB2260,AB$38:AB2259,1,0)&gt;0,0,0),1))</f>
        <v>0</v>
      </c>
      <c r="AB2260" s="16">
        <f>IF(DATOS!J2224=X$39,DATOS!C2224,"")</f>
        <v>0</v>
      </c>
    </row>
    <row r="2261" spans="26:28" x14ac:dyDescent="0.25">
      <c r="Z2261">
        <f t="shared" si="39"/>
        <v>1</v>
      </c>
      <c r="AA2261">
        <f>IF(AB2261="",0,IFERROR(IF(VLOOKUP(AB2261,AB$38:AB2260,1,0)&gt;0,0,0),1))</f>
        <v>0</v>
      </c>
      <c r="AB2261" s="16">
        <f>IF(DATOS!J2225=X$39,DATOS!C2225,"")</f>
        <v>0</v>
      </c>
    </row>
    <row r="2262" spans="26:28" x14ac:dyDescent="0.25">
      <c r="Z2262">
        <f t="shared" si="39"/>
        <v>1</v>
      </c>
      <c r="AA2262">
        <f>IF(AB2262="",0,IFERROR(IF(VLOOKUP(AB2262,AB$38:AB2261,1,0)&gt;0,0,0),1))</f>
        <v>0</v>
      </c>
      <c r="AB2262" s="16">
        <f>IF(DATOS!J2226=X$39,DATOS!C2226,"")</f>
        <v>0</v>
      </c>
    </row>
    <row r="2263" spans="26:28" x14ac:dyDescent="0.25">
      <c r="Z2263">
        <f t="shared" si="39"/>
        <v>1</v>
      </c>
      <c r="AA2263">
        <f>IF(AB2263="",0,IFERROR(IF(VLOOKUP(AB2263,AB$38:AB2262,1,0)&gt;0,0,0),1))</f>
        <v>0</v>
      </c>
      <c r="AB2263" s="16">
        <f>IF(DATOS!J2227=X$39,DATOS!C2227,"")</f>
        <v>0</v>
      </c>
    </row>
    <row r="2264" spans="26:28" x14ac:dyDescent="0.25">
      <c r="Z2264">
        <f t="shared" si="39"/>
        <v>1</v>
      </c>
      <c r="AA2264">
        <f>IF(AB2264="",0,IFERROR(IF(VLOOKUP(AB2264,AB$38:AB2263,1,0)&gt;0,0,0),1))</f>
        <v>0</v>
      </c>
      <c r="AB2264" s="16">
        <f>IF(DATOS!J2228=X$39,DATOS!C2228,"")</f>
        <v>0</v>
      </c>
    </row>
    <row r="2265" spans="26:28" x14ac:dyDescent="0.25">
      <c r="Z2265">
        <f t="shared" si="39"/>
        <v>1</v>
      </c>
      <c r="AA2265">
        <f>IF(AB2265="",0,IFERROR(IF(VLOOKUP(AB2265,AB$38:AB2264,1,0)&gt;0,0,0),1))</f>
        <v>0</v>
      </c>
      <c r="AB2265" s="16">
        <f>IF(DATOS!J2229=X$39,DATOS!C2229,"")</f>
        <v>0</v>
      </c>
    </row>
    <row r="2266" spans="26:28" x14ac:dyDescent="0.25">
      <c r="Z2266">
        <f t="shared" si="39"/>
        <v>1</v>
      </c>
      <c r="AA2266">
        <f>IF(AB2266="",0,IFERROR(IF(VLOOKUP(AB2266,AB$38:AB2265,1,0)&gt;0,0,0),1))</f>
        <v>0</v>
      </c>
      <c r="AB2266" s="16">
        <f>IF(DATOS!J2230=X$39,DATOS!C2230,"")</f>
        <v>0</v>
      </c>
    </row>
    <row r="2267" spans="26:28" x14ac:dyDescent="0.25">
      <c r="Z2267">
        <f t="shared" si="39"/>
        <v>1</v>
      </c>
      <c r="AA2267">
        <f>IF(AB2267="",0,IFERROR(IF(VLOOKUP(AB2267,AB$38:AB2266,1,0)&gt;0,0,0),1))</f>
        <v>0</v>
      </c>
      <c r="AB2267" s="16">
        <f>IF(DATOS!J2231=X$39,DATOS!C2231,"")</f>
        <v>0</v>
      </c>
    </row>
    <row r="2268" spans="26:28" x14ac:dyDescent="0.25">
      <c r="Z2268">
        <f t="shared" si="39"/>
        <v>1</v>
      </c>
      <c r="AA2268">
        <f>IF(AB2268="",0,IFERROR(IF(VLOOKUP(AB2268,AB$38:AB2267,1,0)&gt;0,0,0),1))</f>
        <v>0</v>
      </c>
      <c r="AB2268" s="16">
        <f>IF(DATOS!J2232=X$39,DATOS!C2232,"")</f>
        <v>0</v>
      </c>
    </row>
    <row r="2269" spans="26:28" x14ac:dyDescent="0.25">
      <c r="Z2269">
        <f t="shared" si="39"/>
        <v>1</v>
      </c>
      <c r="AA2269">
        <f>IF(AB2269="",0,IFERROR(IF(VLOOKUP(AB2269,AB$38:AB2268,1,0)&gt;0,0,0),1))</f>
        <v>0</v>
      </c>
      <c r="AB2269" s="16">
        <f>IF(DATOS!J2233=X$39,DATOS!C2233,"")</f>
        <v>0</v>
      </c>
    </row>
    <row r="2270" spans="26:28" x14ac:dyDescent="0.25">
      <c r="Z2270">
        <f t="shared" si="39"/>
        <v>1</v>
      </c>
      <c r="AA2270">
        <f>IF(AB2270="",0,IFERROR(IF(VLOOKUP(AB2270,AB$38:AB2269,1,0)&gt;0,0,0),1))</f>
        <v>0</v>
      </c>
      <c r="AB2270" s="16">
        <f>IF(DATOS!J2234=X$39,DATOS!C2234,"")</f>
        <v>0</v>
      </c>
    </row>
    <row r="2271" spans="26:28" x14ac:dyDescent="0.25">
      <c r="Z2271">
        <f t="shared" si="39"/>
        <v>1</v>
      </c>
      <c r="AA2271">
        <f>IF(AB2271="",0,IFERROR(IF(VLOOKUP(AB2271,AB$38:AB2270,1,0)&gt;0,0,0),1))</f>
        <v>0</v>
      </c>
      <c r="AB2271" s="16">
        <f>IF(DATOS!J2235=X$39,DATOS!C2235,"")</f>
        <v>0</v>
      </c>
    </row>
    <row r="2272" spans="26:28" x14ac:dyDescent="0.25">
      <c r="Z2272">
        <f t="shared" si="39"/>
        <v>1</v>
      </c>
      <c r="AA2272">
        <f>IF(AB2272="",0,IFERROR(IF(VLOOKUP(AB2272,AB$38:AB2271,1,0)&gt;0,0,0),1))</f>
        <v>0</v>
      </c>
      <c r="AB2272" s="16">
        <f>IF(DATOS!J2236=X$39,DATOS!C2236,"")</f>
        <v>0</v>
      </c>
    </row>
    <row r="2273" spans="26:28" x14ac:dyDescent="0.25">
      <c r="Z2273">
        <f t="shared" si="39"/>
        <v>1</v>
      </c>
      <c r="AA2273">
        <f>IF(AB2273="",0,IFERROR(IF(VLOOKUP(AB2273,AB$38:AB2272,1,0)&gt;0,0,0),1))</f>
        <v>0</v>
      </c>
      <c r="AB2273" s="16">
        <f>IF(DATOS!J2237=X$39,DATOS!C2237,"")</f>
        <v>0</v>
      </c>
    </row>
    <row r="2274" spans="26:28" x14ac:dyDescent="0.25">
      <c r="Z2274">
        <f t="shared" si="39"/>
        <v>1</v>
      </c>
      <c r="AA2274">
        <f>IF(AB2274="",0,IFERROR(IF(VLOOKUP(AB2274,AB$38:AB2273,1,0)&gt;0,0,0),1))</f>
        <v>0</v>
      </c>
      <c r="AB2274" s="16">
        <f>IF(DATOS!J2238=X$39,DATOS!C2238,"")</f>
        <v>0</v>
      </c>
    </row>
    <row r="2275" spans="26:28" x14ac:dyDescent="0.25">
      <c r="Z2275">
        <f t="shared" si="39"/>
        <v>1</v>
      </c>
      <c r="AA2275">
        <f>IF(AB2275="",0,IFERROR(IF(VLOOKUP(AB2275,AB$38:AB2274,1,0)&gt;0,0,0),1))</f>
        <v>0</v>
      </c>
      <c r="AB2275" s="16">
        <f>IF(DATOS!J2239=X$39,DATOS!C2239,"")</f>
        <v>0</v>
      </c>
    </row>
    <row r="2276" spans="26:28" x14ac:dyDescent="0.25">
      <c r="Z2276">
        <f t="shared" si="39"/>
        <v>1</v>
      </c>
      <c r="AA2276">
        <f>IF(AB2276="",0,IFERROR(IF(VLOOKUP(AB2276,AB$38:AB2275,1,0)&gt;0,0,0),1))</f>
        <v>0</v>
      </c>
      <c r="AB2276" s="16">
        <f>IF(DATOS!J2240=X$39,DATOS!C2240,"")</f>
        <v>0</v>
      </c>
    </row>
    <row r="2277" spans="26:28" x14ac:dyDescent="0.25">
      <c r="Z2277">
        <f t="shared" si="39"/>
        <v>1</v>
      </c>
      <c r="AA2277">
        <f>IF(AB2277="",0,IFERROR(IF(VLOOKUP(AB2277,AB$38:AB2276,1,0)&gt;0,0,0),1))</f>
        <v>0</v>
      </c>
      <c r="AB2277" s="16">
        <f>IF(DATOS!J2241=X$39,DATOS!C2241,"")</f>
        <v>0</v>
      </c>
    </row>
    <row r="2278" spans="26:28" x14ac:dyDescent="0.25">
      <c r="Z2278">
        <f t="shared" ref="Z2278:Z2341" si="40">Z2277+AA2278</f>
        <v>1</v>
      </c>
      <c r="AA2278">
        <f>IF(AB2278="",0,IFERROR(IF(VLOOKUP(AB2278,AB$38:AB2277,1,0)&gt;0,0,0),1))</f>
        <v>0</v>
      </c>
      <c r="AB2278" s="16">
        <f>IF(DATOS!J2242=X$39,DATOS!C2242,"")</f>
        <v>0</v>
      </c>
    </row>
    <row r="2279" spans="26:28" x14ac:dyDescent="0.25">
      <c r="Z2279">
        <f t="shared" si="40"/>
        <v>1</v>
      </c>
      <c r="AA2279">
        <f>IF(AB2279="",0,IFERROR(IF(VLOOKUP(AB2279,AB$38:AB2278,1,0)&gt;0,0,0),1))</f>
        <v>0</v>
      </c>
      <c r="AB2279" s="16">
        <f>IF(DATOS!J2243=X$39,DATOS!C2243,"")</f>
        <v>0</v>
      </c>
    </row>
    <row r="2280" spans="26:28" x14ac:dyDescent="0.25">
      <c r="Z2280">
        <f t="shared" si="40"/>
        <v>1</v>
      </c>
      <c r="AA2280">
        <f>IF(AB2280="",0,IFERROR(IF(VLOOKUP(AB2280,AB$38:AB2279,1,0)&gt;0,0,0),1))</f>
        <v>0</v>
      </c>
      <c r="AB2280" s="16">
        <f>IF(DATOS!J2244=X$39,DATOS!C2244,"")</f>
        <v>0</v>
      </c>
    </row>
    <row r="2281" spans="26:28" x14ac:dyDescent="0.25">
      <c r="Z2281">
        <f t="shared" si="40"/>
        <v>1</v>
      </c>
      <c r="AA2281">
        <f>IF(AB2281="",0,IFERROR(IF(VLOOKUP(AB2281,AB$38:AB2280,1,0)&gt;0,0,0),1))</f>
        <v>0</v>
      </c>
      <c r="AB2281" s="16">
        <f>IF(DATOS!J2245=X$39,DATOS!C2245,"")</f>
        <v>0</v>
      </c>
    </row>
    <row r="2282" spans="26:28" x14ac:dyDescent="0.25">
      <c r="Z2282">
        <f t="shared" si="40"/>
        <v>1</v>
      </c>
      <c r="AA2282">
        <f>IF(AB2282="",0,IFERROR(IF(VLOOKUP(AB2282,AB$38:AB2281,1,0)&gt;0,0,0),1))</f>
        <v>0</v>
      </c>
      <c r="AB2282" s="16">
        <f>IF(DATOS!J2246=X$39,DATOS!C2246,"")</f>
        <v>0</v>
      </c>
    </row>
    <row r="2283" spans="26:28" x14ac:dyDescent="0.25">
      <c r="Z2283">
        <f t="shared" si="40"/>
        <v>1</v>
      </c>
      <c r="AA2283">
        <f>IF(AB2283="",0,IFERROR(IF(VLOOKUP(AB2283,AB$38:AB2282,1,0)&gt;0,0,0),1))</f>
        <v>0</v>
      </c>
      <c r="AB2283" s="16">
        <f>IF(DATOS!J2247=X$39,DATOS!C2247,"")</f>
        <v>0</v>
      </c>
    </row>
    <row r="2284" spans="26:28" x14ac:dyDescent="0.25">
      <c r="Z2284">
        <f t="shared" si="40"/>
        <v>1</v>
      </c>
      <c r="AA2284">
        <f>IF(AB2284="",0,IFERROR(IF(VLOOKUP(AB2284,AB$38:AB2283,1,0)&gt;0,0,0),1))</f>
        <v>0</v>
      </c>
      <c r="AB2284" s="16">
        <f>IF(DATOS!J2248=X$39,DATOS!C2248,"")</f>
        <v>0</v>
      </c>
    </row>
    <row r="2285" spans="26:28" x14ac:dyDescent="0.25">
      <c r="Z2285">
        <f t="shared" si="40"/>
        <v>1</v>
      </c>
      <c r="AA2285">
        <f>IF(AB2285="",0,IFERROR(IF(VLOOKUP(AB2285,AB$38:AB2284,1,0)&gt;0,0,0),1))</f>
        <v>0</v>
      </c>
      <c r="AB2285" s="16">
        <f>IF(DATOS!J2249=X$39,DATOS!C2249,"")</f>
        <v>0</v>
      </c>
    </row>
    <row r="2286" spans="26:28" x14ac:dyDescent="0.25">
      <c r="Z2286">
        <f t="shared" si="40"/>
        <v>1</v>
      </c>
      <c r="AA2286">
        <f>IF(AB2286="",0,IFERROR(IF(VLOOKUP(AB2286,AB$38:AB2285,1,0)&gt;0,0,0),1))</f>
        <v>0</v>
      </c>
      <c r="AB2286" s="16">
        <f>IF(DATOS!J2250=X$39,DATOS!C2250,"")</f>
        <v>0</v>
      </c>
    </row>
    <row r="2287" spans="26:28" x14ac:dyDescent="0.25">
      <c r="Z2287">
        <f t="shared" si="40"/>
        <v>1</v>
      </c>
      <c r="AA2287">
        <f>IF(AB2287="",0,IFERROR(IF(VLOOKUP(AB2287,AB$38:AB2286,1,0)&gt;0,0,0),1))</f>
        <v>0</v>
      </c>
      <c r="AB2287" s="16">
        <f>IF(DATOS!J2251=X$39,DATOS!C2251,"")</f>
        <v>0</v>
      </c>
    </row>
    <row r="2288" spans="26:28" x14ac:dyDescent="0.25">
      <c r="Z2288">
        <f t="shared" si="40"/>
        <v>1</v>
      </c>
      <c r="AA2288">
        <f>IF(AB2288="",0,IFERROR(IF(VLOOKUP(AB2288,AB$38:AB2287,1,0)&gt;0,0,0),1))</f>
        <v>0</v>
      </c>
      <c r="AB2288" s="16">
        <f>IF(DATOS!J2252=X$39,DATOS!C2252,"")</f>
        <v>0</v>
      </c>
    </row>
    <row r="2289" spans="26:28" x14ac:dyDescent="0.25">
      <c r="Z2289">
        <f t="shared" si="40"/>
        <v>1</v>
      </c>
      <c r="AA2289">
        <f>IF(AB2289="",0,IFERROR(IF(VLOOKUP(AB2289,AB$38:AB2288,1,0)&gt;0,0,0),1))</f>
        <v>0</v>
      </c>
      <c r="AB2289" s="16">
        <f>IF(DATOS!J2253=X$39,DATOS!C2253,"")</f>
        <v>0</v>
      </c>
    </row>
    <row r="2290" spans="26:28" x14ac:dyDescent="0.25">
      <c r="Z2290">
        <f t="shared" si="40"/>
        <v>1</v>
      </c>
      <c r="AA2290">
        <f>IF(AB2290="",0,IFERROR(IF(VLOOKUP(AB2290,AB$38:AB2289,1,0)&gt;0,0,0),1))</f>
        <v>0</v>
      </c>
      <c r="AB2290" s="16">
        <f>IF(DATOS!J2254=X$39,DATOS!C2254,"")</f>
        <v>0</v>
      </c>
    </row>
    <row r="2291" spans="26:28" x14ac:dyDescent="0.25">
      <c r="Z2291">
        <f t="shared" si="40"/>
        <v>1</v>
      </c>
      <c r="AA2291">
        <f>IF(AB2291="",0,IFERROR(IF(VLOOKUP(AB2291,AB$38:AB2290,1,0)&gt;0,0,0),1))</f>
        <v>0</v>
      </c>
      <c r="AB2291" s="16">
        <f>IF(DATOS!J2255=X$39,DATOS!C2255,"")</f>
        <v>0</v>
      </c>
    </row>
    <row r="2292" spans="26:28" x14ac:dyDescent="0.25">
      <c r="Z2292">
        <f t="shared" si="40"/>
        <v>1</v>
      </c>
      <c r="AA2292">
        <f>IF(AB2292="",0,IFERROR(IF(VLOOKUP(AB2292,AB$38:AB2291,1,0)&gt;0,0,0),1))</f>
        <v>0</v>
      </c>
      <c r="AB2292" s="16">
        <f>IF(DATOS!J2256=X$39,DATOS!C2256,"")</f>
        <v>0</v>
      </c>
    </row>
    <row r="2293" spans="26:28" x14ac:dyDescent="0.25">
      <c r="Z2293">
        <f t="shared" si="40"/>
        <v>1</v>
      </c>
      <c r="AA2293">
        <f>IF(AB2293="",0,IFERROR(IF(VLOOKUP(AB2293,AB$38:AB2292,1,0)&gt;0,0,0),1))</f>
        <v>0</v>
      </c>
      <c r="AB2293" s="16">
        <f>IF(DATOS!J2257=X$39,DATOS!C2257,"")</f>
        <v>0</v>
      </c>
    </row>
    <row r="2294" spans="26:28" x14ac:dyDescent="0.25">
      <c r="Z2294">
        <f t="shared" si="40"/>
        <v>1</v>
      </c>
      <c r="AA2294">
        <f>IF(AB2294="",0,IFERROR(IF(VLOOKUP(AB2294,AB$38:AB2293,1,0)&gt;0,0,0),1))</f>
        <v>0</v>
      </c>
      <c r="AB2294" s="16">
        <f>IF(DATOS!J2258=X$39,DATOS!C2258,"")</f>
        <v>0</v>
      </c>
    </row>
    <row r="2295" spans="26:28" x14ac:dyDescent="0.25">
      <c r="Z2295">
        <f t="shared" si="40"/>
        <v>1</v>
      </c>
      <c r="AA2295">
        <f>IF(AB2295="",0,IFERROR(IF(VLOOKUP(AB2295,AB$38:AB2294,1,0)&gt;0,0,0),1))</f>
        <v>0</v>
      </c>
      <c r="AB2295" s="16">
        <f>IF(DATOS!J2259=X$39,DATOS!C2259,"")</f>
        <v>0</v>
      </c>
    </row>
    <row r="2296" spans="26:28" x14ac:dyDescent="0.25">
      <c r="Z2296">
        <f t="shared" si="40"/>
        <v>1</v>
      </c>
      <c r="AA2296">
        <f>IF(AB2296="",0,IFERROR(IF(VLOOKUP(AB2296,AB$38:AB2295,1,0)&gt;0,0,0),1))</f>
        <v>0</v>
      </c>
      <c r="AB2296" s="16">
        <f>IF(DATOS!J2260=X$39,DATOS!C2260,"")</f>
        <v>0</v>
      </c>
    </row>
    <row r="2297" spans="26:28" x14ac:dyDescent="0.25">
      <c r="Z2297">
        <f t="shared" si="40"/>
        <v>1</v>
      </c>
      <c r="AA2297">
        <f>IF(AB2297="",0,IFERROR(IF(VLOOKUP(AB2297,AB$38:AB2296,1,0)&gt;0,0,0),1))</f>
        <v>0</v>
      </c>
      <c r="AB2297" s="16">
        <f>IF(DATOS!J2261=X$39,DATOS!C2261,"")</f>
        <v>0</v>
      </c>
    </row>
    <row r="2298" spans="26:28" x14ac:dyDescent="0.25">
      <c r="Z2298">
        <f t="shared" si="40"/>
        <v>1</v>
      </c>
      <c r="AA2298">
        <f>IF(AB2298="",0,IFERROR(IF(VLOOKUP(AB2298,AB$38:AB2297,1,0)&gt;0,0,0),1))</f>
        <v>0</v>
      </c>
      <c r="AB2298" s="16">
        <f>IF(DATOS!J2262=X$39,DATOS!C2262,"")</f>
        <v>0</v>
      </c>
    </row>
    <row r="2299" spans="26:28" x14ac:dyDescent="0.25">
      <c r="Z2299">
        <f t="shared" si="40"/>
        <v>1</v>
      </c>
      <c r="AA2299">
        <f>IF(AB2299="",0,IFERROR(IF(VLOOKUP(AB2299,AB$38:AB2298,1,0)&gt;0,0,0),1))</f>
        <v>0</v>
      </c>
      <c r="AB2299" s="16">
        <f>IF(DATOS!J2263=X$39,DATOS!C2263,"")</f>
        <v>0</v>
      </c>
    </row>
    <row r="2300" spans="26:28" x14ac:dyDescent="0.25">
      <c r="Z2300">
        <f t="shared" si="40"/>
        <v>1</v>
      </c>
      <c r="AA2300">
        <f>IF(AB2300="",0,IFERROR(IF(VLOOKUP(AB2300,AB$38:AB2299,1,0)&gt;0,0,0),1))</f>
        <v>0</v>
      </c>
      <c r="AB2300" s="16">
        <f>IF(DATOS!J2264=X$39,DATOS!C2264,"")</f>
        <v>0</v>
      </c>
    </row>
    <row r="2301" spans="26:28" x14ac:dyDescent="0.25">
      <c r="Z2301">
        <f t="shared" si="40"/>
        <v>1</v>
      </c>
      <c r="AA2301">
        <f>IF(AB2301="",0,IFERROR(IF(VLOOKUP(AB2301,AB$38:AB2300,1,0)&gt;0,0,0),1))</f>
        <v>0</v>
      </c>
      <c r="AB2301" s="16">
        <f>IF(DATOS!J2265=X$39,DATOS!C2265,"")</f>
        <v>0</v>
      </c>
    </row>
    <row r="2302" spans="26:28" x14ac:dyDescent="0.25">
      <c r="Z2302">
        <f t="shared" si="40"/>
        <v>1</v>
      </c>
      <c r="AA2302">
        <f>IF(AB2302="",0,IFERROR(IF(VLOOKUP(AB2302,AB$38:AB2301,1,0)&gt;0,0,0),1))</f>
        <v>0</v>
      </c>
      <c r="AB2302" s="16">
        <f>IF(DATOS!J2266=X$39,DATOS!C2266,"")</f>
        <v>0</v>
      </c>
    </row>
    <row r="2303" spans="26:28" x14ac:dyDescent="0.25">
      <c r="Z2303">
        <f t="shared" si="40"/>
        <v>1</v>
      </c>
      <c r="AA2303">
        <f>IF(AB2303="",0,IFERROR(IF(VLOOKUP(AB2303,AB$38:AB2302,1,0)&gt;0,0,0),1))</f>
        <v>0</v>
      </c>
      <c r="AB2303" s="16">
        <f>IF(DATOS!J2267=X$39,DATOS!C2267,"")</f>
        <v>0</v>
      </c>
    </row>
    <row r="2304" spans="26:28" x14ac:dyDescent="0.25">
      <c r="Z2304">
        <f t="shared" si="40"/>
        <v>1</v>
      </c>
      <c r="AA2304">
        <f>IF(AB2304="",0,IFERROR(IF(VLOOKUP(AB2304,AB$38:AB2303,1,0)&gt;0,0,0),1))</f>
        <v>0</v>
      </c>
      <c r="AB2304" s="16">
        <f>IF(DATOS!J2268=X$39,DATOS!C2268,"")</f>
        <v>0</v>
      </c>
    </row>
    <row r="2305" spans="26:28" x14ac:dyDescent="0.25">
      <c r="Z2305">
        <f t="shared" si="40"/>
        <v>1</v>
      </c>
      <c r="AA2305">
        <f>IF(AB2305="",0,IFERROR(IF(VLOOKUP(AB2305,AB$38:AB2304,1,0)&gt;0,0,0),1))</f>
        <v>0</v>
      </c>
      <c r="AB2305" s="16">
        <f>IF(DATOS!J2269=X$39,DATOS!C2269,"")</f>
        <v>0</v>
      </c>
    </row>
    <row r="2306" spans="26:28" x14ac:dyDescent="0.25">
      <c r="Z2306">
        <f t="shared" si="40"/>
        <v>1</v>
      </c>
      <c r="AA2306">
        <f>IF(AB2306="",0,IFERROR(IF(VLOOKUP(AB2306,AB$38:AB2305,1,0)&gt;0,0,0),1))</f>
        <v>0</v>
      </c>
      <c r="AB2306" s="16">
        <f>IF(DATOS!J2270=X$39,DATOS!C2270,"")</f>
        <v>0</v>
      </c>
    </row>
    <row r="2307" spans="26:28" x14ac:dyDescent="0.25">
      <c r="Z2307">
        <f t="shared" si="40"/>
        <v>1</v>
      </c>
      <c r="AA2307">
        <f>IF(AB2307="",0,IFERROR(IF(VLOOKUP(AB2307,AB$38:AB2306,1,0)&gt;0,0,0),1))</f>
        <v>0</v>
      </c>
      <c r="AB2307" s="16">
        <f>IF(DATOS!J2271=X$39,DATOS!C2271,"")</f>
        <v>0</v>
      </c>
    </row>
    <row r="2308" spans="26:28" x14ac:dyDescent="0.25">
      <c r="Z2308">
        <f t="shared" si="40"/>
        <v>1</v>
      </c>
      <c r="AA2308">
        <f>IF(AB2308="",0,IFERROR(IF(VLOOKUP(AB2308,AB$38:AB2307,1,0)&gt;0,0,0),1))</f>
        <v>0</v>
      </c>
      <c r="AB2308" s="16">
        <f>IF(DATOS!J2272=X$39,DATOS!C2272,"")</f>
        <v>0</v>
      </c>
    </row>
    <row r="2309" spans="26:28" x14ac:dyDescent="0.25">
      <c r="Z2309">
        <f t="shared" si="40"/>
        <v>1</v>
      </c>
      <c r="AA2309">
        <f>IF(AB2309="",0,IFERROR(IF(VLOOKUP(AB2309,AB$38:AB2308,1,0)&gt;0,0,0),1))</f>
        <v>0</v>
      </c>
      <c r="AB2309" s="16">
        <f>IF(DATOS!J2273=X$39,DATOS!C2273,"")</f>
        <v>0</v>
      </c>
    </row>
    <row r="2310" spans="26:28" x14ac:dyDescent="0.25">
      <c r="Z2310">
        <f t="shared" si="40"/>
        <v>1</v>
      </c>
      <c r="AA2310">
        <f>IF(AB2310="",0,IFERROR(IF(VLOOKUP(AB2310,AB$38:AB2309,1,0)&gt;0,0,0),1))</f>
        <v>0</v>
      </c>
      <c r="AB2310" s="16">
        <f>IF(DATOS!J2274=X$39,DATOS!C2274,"")</f>
        <v>0</v>
      </c>
    </row>
    <row r="2311" spans="26:28" x14ac:dyDescent="0.25">
      <c r="Z2311">
        <f t="shared" si="40"/>
        <v>1</v>
      </c>
      <c r="AA2311">
        <f>IF(AB2311="",0,IFERROR(IF(VLOOKUP(AB2311,AB$38:AB2310,1,0)&gt;0,0,0),1))</f>
        <v>0</v>
      </c>
      <c r="AB2311" s="16">
        <f>IF(DATOS!J2275=X$39,DATOS!C2275,"")</f>
        <v>0</v>
      </c>
    </row>
    <row r="2312" spans="26:28" x14ac:dyDescent="0.25">
      <c r="Z2312">
        <f t="shared" si="40"/>
        <v>1</v>
      </c>
      <c r="AA2312">
        <f>IF(AB2312="",0,IFERROR(IF(VLOOKUP(AB2312,AB$38:AB2311,1,0)&gt;0,0,0),1))</f>
        <v>0</v>
      </c>
      <c r="AB2312" s="16">
        <f>IF(DATOS!J2276=X$39,DATOS!C2276,"")</f>
        <v>0</v>
      </c>
    </row>
    <row r="2313" spans="26:28" x14ac:dyDescent="0.25">
      <c r="Z2313">
        <f t="shared" si="40"/>
        <v>1</v>
      </c>
      <c r="AA2313">
        <f>IF(AB2313="",0,IFERROR(IF(VLOOKUP(AB2313,AB$38:AB2312,1,0)&gt;0,0,0),1))</f>
        <v>0</v>
      </c>
      <c r="AB2313" s="16">
        <f>IF(DATOS!J2277=X$39,DATOS!C2277,"")</f>
        <v>0</v>
      </c>
    </row>
    <row r="2314" spans="26:28" x14ac:dyDescent="0.25">
      <c r="Z2314">
        <f t="shared" si="40"/>
        <v>1</v>
      </c>
      <c r="AA2314">
        <f>IF(AB2314="",0,IFERROR(IF(VLOOKUP(AB2314,AB$38:AB2313,1,0)&gt;0,0,0),1))</f>
        <v>0</v>
      </c>
      <c r="AB2314" s="16">
        <f>IF(DATOS!J2278=X$39,DATOS!C2278,"")</f>
        <v>0</v>
      </c>
    </row>
    <row r="2315" spans="26:28" x14ac:dyDescent="0.25">
      <c r="Z2315">
        <f t="shared" si="40"/>
        <v>1</v>
      </c>
      <c r="AA2315">
        <f>IF(AB2315="",0,IFERROR(IF(VLOOKUP(AB2315,AB$38:AB2314,1,0)&gt;0,0,0),1))</f>
        <v>0</v>
      </c>
      <c r="AB2315" s="16">
        <f>IF(DATOS!J2279=X$39,DATOS!C2279,"")</f>
        <v>0</v>
      </c>
    </row>
    <row r="2316" spans="26:28" x14ac:dyDescent="0.25">
      <c r="Z2316">
        <f t="shared" si="40"/>
        <v>1</v>
      </c>
      <c r="AA2316">
        <f>IF(AB2316="",0,IFERROR(IF(VLOOKUP(AB2316,AB$38:AB2315,1,0)&gt;0,0,0),1))</f>
        <v>0</v>
      </c>
      <c r="AB2316" s="16">
        <f>IF(DATOS!J2280=X$39,DATOS!C2280,"")</f>
        <v>0</v>
      </c>
    </row>
    <row r="2317" spans="26:28" x14ac:dyDescent="0.25">
      <c r="Z2317">
        <f t="shared" si="40"/>
        <v>1</v>
      </c>
      <c r="AA2317">
        <f>IF(AB2317="",0,IFERROR(IF(VLOOKUP(AB2317,AB$38:AB2316,1,0)&gt;0,0,0),1))</f>
        <v>0</v>
      </c>
      <c r="AB2317" s="16">
        <f>IF(DATOS!J2281=X$39,DATOS!C2281,"")</f>
        <v>0</v>
      </c>
    </row>
    <row r="2318" spans="26:28" x14ac:dyDescent="0.25">
      <c r="Z2318">
        <f t="shared" si="40"/>
        <v>1</v>
      </c>
      <c r="AA2318">
        <f>IF(AB2318="",0,IFERROR(IF(VLOOKUP(AB2318,AB$38:AB2317,1,0)&gt;0,0,0),1))</f>
        <v>0</v>
      </c>
      <c r="AB2318" s="16">
        <f>IF(DATOS!J2282=X$39,DATOS!C2282,"")</f>
        <v>0</v>
      </c>
    </row>
    <row r="2319" spans="26:28" x14ac:dyDescent="0.25">
      <c r="Z2319">
        <f t="shared" si="40"/>
        <v>1</v>
      </c>
      <c r="AA2319">
        <f>IF(AB2319="",0,IFERROR(IF(VLOOKUP(AB2319,AB$38:AB2318,1,0)&gt;0,0,0),1))</f>
        <v>0</v>
      </c>
      <c r="AB2319" s="16">
        <f>IF(DATOS!J2283=X$39,DATOS!C2283,"")</f>
        <v>0</v>
      </c>
    </row>
    <row r="2320" spans="26:28" x14ac:dyDescent="0.25">
      <c r="Z2320">
        <f t="shared" si="40"/>
        <v>1</v>
      </c>
      <c r="AA2320">
        <f>IF(AB2320="",0,IFERROR(IF(VLOOKUP(AB2320,AB$38:AB2319,1,0)&gt;0,0,0),1))</f>
        <v>0</v>
      </c>
      <c r="AB2320" s="16">
        <f>IF(DATOS!J2284=X$39,DATOS!C2284,"")</f>
        <v>0</v>
      </c>
    </row>
    <row r="2321" spans="26:28" x14ac:dyDescent="0.25">
      <c r="Z2321">
        <f t="shared" si="40"/>
        <v>1</v>
      </c>
      <c r="AA2321">
        <f>IF(AB2321="",0,IFERROR(IF(VLOOKUP(AB2321,AB$38:AB2320,1,0)&gt;0,0,0),1))</f>
        <v>0</v>
      </c>
      <c r="AB2321" s="16">
        <f>IF(DATOS!J2285=X$39,DATOS!C2285,"")</f>
        <v>0</v>
      </c>
    </row>
    <row r="2322" spans="26:28" x14ac:dyDescent="0.25">
      <c r="Z2322">
        <f t="shared" si="40"/>
        <v>1</v>
      </c>
      <c r="AA2322">
        <f>IF(AB2322="",0,IFERROR(IF(VLOOKUP(AB2322,AB$38:AB2321,1,0)&gt;0,0,0),1))</f>
        <v>0</v>
      </c>
      <c r="AB2322" s="16">
        <f>IF(DATOS!J2286=X$39,DATOS!C2286,"")</f>
        <v>0</v>
      </c>
    </row>
    <row r="2323" spans="26:28" x14ac:dyDescent="0.25">
      <c r="Z2323">
        <f t="shared" si="40"/>
        <v>1</v>
      </c>
      <c r="AA2323">
        <f>IF(AB2323="",0,IFERROR(IF(VLOOKUP(AB2323,AB$38:AB2322,1,0)&gt;0,0,0),1))</f>
        <v>0</v>
      </c>
      <c r="AB2323" s="16">
        <f>IF(DATOS!J2287=X$39,DATOS!C2287,"")</f>
        <v>0</v>
      </c>
    </row>
    <row r="2324" spans="26:28" x14ac:dyDescent="0.25">
      <c r="Z2324">
        <f t="shared" si="40"/>
        <v>1</v>
      </c>
      <c r="AA2324">
        <f>IF(AB2324="",0,IFERROR(IF(VLOOKUP(AB2324,AB$38:AB2323,1,0)&gt;0,0,0),1))</f>
        <v>0</v>
      </c>
      <c r="AB2324" s="16">
        <f>IF(DATOS!J2288=X$39,DATOS!C2288,"")</f>
        <v>0</v>
      </c>
    </row>
    <row r="2325" spans="26:28" x14ac:dyDescent="0.25">
      <c r="Z2325">
        <f t="shared" si="40"/>
        <v>1</v>
      </c>
      <c r="AA2325">
        <f>IF(AB2325="",0,IFERROR(IF(VLOOKUP(AB2325,AB$38:AB2324,1,0)&gt;0,0,0),1))</f>
        <v>0</v>
      </c>
      <c r="AB2325" s="16">
        <f>IF(DATOS!J2289=X$39,DATOS!C2289,"")</f>
        <v>0</v>
      </c>
    </row>
    <row r="2326" spans="26:28" x14ac:dyDescent="0.25">
      <c r="Z2326">
        <f t="shared" si="40"/>
        <v>1</v>
      </c>
      <c r="AA2326">
        <f>IF(AB2326="",0,IFERROR(IF(VLOOKUP(AB2326,AB$38:AB2325,1,0)&gt;0,0,0),1))</f>
        <v>0</v>
      </c>
      <c r="AB2326" s="16">
        <f>IF(DATOS!J2290=X$39,DATOS!C2290,"")</f>
        <v>0</v>
      </c>
    </row>
    <row r="2327" spans="26:28" x14ac:dyDescent="0.25">
      <c r="Z2327">
        <f t="shared" si="40"/>
        <v>1</v>
      </c>
      <c r="AA2327">
        <f>IF(AB2327="",0,IFERROR(IF(VLOOKUP(AB2327,AB$38:AB2326,1,0)&gt;0,0,0),1))</f>
        <v>0</v>
      </c>
      <c r="AB2327" s="16">
        <f>IF(DATOS!J2291=X$39,DATOS!C2291,"")</f>
        <v>0</v>
      </c>
    </row>
    <row r="2328" spans="26:28" x14ac:dyDescent="0.25">
      <c r="Z2328">
        <f t="shared" si="40"/>
        <v>1</v>
      </c>
      <c r="AA2328">
        <f>IF(AB2328="",0,IFERROR(IF(VLOOKUP(AB2328,AB$38:AB2327,1,0)&gt;0,0,0),1))</f>
        <v>0</v>
      </c>
      <c r="AB2328" s="16">
        <f>IF(DATOS!J2292=X$39,DATOS!C2292,"")</f>
        <v>0</v>
      </c>
    </row>
    <row r="2329" spans="26:28" x14ac:dyDescent="0.25">
      <c r="Z2329">
        <f t="shared" si="40"/>
        <v>1</v>
      </c>
      <c r="AA2329">
        <f>IF(AB2329="",0,IFERROR(IF(VLOOKUP(AB2329,AB$38:AB2328,1,0)&gt;0,0,0),1))</f>
        <v>0</v>
      </c>
      <c r="AB2329" s="16">
        <f>IF(DATOS!J2293=X$39,DATOS!C2293,"")</f>
        <v>0</v>
      </c>
    </row>
    <row r="2330" spans="26:28" x14ac:dyDescent="0.25">
      <c r="Z2330">
        <f t="shared" si="40"/>
        <v>1</v>
      </c>
      <c r="AA2330">
        <f>IF(AB2330="",0,IFERROR(IF(VLOOKUP(AB2330,AB$38:AB2329,1,0)&gt;0,0,0),1))</f>
        <v>0</v>
      </c>
      <c r="AB2330" s="16">
        <f>IF(DATOS!J2294=X$39,DATOS!C2294,"")</f>
        <v>0</v>
      </c>
    </row>
    <row r="2331" spans="26:28" x14ac:dyDescent="0.25">
      <c r="Z2331">
        <f t="shared" si="40"/>
        <v>1</v>
      </c>
      <c r="AA2331">
        <f>IF(AB2331="",0,IFERROR(IF(VLOOKUP(AB2331,AB$38:AB2330,1,0)&gt;0,0,0),1))</f>
        <v>0</v>
      </c>
      <c r="AB2331" s="16">
        <f>IF(DATOS!J2295=X$39,DATOS!C2295,"")</f>
        <v>0</v>
      </c>
    </row>
    <row r="2332" spans="26:28" x14ac:dyDescent="0.25">
      <c r="Z2332">
        <f t="shared" si="40"/>
        <v>1</v>
      </c>
      <c r="AA2332">
        <f>IF(AB2332="",0,IFERROR(IF(VLOOKUP(AB2332,AB$38:AB2331,1,0)&gt;0,0,0),1))</f>
        <v>0</v>
      </c>
      <c r="AB2332" s="16">
        <f>IF(DATOS!J2296=X$39,DATOS!C2296,"")</f>
        <v>0</v>
      </c>
    </row>
    <row r="2333" spans="26:28" x14ac:dyDescent="0.25">
      <c r="Z2333">
        <f t="shared" si="40"/>
        <v>1</v>
      </c>
      <c r="AA2333">
        <f>IF(AB2333="",0,IFERROR(IF(VLOOKUP(AB2333,AB$38:AB2332,1,0)&gt;0,0,0),1))</f>
        <v>0</v>
      </c>
      <c r="AB2333" s="16">
        <f>IF(DATOS!J2297=X$39,DATOS!C2297,"")</f>
        <v>0</v>
      </c>
    </row>
    <row r="2334" spans="26:28" x14ac:dyDescent="0.25">
      <c r="Z2334">
        <f t="shared" si="40"/>
        <v>1</v>
      </c>
      <c r="AA2334">
        <f>IF(AB2334="",0,IFERROR(IF(VLOOKUP(AB2334,AB$38:AB2333,1,0)&gt;0,0,0),1))</f>
        <v>0</v>
      </c>
      <c r="AB2334" s="16">
        <f>IF(DATOS!J2298=X$39,DATOS!C2298,"")</f>
        <v>0</v>
      </c>
    </row>
    <row r="2335" spans="26:28" x14ac:dyDescent="0.25">
      <c r="Z2335">
        <f t="shared" si="40"/>
        <v>1</v>
      </c>
      <c r="AA2335">
        <f>IF(AB2335="",0,IFERROR(IF(VLOOKUP(AB2335,AB$38:AB2334,1,0)&gt;0,0,0),1))</f>
        <v>0</v>
      </c>
      <c r="AB2335" s="16">
        <f>IF(DATOS!J2299=X$39,DATOS!C2299,"")</f>
        <v>0</v>
      </c>
    </row>
    <row r="2336" spans="26:28" x14ac:dyDescent="0.25">
      <c r="Z2336">
        <f t="shared" si="40"/>
        <v>1</v>
      </c>
      <c r="AA2336">
        <f>IF(AB2336="",0,IFERROR(IF(VLOOKUP(AB2336,AB$38:AB2335,1,0)&gt;0,0,0),1))</f>
        <v>0</v>
      </c>
      <c r="AB2336" s="16">
        <f>IF(DATOS!J2300=X$39,DATOS!C2300,"")</f>
        <v>0</v>
      </c>
    </row>
    <row r="2337" spans="26:28" x14ac:dyDescent="0.25">
      <c r="Z2337">
        <f t="shared" si="40"/>
        <v>1</v>
      </c>
      <c r="AA2337">
        <f>IF(AB2337="",0,IFERROR(IF(VLOOKUP(AB2337,AB$38:AB2336,1,0)&gt;0,0,0),1))</f>
        <v>0</v>
      </c>
      <c r="AB2337" s="16">
        <f>IF(DATOS!J2301=X$39,DATOS!C2301,"")</f>
        <v>0</v>
      </c>
    </row>
    <row r="2338" spans="26:28" x14ac:dyDescent="0.25">
      <c r="Z2338">
        <f t="shared" si="40"/>
        <v>1</v>
      </c>
      <c r="AA2338">
        <f>IF(AB2338="",0,IFERROR(IF(VLOOKUP(AB2338,AB$38:AB2337,1,0)&gt;0,0,0),1))</f>
        <v>0</v>
      </c>
      <c r="AB2338" s="16">
        <f>IF(DATOS!J2302=X$39,DATOS!C2302,"")</f>
        <v>0</v>
      </c>
    </row>
    <row r="2339" spans="26:28" x14ac:dyDescent="0.25">
      <c r="Z2339">
        <f t="shared" si="40"/>
        <v>1</v>
      </c>
      <c r="AA2339">
        <f>IF(AB2339="",0,IFERROR(IF(VLOOKUP(AB2339,AB$38:AB2338,1,0)&gt;0,0,0),1))</f>
        <v>0</v>
      </c>
      <c r="AB2339" s="16">
        <f>IF(DATOS!J2303=X$39,DATOS!C2303,"")</f>
        <v>0</v>
      </c>
    </row>
    <row r="2340" spans="26:28" x14ac:dyDescent="0.25">
      <c r="Z2340">
        <f t="shared" si="40"/>
        <v>1</v>
      </c>
      <c r="AA2340">
        <f>IF(AB2340="",0,IFERROR(IF(VLOOKUP(AB2340,AB$38:AB2339,1,0)&gt;0,0,0),1))</f>
        <v>0</v>
      </c>
      <c r="AB2340" s="16">
        <f>IF(DATOS!J2304=X$39,DATOS!C2304,"")</f>
        <v>0</v>
      </c>
    </row>
    <row r="2341" spans="26:28" x14ac:dyDescent="0.25">
      <c r="Z2341">
        <f t="shared" si="40"/>
        <v>1</v>
      </c>
      <c r="AA2341">
        <f>IF(AB2341="",0,IFERROR(IF(VLOOKUP(AB2341,AB$38:AB2340,1,0)&gt;0,0,0),1))</f>
        <v>0</v>
      </c>
      <c r="AB2341" s="16">
        <f>IF(DATOS!J2305=X$39,DATOS!C2305,"")</f>
        <v>0</v>
      </c>
    </row>
    <row r="2342" spans="26:28" x14ac:dyDescent="0.25">
      <c r="Z2342">
        <f t="shared" ref="Z2342:Z2405" si="41">Z2341+AA2342</f>
        <v>1</v>
      </c>
      <c r="AA2342">
        <f>IF(AB2342="",0,IFERROR(IF(VLOOKUP(AB2342,AB$38:AB2341,1,0)&gt;0,0,0),1))</f>
        <v>0</v>
      </c>
      <c r="AB2342" s="16">
        <f>IF(DATOS!J2306=X$39,DATOS!C2306,"")</f>
        <v>0</v>
      </c>
    </row>
    <row r="2343" spans="26:28" x14ac:dyDescent="0.25">
      <c r="Z2343">
        <f t="shared" si="41"/>
        <v>1</v>
      </c>
      <c r="AA2343">
        <f>IF(AB2343="",0,IFERROR(IF(VLOOKUP(AB2343,AB$38:AB2342,1,0)&gt;0,0,0),1))</f>
        <v>0</v>
      </c>
      <c r="AB2343" s="16">
        <f>IF(DATOS!J2307=X$39,DATOS!C2307,"")</f>
        <v>0</v>
      </c>
    </row>
    <row r="2344" spans="26:28" x14ac:dyDescent="0.25">
      <c r="Z2344">
        <f t="shared" si="41"/>
        <v>1</v>
      </c>
      <c r="AA2344">
        <f>IF(AB2344="",0,IFERROR(IF(VLOOKUP(AB2344,AB$38:AB2343,1,0)&gt;0,0,0),1))</f>
        <v>0</v>
      </c>
      <c r="AB2344" s="16">
        <f>IF(DATOS!J2308=X$39,DATOS!C2308,"")</f>
        <v>0</v>
      </c>
    </row>
    <row r="2345" spans="26:28" x14ac:dyDescent="0.25">
      <c r="Z2345">
        <f t="shared" si="41"/>
        <v>1</v>
      </c>
      <c r="AA2345">
        <f>IF(AB2345="",0,IFERROR(IF(VLOOKUP(AB2345,AB$38:AB2344,1,0)&gt;0,0,0),1))</f>
        <v>0</v>
      </c>
      <c r="AB2345" s="16">
        <f>IF(DATOS!J2309=X$39,DATOS!C2309,"")</f>
        <v>0</v>
      </c>
    </row>
    <row r="2346" spans="26:28" x14ac:dyDescent="0.25">
      <c r="Z2346">
        <f t="shared" si="41"/>
        <v>1</v>
      </c>
      <c r="AA2346">
        <f>IF(AB2346="",0,IFERROR(IF(VLOOKUP(AB2346,AB$38:AB2345,1,0)&gt;0,0,0),1))</f>
        <v>0</v>
      </c>
      <c r="AB2346" s="16">
        <f>IF(DATOS!J2310=X$39,DATOS!C2310,"")</f>
        <v>0</v>
      </c>
    </row>
    <row r="2347" spans="26:28" x14ac:dyDescent="0.25">
      <c r="Z2347">
        <f t="shared" si="41"/>
        <v>1</v>
      </c>
      <c r="AA2347">
        <f>IF(AB2347="",0,IFERROR(IF(VLOOKUP(AB2347,AB$38:AB2346,1,0)&gt;0,0,0),1))</f>
        <v>0</v>
      </c>
      <c r="AB2347" s="16">
        <f>IF(DATOS!J2311=X$39,DATOS!C2311,"")</f>
        <v>0</v>
      </c>
    </row>
    <row r="2348" spans="26:28" x14ac:dyDescent="0.25">
      <c r="Z2348">
        <f t="shared" si="41"/>
        <v>1</v>
      </c>
      <c r="AA2348">
        <f>IF(AB2348="",0,IFERROR(IF(VLOOKUP(AB2348,AB$38:AB2347,1,0)&gt;0,0,0),1))</f>
        <v>0</v>
      </c>
      <c r="AB2348" s="16">
        <f>IF(DATOS!J2312=X$39,DATOS!C2312,"")</f>
        <v>0</v>
      </c>
    </row>
    <row r="2349" spans="26:28" x14ac:dyDescent="0.25">
      <c r="Z2349">
        <f t="shared" si="41"/>
        <v>1</v>
      </c>
      <c r="AA2349">
        <f>IF(AB2349="",0,IFERROR(IF(VLOOKUP(AB2349,AB$38:AB2348,1,0)&gt;0,0,0),1))</f>
        <v>0</v>
      </c>
      <c r="AB2349" s="16">
        <f>IF(DATOS!J2313=X$39,DATOS!C2313,"")</f>
        <v>0</v>
      </c>
    </row>
    <row r="2350" spans="26:28" x14ac:dyDescent="0.25">
      <c r="Z2350">
        <f t="shared" si="41"/>
        <v>1</v>
      </c>
      <c r="AA2350">
        <f>IF(AB2350="",0,IFERROR(IF(VLOOKUP(AB2350,AB$38:AB2349,1,0)&gt;0,0,0),1))</f>
        <v>0</v>
      </c>
      <c r="AB2350" s="16">
        <f>IF(DATOS!J2314=X$39,DATOS!C2314,"")</f>
        <v>0</v>
      </c>
    </row>
    <row r="2351" spans="26:28" x14ac:dyDescent="0.25">
      <c r="Z2351">
        <f t="shared" si="41"/>
        <v>1</v>
      </c>
      <c r="AA2351">
        <f>IF(AB2351="",0,IFERROR(IF(VLOOKUP(AB2351,AB$38:AB2350,1,0)&gt;0,0,0),1))</f>
        <v>0</v>
      </c>
      <c r="AB2351" s="16">
        <f>IF(DATOS!J2315=X$39,DATOS!C2315,"")</f>
        <v>0</v>
      </c>
    </row>
    <row r="2352" spans="26:28" x14ac:dyDescent="0.25">
      <c r="Z2352">
        <f t="shared" si="41"/>
        <v>1</v>
      </c>
      <c r="AA2352">
        <f>IF(AB2352="",0,IFERROR(IF(VLOOKUP(AB2352,AB$38:AB2351,1,0)&gt;0,0,0),1))</f>
        <v>0</v>
      </c>
      <c r="AB2352" s="16">
        <f>IF(DATOS!J2316=X$39,DATOS!C2316,"")</f>
        <v>0</v>
      </c>
    </row>
    <row r="2353" spans="26:28" x14ac:dyDescent="0.25">
      <c r="Z2353">
        <f t="shared" si="41"/>
        <v>1</v>
      </c>
      <c r="AA2353">
        <f>IF(AB2353="",0,IFERROR(IF(VLOOKUP(AB2353,AB$38:AB2352,1,0)&gt;0,0,0),1))</f>
        <v>0</v>
      </c>
      <c r="AB2353" s="16">
        <f>IF(DATOS!J2317=X$39,DATOS!C2317,"")</f>
        <v>0</v>
      </c>
    </row>
    <row r="2354" spans="26:28" x14ac:dyDescent="0.25">
      <c r="Z2354">
        <f t="shared" si="41"/>
        <v>1</v>
      </c>
      <c r="AA2354">
        <f>IF(AB2354="",0,IFERROR(IF(VLOOKUP(AB2354,AB$38:AB2353,1,0)&gt;0,0,0),1))</f>
        <v>0</v>
      </c>
      <c r="AB2354" s="16">
        <f>IF(DATOS!J2318=X$39,DATOS!C2318,"")</f>
        <v>0</v>
      </c>
    </row>
    <row r="2355" spans="26:28" x14ac:dyDescent="0.25">
      <c r="Z2355">
        <f t="shared" si="41"/>
        <v>1</v>
      </c>
      <c r="AA2355">
        <f>IF(AB2355="",0,IFERROR(IF(VLOOKUP(AB2355,AB$38:AB2354,1,0)&gt;0,0,0),1))</f>
        <v>0</v>
      </c>
      <c r="AB2355" s="16">
        <f>IF(DATOS!J2319=X$39,DATOS!C2319,"")</f>
        <v>0</v>
      </c>
    </row>
    <row r="2356" spans="26:28" x14ac:dyDescent="0.25">
      <c r="Z2356">
        <f t="shared" si="41"/>
        <v>1</v>
      </c>
      <c r="AA2356">
        <f>IF(AB2356="",0,IFERROR(IF(VLOOKUP(AB2356,AB$38:AB2355,1,0)&gt;0,0,0),1))</f>
        <v>0</v>
      </c>
      <c r="AB2356" s="16">
        <f>IF(DATOS!J2320=X$39,DATOS!C2320,"")</f>
        <v>0</v>
      </c>
    </row>
    <row r="2357" spans="26:28" x14ac:dyDescent="0.25">
      <c r="Z2357">
        <f t="shared" si="41"/>
        <v>1</v>
      </c>
      <c r="AA2357">
        <f>IF(AB2357="",0,IFERROR(IF(VLOOKUP(AB2357,AB$38:AB2356,1,0)&gt;0,0,0),1))</f>
        <v>0</v>
      </c>
      <c r="AB2357" s="16">
        <f>IF(DATOS!J2321=X$39,DATOS!C2321,"")</f>
        <v>0</v>
      </c>
    </row>
    <row r="2358" spans="26:28" x14ac:dyDescent="0.25">
      <c r="Z2358">
        <f t="shared" si="41"/>
        <v>1</v>
      </c>
      <c r="AA2358">
        <f>IF(AB2358="",0,IFERROR(IF(VLOOKUP(AB2358,AB$38:AB2357,1,0)&gt;0,0,0),1))</f>
        <v>0</v>
      </c>
      <c r="AB2358" s="16">
        <f>IF(DATOS!J2322=X$39,DATOS!C2322,"")</f>
        <v>0</v>
      </c>
    </row>
    <row r="2359" spans="26:28" x14ac:dyDescent="0.25">
      <c r="Z2359">
        <f t="shared" si="41"/>
        <v>1</v>
      </c>
      <c r="AA2359">
        <f>IF(AB2359="",0,IFERROR(IF(VLOOKUP(AB2359,AB$38:AB2358,1,0)&gt;0,0,0),1))</f>
        <v>0</v>
      </c>
      <c r="AB2359" s="16">
        <f>IF(DATOS!J2323=X$39,DATOS!C2323,"")</f>
        <v>0</v>
      </c>
    </row>
    <row r="2360" spans="26:28" x14ac:dyDescent="0.25">
      <c r="Z2360">
        <f t="shared" si="41"/>
        <v>1</v>
      </c>
      <c r="AA2360">
        <f>IF(AB2360="",0,IFERROR(IF(VLOOKUP(AB2360,AB$38:AB2359,1,0)&gt;0,0,0),1))</f>
        <v>0</v>
      </c>
      <c r="AB2360" s="16">
        <f>IF(DATOS!J2324=X$39,DATOS!C2324,"")</f>
        <v>0</v>
      </c>
    </row>
    <row r="2361" spans="26:28" x14ac:dyDescent="0.25">
      <c r="Z2361">
        <f t="shared" si="41"/>
        <v>1</v>
      </c>
      <c r="AA2361">
        <f>IF(AB2361="",0,IFERROR(IF(VLOOKUP(AB2361,AB$38:AB2360,1,0)&gt;0,0,0),1))</f>
        <v>0</v>
      </c>
      <c r="AB2361" s="16">
        <f>IF(DATOS!J2325=X$39,DATOS!C2325,"")</f>
        <v>0</v>
      </c>
    </row>
    <row r="2362" spans="26:28" x14ac:dyDescent="0.25">
      <c r="Z2362">
        <f t="shared" si="41"/>
        <v>1</v>
      </c>
      <c r="AA2362">
        <f>IF(AB2362="",0,IFERROR(IF(VLOOKUP(AB2362,AB$38:AB2361,1,0)&gt;0,0,0),1))</f>
        <v>0</v>
      </c>
      <c r="AB2362" s="16">
        <f>IF(DATOS!J2326=X$39,DATOS!C2326,"")</f>
        <v>0</v>
      </c>
    </row>
    <row r="2363" spans="26:28" x14ac:dyDescent="0.25">
      <c r="Z2363">
        <f t="shared" si="41"/>
        <v>1</v>
      </c>
      <c r="AA2363">
        <f>IF(AB2363="",0,IFERROR(IF(VLOOKUP(AB2363,AB$38:AB2362,1,0)&gt;0,0,0),1))</f>
        <v>0</v>
      </c>
      <c r="AB2363" s="16">
        <f>IF(DATOS!J2327=X$39,DATOS!C2327,"")</f>
        <v>0</v>
      </c>
    </row>
    <row r="2364" spans="26:28" x14ac:dyDescent="0.25">
      <c r="Z2364">
        <f t="shared" si="41"/>
        <v>1</v>
      </c>
      <c r="AA2364">
        <f>IF(AB2364="",0,IFERROR(IF(VLOOKUP(AB2364,AB$38:AB2363,1,0)&gt;0,0,0),1))</f>
        <v>0</v>
      </c>
      <c r="AB2364" s="16">
        <f>IF(DATOS!J2328=X$39,DATOS!C2328,"")</f>
        <v>0</v>
      </c>
    </row>
    <row r="2365" spans="26:28" x14ac:dyDescent="0.25">
      <c r="Z2365">
        <f t="shared" si="41"/>
        <v>1</v>
      </c>
      <c r="AA2365">
        <f>IF(AB2365="",0,IFERROR(IF(VLOOKUP(AB2365,AB$38:AB2364,1,0)&gt;0,0,0),1))</f>
        <v>0</v>
      </c>
      <c r="AB2365" s="16">
        <f>IF(DATOS!J2329=X$39,DATOS!C2329,"")</f>
        <v>0</v>
      </c>
    </row>
    <row r="2366" spans="26:28" x14ac:dyDescent="0.25">
      <c r="Z2366">
        <f t="shared" si="41"/>
        <v>1</v>
      </c>
      <c r="AA2366">
        <f>IF(AB2366="",0,IFERROR(IF(VLOOKUP(AB2366,AB$38:AB2365,1,0)&gt;0,0,0),1))</f>
        <v>0</v>
      </c>
      <c r="AB2366" s="16">
        <f>IF(DATOS!J2330=X$39,DATOS!C2330,"")</f>
        <v>0</v>
      </c>
    </row>
    <row r="2367" spans="26:28" x14ac:dyDescent="0.25">
      <c r="Z2367">
        <f t="shared" si="41"/>
        <v>1</v>
      </c>
      <c r="AA2367">
        <f>IF(AB2367="",0,IFERROR(IF(VLOOKUP(AB2367,AB$38:AB2366,1,0)&gt;0,0,0),1))</f>
        <v>0</v>
      </c>
      <c r="AB2367" s="16">
        <f>IF(DATOS!J2331=X$39,DATOS!C2331,"")</f>
        <v>0</v>
      </c>
    </row>
    <row r="2368" spans="26:28" x14ac:dyDescent="0.25">
      <c r="Z2368">
        <f t="shared" si="41"/>
        <v>1</v>
      </c>
      <c r="AA2368">
        <f>IF(AB2368="",0,IFERROR(IF(VLOOKUP(AB2368,AB$38:AB2367,1,0)&gt;0,0,0),1))</f>
        <v>0</v>
      </c>
      <c r="AB2368" s="16">
        <f>IF(DATOS!J2332=X$39,DATOS!C2332,"")</f>
        <v>0</v>
      </c>
    </row>
    <row r="2369" spans="26:28" x14ac:dyDescent="0.25">
      <c r="Z2369">
        <f t="shared" si="41"/>
        <v>1</v>
      </c>
      <c r="AA2369">
        <f>IF(AB2369="",0,IFERROR(IF(VLOOKUP(AB2369,AB$38:AB2368,1,0)&gt;0,0,0),1))</f>
        <v>0</v>
      </c>
      <c r="AB2369" s="16">
        <f>IF(DATOS!J2333=X$39,DATOS!C2333,"")</f>
        <v>0</v>
      </c>
    </row>
    <row r="2370" spans="26:28" x14ac:dyDescent="0.25">
      <c r="Z2370">
        <f t="shared" si="41"/>
        <v>1</v>
      </c>
      <c r="AA2370">
        <f>IF(AB2370="",0,IFERROR(IF(VLOOKUP(AB2370,AB$38:AB2369,1,0)&gt;0,0,0),1))</f>
        <v>0</v>
      </c>
      <c r="AB2370" s="16">
        <f>IF(DATOS!J2334=X$39,DATOS!C2334,"")</f>
        <v>0</v>
      </c>
    </row>
    <row r="2371" spans="26:28" x14ac:dyDescent="0.25">
      <c r="Z2371">
        <f t="shared" si="41"/>
        <v>1</v>
      </c>
      <c r="AA2371">
        <f>IF(AB2371="",0,IFERROR(IF(VLOOKUP(AB2371,AB$38:AB2370,1,0)&gt;0,0,0),1))</f>
        <v>0</v>
      </c>
      <c r="AB2371" s="16">
        <f>IF(DATOS!J2335=X$39,DATOS!C2335,"")</f>
        <v>0</v>
      </c>
    </row>
    <row r="2372" spans="26:28" x14ac:dyDescent="0.25">
      <c r="Z2372">
        <f t="shared" si="41"/>
        <v>1</v>
      </c>
      <c r="AA2372">
        <f>IF(AB2372="",0,IFERROR(IF(VLOOKUP(AB2372,AB$38:AB2371,1,0)&gt;0,0,0),1))</f>
        <v>0</v>
      </c>
      <c r="AB2372" s="16">
        <f>IF(DATOS!J2336=X$39,DATOS!C2336,"")</f>
        <v>0</v>
      </c>
    </row>
    <row r="2373" spans="26:28" x14ac:dyDescent="0.25">
      <c r="Z2373">
        <f t="shared" si="41"/>
        <v>1</v>
      </c>
      <c r="AA2373">
        <f>IF(AB2373="",0,IFERROR(IF(VLOOKUP(AB2373,AB$38:AB2372,1,0)&gt;0,0,0),1))</f>
        <v>0</v>
      </c>
      <c r="AB2373" s="16">
        <f>IF(DATOS!J2337=X$39,DATOS!C2337,"")</f>
        <v>0</v>
      </c>
    </row>
    <row r="2374" spans="26:28" x14ac:dyDescent="0.25">
      <c r="Z2374">
        <f t="shared" si="41"/>
        <v>1</v>
      </c>
      <c r="AA2374">
        <f>IF(AB2374="",0,IFERROR(IF(VLOOKUP(AB2374,AB$38:AB2373,1,0)&gt;0,0,0),1))</f>
        <v>0</v>
      </c>
      <c r="AB2374" s="16">
        <f>IF(DATOS!J2338=X$39,DATOS!C2338,"")</f>
        <v>0</v>
      </c>
    </row>
    <row r="2375" spans="26:28" x14ac:dyDescent="0.25">
      <c r="Z2375">
        <f t="shared" si="41"/>
        <v>1</v>
      </c>
      <c r="AA2375">
        <f>IF(AB2375="",0,IFERROR(IF(VLOOKUP(AB2375,AB$38:AB2374,1,0)&gt;0,0,0),1))</f>
        <v>0</v>
      </c>
      <c r="AB2375" s="16">
        <f>IF(DATOS!J2339=X$39,DATOS!C2339,"")</f>
        <v>0</v>
      </c>
    </row>
    <row r="2376" spans="26:28" x14ac:dyDescent="0.25">
      <c r="Z2376">
        <f t="shared" si="41"/>
        <v>1</v>
      </c>
      <c r="AA2376">
        <f>IF(AB2376="",0,IFERROR(IF(VLOOKUP(AB2376,AB$38:AB2375,1,0)&gt;0,0,0),1))</f>
        <v>0</v>
      </c>
      <c r="AB2376" s="16">
        <f>IF(DATOS!J2340=X$39,DATOS!C2340,"")</f>
        <v>0</v>
      </c>
    </row>
    <row r="2377" spans="26:28" x14ac:dyDescent="0.25">
      <c r="Z2377">
        <f t="shared" si="41"/>
        <v>1</v>
      </c>
      <c r="AA2377">
        <f>IF(AB2377="",0,IFERROR(IF(VLOOKUP(AB2377,AB$38:AB2376,1,0)&gt;0,0,0),1))</f>
        <v>0</v>
      </c>
      <c r="AB2377" s="16">
        <f>IF(DATOS!J2341=X$39,DATOS!C2341,"")</f>
        <v>0</v>
      </c>
    </row>
    <row r="2378" spans="26:28" x14ac:dyDescent="0.25">
      <c r="Z2378">
        <f t="shared" si="41"/>
        <v>1</v>
      </c>
      <c r="AA2378">
        <f>IF(AB2378="",0,IFERROR(IF(VLOOKUP(AB2378,AB$38:AB2377,1,0)&gt;0,0,0),1))</f>
        <v>0</v>
      </c>
      <c r="AB2378" s="16">
        <f>IF(DATOS!J2342=X$39,DATOS!C2342,"")</f>
        <v>0</v>
      </c>
    </row>
    <row r="2379" spans="26:28" x14ac:dyDescent="0.25">
      <c r="Z2379">
        <f t="shared" si="41"/>
        <v>1</v>
      </c>
      <c r="AA2379">
        <f>IF(AB2379="",0,IFERROR(IF(VLOOKUP(AB2379,AB$38:AB2378,1,0)&gt;0,0,0),1))</f>
        <v>0</v>
      </c>
      <c r="AB2379" s="16">
        <f>IF(DATOS!J2343=X$39,DATOS!C2343,"")</f>
        <v>0</v>
      </c>
    </row>
    <row r="2380" spans="26:28" x14ac:dyDescent="0.25">
      <c r="Z2380">
        <f t="shared" si="41"/>
        <v>1</v>
      </c>
      <c r="AA2380">
        <f>IF(AB2380="",0,IFERROR(IF(VLOOKUP(AB2380,AB$38:AB2379,1,0)&gt;0,0,0),1))</f>
        <v>0</v>
      </c>
      <c r="AB2380" s="16">
        <f>IF(DATOS!J2344=X$39,DATOS!C2344,"")</f>
        <v>0</v>
      </c>
    </row>
    <row r="2381" spans="26:28" x14ac:dyDescent="0.25">
      <c r="Z2381">
        <f t="shared" si="41"/>
        <v>1</v>
      </c>
      <c r="AA2381">
        <f>IF(AB2381="",0,IFERROR(IF(VLOOKUP(AB2381,AB$38:AB2380,1,0)&gt;0,0,0),1))</f>
        <v>0</v>
      </c>
      <c r="AB2381" s="16">
        <f>IF(DATOS!J2345=X$39,DATOS!C2345,"")</f>
        <v>0</v>
      </c>
    </row>
    <row r="2382" spans="26:28" x14ac:dyDescent="0.25">
      <c r="Z2382">
        <f t="shared" si="41"/>
        <v>1</v>
      </c>
      <c r="AA2382">
        <f>IF(AB2382="",0,IFERROR(IF(VLOOKUP(AB2382,AB$38:AB2381,1,0)&gt;0,0,0),1))</f>
        <v>0</v>
      </c>
      <c r="AB2382" s="16">
        <f>IF(DATOS!J2346=X$39,DATOS!C2346,"")</f>
        <v>0</v>
      </c>
    </row>
    <row r="2383" spans="26:28" x14ac:dyDescent="0.25">
      <c r="Z2383">
        <f t="shared" si="41"/>
        <v>1</v>
      </c>
      <c r="AA2383">
        <f>IF(AB2383="",0,IFERROR(IF(VLOOKUP(AB2383,AB$38:AB2382,1,0)&gt;0,0,0),1))</f>
        <v>0</v>
      </c>
      <c r="AB2383" s="16">
        <f>IF(DATOS!J2347=X$39,DATOS!C2347,"")</f>
        <v>0</v>
      </c>
    </row>
    <row r="2384" spans="26:28" x14ac:dyDescent="0.25">
      <c r="Z2384">
        <f t="shared" si="41"/>
        <v>1</v>
      </c>
      <c r="AA2384">
        <f>IF(AB2384="",0,IFERROR(IF(VLOOKUP(AB2384,AB$38:AB2383,1,0)&gt;0,0,0),1))</f>
        <v>0</v>
      </c>
      <c r="AB2384" s="16">
        <f>IF(DATOS!J2348=X$39,DATOS!C2348,"")</f>
        <v>0</v>
      </c>
    </row>
    <row r="2385" spans="26:28" x14ac:dyDescent="0.25">
      <c r="Z2385">
        <f t="shared" si="41"/>
        <v>1</v>
      </c>
      <c r="AA2385">
        <f>IF(AB2385="",0,IFERROR(IF(VLOOKUP(AB2385,AB$38:AB2384,1,0)&gt;0,0,0),1))</f>
        <v>0</v>
      </c>
      <c r="AB2385" s="16">
        <f>IF(DATOS!J2349=X$39,DATOS!C2349,"")</f>
        <v>0</v>
      </c>
    </row>
    <row r="2386" spans="26:28" x14ac:dyDescent="0.25">
      <c r="Z2386">
        <f t="shared" si="41"/>
        <v>1</v>
      </c>
      <c r="AA2386">
        <f>IF(AB2386="",0,IFERROR(IF(VLOOKUP(AB2386,AB$38:AB2385,1,0)&gt;0,0,0),1))</f>
        <v>0</v>
      </c>
      <c r="AB2386" s="16">
        <f>IF(DATOS!J2350=X$39,DATOS!C2350,"")</f>
        <v>0</v>
      </c>
    </row>
    <row r="2387" spans="26:28" x14ac:dyDescent="0.25">
      <c r="Z2387">
        <f t="shared" si="41"/>
        <v>1</v>
      </c>
      <c r="AA2387">
        <f>IF(AB2387="",0,IFERROR(IF(VLOOKUP(AB2387,AB$38:AB2386,1,0)&gt;0,0,0),1))</f>
        <v>0</v>
      </c>
      <c r="AB2387" s="16">
        <f>IF(DATOS!J2351=X$39,DATOS!C2351,"")</f>
        <v>0</v>
      </c>
    </row>
    <row r="2388" spans="26:28" x14ac:dyDescent="0.25">
      <c r="Z2388">
        <f t="shared" si="41"/>
        <v>1</v>
      </c>
      <c r="AA2388">
        <f>IF(AB2388="",0,IFERROR(IF(VLOOKUP(AB2388,AB$38:AB2387,1,0)&gt;0,0,0),1))</f>
        <v>0</v>
      </c>
      <c r="AB2388" s="16">
        <f>IF(DATOS!J2352=X$39,DATOS!C2352,"")</f>
        <v>0</v>
      </c>
    </row>
    <row r="2389" spans="26:28" x14ac:dyDescent="0.25">
      <c r="Z2389">
        <f t="shared" si="41"/>
        <v>1</v>
      </c>
      <c r="AA2389">
        <f>IF(AB2389="",0,IFERROR(IF(VLOOKUP(AB2389,AB$38:AB2388,1,0)&gt;0,0,0),1))</f>
        <v>0</v>
      </c>
      <c r="AB2389" s="16">
        <f>IF(DATOS!J2353=X$39,DATOS!C2353,"")</f>
        <v>0</v>
      </c>
    </row>
    <row r="2390" spans="26:28" x14ac:dyDescent="0.25">
      <c r="Z2390">
        <f t="shared" si="41"/>
        <v>1</v>
      </c>
      <c r="AA2390">
        <f>IF(AB2390="",0,IFERROR(IF(VLOOKUP(AB2390,AB$38:AB2389,1,0)&gt;0,0,0),1))</f>
        <v>0</v>
      </c>
      <c r="AB2390" s="16">
        <f>IF(DATOS!J2354=X$39,DATOS!C2354,"")</f>
        <v>0</v>
      </c>
    </row>
    <row r="2391" spans="26:28" x14ac:dyDescent="0.25">
      <c r="Z2391">
        <f t="shared" si="41"/>
        <v>1</v>
      </c>
      <c r="AA2391">
        <f>IF(AB2391="",0,IFERROR(IF(VLOOKUP(AB2391,AB$38:AB2390,1,0)&gt;0,0,0),1))</f>
        <v>0</v>
      </c>
      <c r="AB2391" s="16">
        <f>IF(DATOS!J2355=X$39,DATOS!C2355,"")</f>
        <v>0</v>
      </c>
    </row>
    <row r="2392" spans="26:28" x14ac:dyDescent="0.25">
      <c r="Z2392">
        <f t="shared" si="41"/>
        <v>1</v>
      </c>
      <c r="AA2392">
        <f>IF(AB2392="",0,IFERROR(IF(VLOOKUP(AB2392,AB$38:AB2391,1,0)&gt;0,0,0),1))</f>
        <v>0</v>
      </c>
      <c r="AB2392" s="16">
        <f>IF(DATOS!J2356=X$39,DATOS!C2356,"")</f>
        <v>0</v>
      </c>
    </row>
    <row r="2393" spans="26:28" x14ac:dyDescent="0.25">
      <c r="Z2393">
        <f t="shared" si="41"/>
        <v>1</v>
      </c>
      <c r="AA2393">
        <f>IF(AB2393="",0,IFERROR(IF(VLOOKUP(AB2393,AB$38:AB2392,1,0)&gt;0,0,0),1))</f>
        <v>0</v>
      </c>
      <c r="AB2393" s="16">
        <f>IF(DATOS!J2357=X$39,DATOS!C2357,"")</f>
        <v>0</v>
      </c>
    </row>
    <row r="2394" spans="26:28" x14ac:dyDescent="0.25">
      <c r="Z2394">
        <f t="shared" si="41"/>
        <v>1</v>
      </c>
      <c r="AA2394">
        <f>IF(AB2394="",0,IFERROR(IF(VLOOKUP(AB2394,AB$38:AB2393,1,0)&gt;0,0,0),1))</f>
        <v>0</v>
      </c>
      <c r="AB2394" s="16">
        <f>IF(DATOS!J2358=X$39,DATOS!C2358,"")</f>
        <v>0</v>
      </c>
    </row>
    <row r="2395" spans="26:28" x14ac:dyDescent="0.25">
      <c r="Z2395">
        <f t="shared" si="41"/>
        <v>1</v>
      </c>
      <c r="AA2395">
        <f>IF(AB2395="",0,IFERROR(IF(VLOOKUP(AB2395,AB$38:AB2394,1,0)&gt;0,0,0),1))</f>
        <v>0</v>
      </c>
      <c r="AB2395" s="16">
        <f>IF(DATOS!J2359=X$39,DATOS!C2359,"")</f>
        <v>0</v>
      </c>
    </row>
    <row r="2396" spans="26:28" x14ac:dyDescent="0.25">
      <c r="Z2396">
        <f t="shared" si="41"/>
        <v>1</v>
      </c>
      <c r="AA2396">
        <f>IF(AB2396="",0,IFERROR(IF(VLOOKUP(AB2396,AB$38:AB2395,1,0)&gt;0,0,0),1))</f>
        <v>0</v>
      </c>
      <c r="AB2396" s="16">
        <f>IF(DATOS!J2360=X$39,DATOS!C2360,"")</f>
        <v>0</v>
      </c>
    </row>
    <row r="2397" spans="26:28" x14ac:dyDescent="0.25">
      <c r="Z2397">
        <f t="shared" si="41"/>
        <v>1</v>
      </c>
      <c r="AA2397">
        <f>IF(AB2397="",0,IFERROR(IF(VLOOKUP(AB2397,AB$38:AB2396,1,0)&gt;0,0,0),1))</f>
        <v>0</v>
      </c>
      <c r="AB2397" s="16">
        <f>IF(DATOS!J2361=X$39,DATOS!C2361,"")</f>
        <v>0</v>
      </c>
    </row>
    <row r="2398" spans="26:28" x14ac:dyDescent="0.25">
      <c r="Z2398">
        <f t="shared" si="41"/>
        <v>1</v>
      </c>
      <c r="AA2398">
        <f>IF(AB2398="",0,IFERROR(IF(VLOOKUP(AB2398,AB$38:AB2397,1,0)&gt;0,0,0),1))</f>
        <v>0</v>
      </c>
      <c r="AB2398" s="16">
        <f>IF(DATOS!J2362=X$39,DATOS!C2362,"")</f>
        <v>0</v>
      </c>
    </row>
    <row r="2399" spans="26:28" x14ac:dyDescent="0.25">
      <c r="Z2399">
        <f t="shared" si="41"/>
        <v>1</v>
      </c>
      <c r="AA2399">
        <f>IF(AB2399="",0,IFERROR(IF(VLOOKUP(AB2399,AB$38:AB2398,1,0)&gt;0,0,0),1))</f>
        <v>0</v>
      </c>
      <c r="AB2399" s="16">
        <f>IF(DATOS!J2363=X$39,DATOS!C2363,"")</f>
        <v>0</v>
      </c>
    </row>
    <row r="2400" spans="26:28" x14ac:dyDescent="0.25">
      <c r="Z2400">
        <f t="shared" si="41"/>
        <v>1</v>
      </c>
      <c r="AA2400">
        <f>IF(AB2400="",0,IFERROR(IF(VLOOKUP(AB2400,AB$38:AB2399,1,0)&gt;0,0,0),1))</f>
        <v>0</v>
      </c>
      <c r="AB2400" s="16">
        <f>IF(DATOS!J2364=X$39,DATOS!C2364,"")</f>
        <v>0</v>
      </c>
    </row>
    <row r="2401" spans="26:28" x14ac:dyDescent="0.25">
      <c r="Z2401">
        <f t="shared" si="41"/>
        <v>1</v>
      </c>
      <c r="AA2401">
        <f>IF(AB2401="",0,IFERROR(IF(VLOOKUP(AB2401,AB$38:AB2400,1,0)&gt;0,0,0),1))</f>
        <v>0</v>
      </c>
      <c r="AB2401" s="16">
        <f>IF(DATOS!J2365=X$39,DATOS!C2365,"")</f>
        <v>0</v>
      </c>
    </row>
    <row r="2402" spans="26:28" x14ac:dyDescent="0.25">
      <c r="Z2402">
        <f t="shared" si="41"/>
        <v>1</v>
      </c>
      <c r="AA2402">
        <f>IF(AB2402="",0,IFERROR(IF(VLOOKUP(AB2402,AB$38:AB2401,1,0)&gt;0,0,0),1))</f>
        <v>0</v>
      </c>
      <c r="AB2402" s="16">
        <f>IF(DATOS!J2366=X$39,DATOS!C2366,"")</f>
        <v>0</v>
      </c>
    </row>
    <row r="2403" spans="26:28" x14ac:dyDescent="0.25">
      <c r="Z2403">
        <f t="shared" si="41"/>
        <v>1</v>
      </c>
      <c r="AA2403">
        <f>IF(AB2403="",0,IFERROR(IF(VLOOKUP(AB2403,AB$38:AB2402,1,0)&gt;0,0,0),1))</f>
        <v>0</v>
      </c>
      <c r="AB2403" s="16">
        <f>IF(DATOS!J2367=X$39,DATOS!C2367,"")</f>
        <v>0</v>
      </c>
    </row>
    <row r="2404" spans="26:28" x14ac:dyDescent="0.25">
      <c r="Z2404">
        <f t="shared" si="41"/>
        <v>1</v>
      </c>
      <c r="AA2404">
        <f>IF(AB2404="",0,IFERROR(IF(VLOOKUP(AB2404,AB$38:AB2403,1,0)&gt;0,0,0),1))</f>
        <v>0</v>
      </c>
      <c r="AB2404" s="16">
        <f>IF(DATOS!J2368=X$39,DATOS!C2368,"")</f>
        <v>0</v>
      </c>
    </row>
    <row r="2405" spans="26:28" x14ac:dyDescent="0.25">
      <c r="Z2405">
        <f t="shared" si="41"/>
        <v>1</v>
      </c>
      <c r="AA2405">
        <f>IF(AB2405="",0,IFERROR(IF(VLOOKUP(AB2405,AB$38:AB2404,1,0)&gt;0,0,0),1))</f>
        <v>0</v>
      </c>
      <c r="AB2405" s="16">
        <f>IF(DATOS!J2369=X$39,DATOS!C2369,"")</f>
        <v>0</v>
      </c>
    </row>
    <row r="2406" spans="26:28" x14ac:dyDescent="0.25">
      <c r="Z2406">
        <f t="shared" ref="Z2406:Z2469" si="42">Z2405+AA2406</f>
        <v>1</v>
      </c>
      <c r="AA2406">
        <f>IF(AB2406="",0,IFERROR(IF(VLOOKUP(AB2406,AB$38:AB2405,1,0)&gt;0,0,0),1))</f>
        <v>0</v>
      </c>
      <c r="AB2406" s="16">
        <f>IF(DATOS!J2370=X$39,DATOS!C2370,"")</f>
        <v>0</v>
      </c>
    </row>
    <row r="2407" spans="26:28" x14ac:dyDescent="0.25">
      <c r="Z2407">
        <f t="shared" si="42"/>
        <v>1</v>
      </c>
      <c r="AA2407">
        <f>IF(AB2407="",0,IFERROR(IF(VLOOKUP(AB2407,AB$38:AB2406,1,0)&gt;0,0,0),1))</f>
        <v>0</v>
      </c>
      <c r="AB2407" s="16">
        <f>IF(DATOS!J2371=X$39,DATOS!C2371,"")</f>
        <v>0</v>
      </c>
    </row>
    <row r="2408" spans="26:28" x14ac:dyDescent="0.25">
      <c r="Z2408">
        <f t="shared" si="42"/>
        <v>1</v>
      </c>
      <c r="AA2408">
        <f>IF(AB2408="",0,IFERROR(IF(VLOOKUP(AB2408,AB$38:AB2407,1,0)&gt;0,0,0),1))</f>
        <v>0</v>
      </c>
      <c r="AB2408" s="16">
        <f>IF(DATOS!J2372=X$39,DATOS!C2372,"")</f>
        <v>0</v>
      </c>
    </row>
    <row r="2409" spans="26:28" x14ac:dyDescent="0.25">
      <c r="Z2409">
        <f t="shared" si="42"/>
        <v>1</v>
      </c>
      <c r="AA2409">
        <f>IF(AB2409="",0,IFERROR(IF(VLOOKUP(AB2409,AB$38:AB2408,1,0)&gt;0,0,0),1))</f>
        <v>0</v>
      </c>
      <c r="AB2409" s="16">
        <f>IF(DATOS!J2373=X$39,DATOS!C2373,"")</f>
        <v>0</v>
      </c>
    </row>
    <row r="2410" spans="26:28" x14ac:dyDescent="0.25">
      <c r="Z2410">
        <f t="shared" si="42"/>
        <v>1</v>
      </c>
      <c r="AA2410">
        <f>IF(AB2410="",0,IFERROR(IF(VLOOKUP(AB2410,AB$38:AB2409,1,0)&gt;0,0,0),1))</f>
        <v>0</v>
      </c>
      <c r="AB2410" s="16">
        <f>IF(DATOS!J2374=X$39,DATOS!C2374,"")</f>
        <v>0</v>
      </c>
    </row>
    <row r="2411" spans="26:28" x14ac:dyDescent="0.25">
      <c r="Z2411">
        <f t="shared" si="42"/>
        <v>1</v>
      </c>
      <c r="AA2411">
        <f>IF(AB2411="",0,IFERROR(IF(VLOOKUP(AB2411,AB$38:AB2410,1,0)&gt;0,0,0),1))</f>
        <v>0</v>
      </c>
      <c r="AB2411" s="16">
        <f>IF(DATOS!J2375=X$39,DATOS!C2375,"")</f>
        <v>0</v>
      </c>
    </row>
    <row r="2412" spans="26:28" x14ac:dyDescent="0.25">
      <c r="Z2412">
        <f t="shared" si="42"/>
        <v>1</v>
      </c>
      <c r="AA2412">
        <f>IF(AB2412="",0,IFERROR(IF(VLOOKUP(AB2412,AB$38:AB2411,1,0)&gt;0,0,0),1))</f>
        <v>0</v>
      </c>
      <c r="AB2412" s="16">
        <f>IF(DATOS!J2376=X$39,DATOS!C2376,"")</f>
        <v>0</v>
      </c>
    </row>
    <row r="2413" spans="26:28" x14ac:dyDescent="0.25">
      <c r="Z2413">
        <f t="shared" si="42"/>
        <v>1</v>
      </c>
      <c r="AA2413">
        <f>IF(AB2413="",0,IFERROR(IF(VLOOKUP(AB2413,AB$38:AB2412,1,0)&gt;0,0,0),1))</f>
        <v>0</v>
      </c>
      <c r="AB2413" s="16">
        <f>IF(DATOS!J2377=X$39,DATOS!C2377,"")</f>
        <v>0</v>
      </c>
    </row>
    <row r="2414" spans="26:28" x14ac:dyDescent="0.25">
      <c r="Z2414">
        <f t="shared" si="42"/>
        <v>1</v>
      </c>
      <c r="AA2414">
        <f>IF(AB2414="",0,IFERROR(IF(VLOOKUP(AB2414,AB$38:AB2413,1,0)&gt;0,0,0),1))</f>
        <v>0</v>
      </c>
      <c r="AB2414" s="16">
        <f>IF(DATOS!J2378=X$39,DATOS!C2378,"")</f>
        <v>0</v>
      </c>
    </row>
    <row r="2415" spans="26:28" x14ac:dyDescent="0.25">
      <c r="Z2415">
        <f t="shared" si="42"/>
        <v>1</v>
      </c>
      <c r="AA2415">
        <f>IF(AB2415="",0,IFERROR(IF(VLOOKUP(AB2415,AB$38:AB2414,1,0)&gt;0,0,0),1))</f>
        <v>0</v>
      </c>
      <c r="AB2415" s="16">
        <f>IF(DATOS!J2379=X$39,DATOS!C2379,"")</f>
        <v>0</v>
      </c>
    </row>
    <row r="2416" spans="26:28" x14ac:dyDescent="0.25">
      <c r="Z2416">
        <f t="shared" si="42"/>
        <v>1</v>
      </c>
      <c r="AA2416">
        <f>IF(AB2416="",0,IFERROR(IF(VLOOKUP(AB2416,AB$38:AB2415,1,0)&gt;0,0,0),1))</f>
        <v>0</v>
      </c>
      <c r="AB2416" s="16">
        <f>IF(DATOS!J2380=X$39,DATOS!C2380,"")</f>
        <v>0</v>
      </c>
    </row>
    <row r="2417" spans="26:28" x14ac:dyDescent="0.25">
      <c r="Z2417">
        <f t="shared" si="42"/>
        <v>1</v>
      </c>
      <c r="AA2417">
        <f>IF(AB2417="",0,IFERROR(IF(VLOOKUP(AB2417,AB$38:AB2416,1,0)&gt;0,0,0),1))</f>
        <v>0</v>
      </c>
      <c r="AB2417" s="16">
        <f>IF(DATOS!J2381=X$39,DATOS!C2381,"")</f>
        <v>0</v>
      </c>
    </row>
    <row r="2418" spans="26:28" x14ac:dyDescent="0.25">
      <c r="Z2418">
        <f t="shared" si="42"/>
        <v>1</v>
      </c>
      <c r="AA2418">
        <f>IF(AB2418="",0,IFERROR(IF(VLOOKUP(AB2418,AB$38:AB2417,1,0)&gt;0,0,0),1))</f>
        <v>0</v>
      </c>
      <c r="AB2418" s="16">
        <f>IF(DATOS!J2382=X$39,DATOS!C2382,"")</f>
        <v>0</v>
      </c>
    </row>
    <row r="2419" spans="26:28" x14ac:dyDescent="0.25">
      <c r="Z2419">
        <f t="shared" si="42"/>
        <v>1</v>
      </c>
      <c r="AA2419">
        <f>IF(AB2419="",0,IFERROR(IF(VLOOKUP(AB2419,AB$38:AB2418,1,0)&gt;0,0,0),1))</f>
        <v>0</v>
      </c>
      <c r="AB2419" s="16">
        <f>IF(DATOS!J2383=X$39,DATOS!C2383,"")</f>
        <v>0</v>
      </c>
    </row>
    <row r="2420" spans="26:28" x14ac:dyDescent="0.25">
      <c r="Z2420">
        <f t="shared" si="42"/>
        <v>1</v>
      </c>
      <c r="AA2420">
        <f>IF(AB2420="",0,IFERROR(IF(VLOOKUP(AB2420,AB$38:AB2419,1,0)&gt;0,0,0),1))</f>
        <v>0</v>
      </c>
      <c r="AB2420" s="16">
        <f>IF(DATOS!J2384=X$39,DATOS!C2384,"")</f>
        <v>0</v>
      </c>
    </row>
    <row r="2421" spans="26:28" x14ac:dyDescent="0.25">
      <c r="Z2421">
        <f t="shared" si="42"/>
        <v>1</v>
      </c>
      <c r="AA2421">
        <f>IF(AB2421="",0,IFERROR(IF(VLOOKUP(AB2421,AB$38:AB2420,1,0)&gt;0,0,0),1))</f>
        <v>0</v>
      </c>
      <c r="AB2421" s="16">
        <f>IF(DATOS!J2385=X$39,DATOS!C2385,"")</f>
        <v>0</v>
      </c>
    </row>
    <row r="2422" spans="26:28" x14ac:dyDescent="0.25">
      <c r="Z2422">
        <f t="shared" si="42"/>
        <v>1</v>
      </c>
      <c r="AA2422">
        <f>IF(AB2422="",0,IFERROR(IF(VLOOKUP(AB2422,AB$38:AB2421,1,0)&gt;0,0,0),1))</f>
        <v>0</v>
      </c>
      <c r="AB2422" s="16">
        <f>IF(DATOS!J2386=X$39,DATOS!C2386,"")</f>
        <v>0</v>
      </c>
    </row>
    <row r="2423" spans="26:28" x14ac:dyDescent="0.25">
      <c r="Z2423">
        <f t="shared" si="42"/>
        <v>1</v>
      </c>
      <c r="AA2423">
        <f>IF(AB2423="",0,IFERROR(IF(VLOOKUP(AB2423,AB$38:AB2422,1,0)&gt;0,0,0),1))</f>
        <v>0</v>
      </c>
      <c r="AB2423" s="16">
        <f>IF(DATOS!J2387=X$39,DATOS!C2387,"")</f>
        <v>0</v>
      </c>
    </row>
    <row r="2424" spans="26:28" x14ac:dyDescent="0.25">
      <c r="Z2424">
        <f t="shared" si="42"/>
        <v>1</v>
      </c>
      <c r="AA2424">
        <f>IF(AB2424="",0,IFERROR(IF(VLOOKUP(AB2424,AB$38:AB2423,1,0)&gt;0,0,0),1))</f>
        <v>0</v>
      </c>
      <c r="AB2424" s="16">
        <f>IF(DATOS!J2388=X$39,DATOS!C2388,"")</f>
        <v>0</v>
      </c>
    </row>
    <row r="2425" spans="26:28" x14ac:dyDescent="0.25">
      <c r="Z2425">
        <f t="shared" si="42"/>
        <v>1</v>
      </c>
      <c r="AA2425">
        <f>IF(AB2425="",0,IFERROR(IF(VLOOKUP(AB2425,AB$38:AB2424,1,0)&gt;0,0,0),1))</f>
        <v>0</v>
      </c>
      <c r="AB2425" s="16">
        <f>IF(DATOS!J2389=X$39,DATOS!C2389,"")</f>
        <v>0</v>
      </c>
    </row>
    <row r="2426" spans="26:28" x14ac:dyDescent="0.25">
      <c r="Z2426">
        <f t="shared" si="42"/>
        <v>1</v>
      </c>
      <c r="AA2426">
        <f>IF(AB2426="",0,IFERROR(IF(VLOOKUP(AB2426,AB$38:AB2425,1,0)&gt;0,0,0),1))</f>
        <v>0</v>
      </c>
      <c r="AB2426" s="16">
        <f>IF(DATOS!J2390=X$39,DATOS!C2390,"")</f>
        <v>0</v>
      </c>
    </row>
    <row r="2427" spans="26:28" x14ac:dyDescent="0.25">
      <c r="Z2427">
        <f t="shared" si="42"/>
        <v>1</v>
      </c>
      <c r="AA2427">
        <f>IF(AB2427="",0,IFERROR(IF(VLOOKUP(AB2427,AB$38:AB2426,1,0)&gt;0,0,0),1))</f>
        <v>0</v>
      </c>
      <c r="AB2427" s="16">
        <f>IF(DATOS!J2391=X$39,DATOS!C2391,"")</f>
        <v>0</v>
      </c>
    </row>
    <row r="2428" spans="26:28" x14ac:dyDescent="0.25">
      <c r="Z2428">
        <f t="shared" si="42"/>
        <v>1</v>
      </c>
      <c r="AA2428">
        <f>IF(AB2428="",0,IFERROR(IF(VLOOKUP(AB2428,AB$38:AB2427,1,0)&gt;0,0,0),1))</f>
        <v>0</v>
      </c>
      <c r="AB2428" s="16">
        <f>IF(DATOS!J2392=X$39,DATOS!C2392,"")</f>
        <v>0</v>
      </c>
    </row>
    <row r="2429" spans="26:28" x14ac:dyDescent="0.25">
      <c r="Z2429">
        <f t="shared" si="42"/>
        <v>1</v>
      </c>
      <c r="AA2429">
        <f>IF(AB2429="",0,IFERROR(IF(VLOOKUP(AB2429,AB$38:AB2428,1,0)&gt;0,0,0),1))</f>
        <v>0</v>
      </c>
      <c r="AB2429" s="16">
        <f>IF(DATOS!J2393=X$39,DATOS!C2393,"")</f>
        <v>0</v>
      </c>
    </row>
    <row r="2430" spans="26:28" x14ac:dyDescent="0.25">
      <c r="Z2430">
        <f t="shared" si="42"/>
        <v>1</v>
      </c>
      <c r="AA2430">
        <f>IF(AB2430="",0,IFERROR(IF(VLOOKUP(AB2430,AB$38:AB2429,1,0)&gt;0,0,0),1))</f>
        <v>0</v>
      </c>
      <c r="AB2430" s="16">
        <f>IF(DATOS!J2394=X$39,DATOS!C2394,"")</f>
        <v>0</v>
      </c>
    </row>
    <row r="2431" spans="26:28" x14ac:dyDescent="0.25">
      <c r="Z2431">
        <f t="shared" si="42"/>
        <v>1</v>
      </c>
      <c r="AA2431">
        <f>IF(AB2431="",0,IFERROR(IF(VLOOKUP(AB2431,AB$38:AB2430,1,0)&gt;0,0,0),1))</f>
        <v>0</v>
      </c>
      <c r="AB2431" s="16">
        <f>IF(DATOS!J2395=X$39,DATOS!C2395,"")</f>
        <v>0</v>
      </c>
    </row>
    <row r="2432" spans="26:28" x14ac:dyDescent="0.25">
      <c r="Z2432">
        <f t="shared" si="42"/>
        <v>1</v>
      </c>
      <c r="AA2432">
        <f>IF(AB2432="",0,IFERROR(IF(VLOOKUP(AB2432,AB$38:AB2431,1,0)&gt;0,0,0),1))</f>
        <v>0</v>
      </c>
      <c r="AB2432" s="16">
        <f>IF(DATOS!J2396=X$39,DATOS!C2396,"")</f>
        <v>0</v>
      </c>
    </row>
    <row r="2433" spans="26:28" x14ac:dyDescent="0.25">
      <c r="Z2433">
        <f t="shared" si="42"/>
        <v>1</v>
      </c>
      <c r="AA2433">
        <f>IF(AB2433="",0,IFERROR(IF(VLOOKUP(AB2433,AB$38:AB2432,1,0)&gt;0,0,0),1))</f>
        <v>0</v>
      </c>
      <c r="AB2433" s="16">
        <f>IF(DATOS!J2397=X$39,DATOS!C2397,"")</f>
        <v>0</v>
      </c>
    </row>
    <row r="2434" spans="26:28" x14ac:dyDescent="0.25">
      <c r="Z2434">
        <f t="shared" si="42"/>
        <v>1</v>
      </c>
      <c r="AA2434">
        <f>IF(AB2434="",0,IFERROR(IF(VLOOKUP(AB2434,AB$38:AB2433,1,0)&gt;0,0,0),1))</f>
        <v>0</v>
      </c>
      <c r="AB2434" s="16">
        <f>IF(DATOS!J2398=X$39,DATOS!C2398,"")</f>
        <v>0</v>
      </c>
    </row>
    <row r="2435" spans="26:28" x14ac:dyDescent="0.25">
      <c r="Z2435">
        <f t="shared" si="42"/>
        <v>1</v>
      </c>
      <c r="AA2435">
        <f>IF(AB2435="",0,IFERROR(IF(VLOOKUP(AB2435,AB$38:AB2434,1,0)&gt;0,0,0),1))</f>
        <v>0</v>
      </c>
      <c r="AB2435" s="16">
        <f>IF(DATOS!J2399=X$39,DATOS!C2399,"")</f>
        <v>0</v>
      </c>
    </row>
    <row r="2436" spans="26:28" x14ac:dyDescent="0.25">
      <c r="Z2436">
        <f t="shared" si="42"/>
        <v>1</v>
      </c>
      <c r="AA2436">
        <f>IF(AB2436="",0,IFERROR(IF(VLOOKUP(AB2436,AB$38:AB2435,1,0)&gt;0,0,0),1))</f>
        <v>0</v>
      </c>
      <c r="AB2436" s="16">
        <f>IF(DATOS!J2400=X$39,DATOS!C2400,"")</f>
        <v>0</v>
      </c>
    </row>
    <row r="2437" spans="26:28" x14ac:dyDescent="0.25">
      <c r="Z2437">
        <f t="shared" si="42"/>
        <v>1</v>
      </c>
      <c r="AA2437">
        <f>IF(AB2437="",0,IFERROR(IF(VLOOKUP(AB2437,AB$38:AB2436,1,0)&gt;0,0,0),1))</f>
        <v>0</v>
      </c>
      <c r="AB2437" s="16">
        <f>IF(DATOS!J2401=X$39,DATOS!C2401,"")</f>
        <v>0</v>
      </c>
    </row>
    <row r="2438" spans="26:28" x14ac:dyDescent="0.25">
      <c r="Z2438">
        <f t="shared" si="42"/>
        <v>1</v>
      </c>
      <c r="AA2438">
        <f>IF(AB2438="",0,IFERROR(IF(VLOOKUP(AB2438,AB$38:AB2437,1,0)&gt;0,0,0),1))</f>
        <v>0</v>
      </c>
      <c r="AB2438" s="16">
        <f>IF(DATOS!J2402=X$39,DATOS!C2402,"")</f>
        <v>0</v>
      </c>
    </row>
    <row r="2439" spans="26:28" x14ac:dyDescent="0.25">
      <c r="Z2439">
        <f t="shared" si="42"/>
        <v>1</v>
      </c>
      <c r="AA2439">
        <f>IF(AB2439="",0,IFERROR(IF(VLOOKUP(AB2439,AB$38:AB2438,1,0)&gt;0,0,0),1))</f>
        <v>0</v>
      </c>
      <c r="AB2439" s="16">
        <f>IF(DATOS!J2403=X$39,DATOS!C2403,"")</f>
        <v>0</v>
      </c>
    </row>
    <row r="2440" spans="26:28" x14ac:dyDescent="0.25">
      <c r="Z2440">
        <f t="shared" si="42"/>
        <v>1</v>
      </c>
      <c r="AA2440">
        <f>IF(AB2440="",0,IFERROR(IF(VLOOKUP(AB2440,AB$38:AB2439,1,0)&gt;0,0,0),1))</f>
        <v>0</v>
      </c>
      <c r="AB2440" s="16">
        <f>IF(DATOS!J2404=X$39,DATOS!C2404,"")</f>
        <v>0</v>
      </c>
    </row>
    <row r="2441" spans="26:28" x14ac:dyDescent="0.25">
      <c r="Z2441">
        <f t="shared" si="42"/>
        <v>1</v>
      </c>
      <c r="AA2441">
        <f>IF(AB2441="",0,IFERROR(IF(VLOOKUP(AB2441,AB$38:AB2440,1,0)&gt;0,0,0),1))</f>
        <v>0</v>
      </c>
      <c r="AB2441" s="16">
        <f>IF(DATOS!J2405=X$39,DATOS!C2405,"")</f>
        <v>0</v>
      </c>
    </row>
    <row r="2442" spans="26:28" x14ac:dyDescent="0.25">
      <c r="Z2442">
        <f t="shared" si="42"/>
        <v>1</v>
      </c>
      <c r="AA2442">
        <f>IF(AB2442="",0,IFERROR(IF(VLOOKUP(AB2442,AB$38:AB2441,1,0)&gt;0,0,0),1))</f>
        <v>0</v>
      </c>
      <c r="AB2442" s="16">
        <f>IF(DATOS!J2406=X$39,DATOS!C2406,"")</f>
        <v>0</v>
      </c>
    </row>
    <row r="2443" spans="26:28" x14ac:dyDescent="0.25">
      <c r="Z2443">
        <f t="shared" si="42"/>
        <v>1</v>
      </c>
      <c r="AA2443">
        <f>IF(AB2443="",0,IFERROR(IF(VLOOKUP(AB2443,AB$38:AB2442,1,0)&gt;0,0,0),1))</f>
        <v>0</v>
      </c>
      <c r="AB2443" s="16">
        <f>IF(DATOS!J2407=X$39,DATOS!C2407,"")</f>
        <v>0</v>
      </c>
    </row>
    <row r="2444" spans="26:28" x14ac:dyDescent="0.25">
      <c r="Z2444">
        <f t="shared" si="42"/>
        <v>1</v>
      </c>
      <c r="AA2444">
        <f>IF(AB2444="",0,IFERROR(IF(VLOOKUP(AB2444,AB$38:AB2443,1,0)&gt;0,0,0),1))</f>
        <v>0</v>
      </c>
      <c r="AB2444" s="16">
        <f>IF(DATOS!J2408=X$39,DATOS!C2408,"")</f>
        <v>0</v>
      </c>
    </row>
    <row r="2445" spans="26:28" x14ac:dyDescent="0.25">
      <c r="Z2445">
        <f t="shared" si="42"/>
        <v>1</v>
      </c>
      <c r="AA2445">
        <f>IF(AB2445="",0,IFERROR(IF(VLOOKUP(AB2445,AB$38:AB2444,1,0)&gt;0,0,0),1))</f>
        <v>0</v>
      </c>
      <c r="AB2445" s="16">
        <f>IF(DATOS!J2409=X$39,DATOS!C2409,"")</f>
        <v>0</v>
      </c>
    </row>
    <row r="2446" spans="26:28" x14ac:dyDescent="0.25">
      <c r="Z2446">
        <f t="shared" si="42"/>
        <v>1</v>
      </c>
      <c r="AA2446">
        <f>IF(AB2446="",0,IFERROR(IF(VLOOKUP(AB2446,AB$38:AB2445,1,0)&gt;0,0,0),1))</f>
        <v>0</v>
      </c>
      <c r="AB2446" s="16">
        <f>IF(DATOS!J2410=X$39,DATOS!C2410,"")</f>
        <v>0</v>
      </c>
    </row>
    <row r="2447" spans="26:28" x14ac:dyDescent="0.25">
      <c r="Z2447">
        <f t="shared" si="42"/>
        <v>1</v>
      </c>
      <c r="AA2447">
        <f>IF(AB2447="",0,IFERROR(IF(VLOOKUP(AB2447,AB$38:AB2446,1,0)&gt;0,0,0),1))</f>
        <v>0</v>
      </c>
      <c r="AB2447" s="16">
        <f>IF(DATOS!J2411=X$39,DATOS!C2411,"")</f>
        <v>0</v>
      </c>
    </row>
    <row r="2448" spans="26:28" x14ac:dyDescent="0.25">
      <c r="Z2448">
        <f t="shared" si="42"/>
        <v>1</v>
      </c>
      <c r="AA2448">
        <f>IF(AB2448="",0,IFERROR(IF(VLOOKUP(AB2448,AB$38:AB2447,1,0)&gt;0,0,0),1))</f>
        <v>0</v>
      </c>
      <c r="AB2448" s="16">
        <f>IF(DATOS!J2412=X$39,DATOS!C2412,"")</f>
        <v>0</v>
      </c>
    </row>
    <row r="2449" spans="26:28" x14ac:dyDescent="0.25">
      <c r="Z2449">
        <f t="shared" si="42"/>
        <v>1</v>
      </c>
      <c r="AA2449">
        <f>IF(AB2449="",0,IFERROR(IF(VLOOKUP(AB2449,AB$38:AB2448,1,0)&gt;0,0,0),1))</f>
        <v>0</v>
      </c>
      <c r="AB2449" s="16">
        <f>IF(DATOS!J2413=X$39,DATOS!C2413,"")</f>
        <v>0</v>
      </c>
    </row>
    <row r="2450" spans="26:28" x14ac:dyDescent="0.25">
      <c r="Z2450">
        <f t="shared" si="42"/>
        <v>1</v>
      </c>
      <c r="AA2450">
        <f>IF(AB2450="",0,IFERROR(IF(VLOOKUP(AB2450,AB$38:AB2449,1,0)&gt;0,0,0),1))</f>
        <v>0</v>
      </c>
      <c r="AB2450" s="16">
        <f>IF(DATOS!J2414=X$39,DATOS!C2414,"")</f>
        <v>0</v>
      </c>
    </row>
    <row r="2451" spans="26:28" x14ac:dyDescent="0.25">
      <c r="Z2451">
        <f t="shared" si="42"/>
        <v>1</v>
      </c>
      <c r="AA2451">
        <f>IF(AB2451="",0,IFERROR(IF(VLOOKUP(AB2451,AB$38:AB2450,1,0)&gt;0,0,0),1))</f>
        <v>0</v>
      </c>
      <c r="AB2451" s="16">
        <f>IF(DATOS!J2415=X$39,DATOS!C2415,"")</f>
        <v>0</v>
      </c>
    </row>
    <row r="2452" spans="26:28" x14ac:dyDescent="0.25">
      <c r="Z2452">
        <f t="shared" si="42"/>
        <v>1</v>
      </c>
      <c r="AA2452">
        <f>IF(AB2452="",0,IFERROR(IF(VLOOKUP(AB2452,AB$38:AB2451,1,0)&gt;0,0,0),1))</f>
        <v>0</v>
      </c>
      <c r="AB2452" s="16">
        <f>IF(DATOS!J2416=X$39,DATOS!C2416,"")</f>
        <v>0</v>
      </c>
    </row>
    <row r="2453" spans="26:28" x14ac:dyDescent="0.25">
      <c r="Z2453">
        <f t="shared" si="42"/>
        <v>1</v>
      </c>
      <c r="AA2453">
        <f>IF(AB2453="",0,IFERROR(IF(VLOOKUP(AB2453,AB$38:AB2452,1,0)&gt;0,0,0),1))</f>
        <v>0</v>
      </c>
      <c r="AB2453" s="16">
        <f>IF(DATOS!J2417=X$39,DATOS!C2417,"")</f>
        <v>0</v>
      </c>
    </row>
    <row r="2454" spans="26:28" x14ac:dyDescent="0.25">
      <c r="Z2454">
        <f t="shared" si="42"/>
        <v>1</v>
      </c>
      <c r="AA2454">
        <f>IF(AB2454="",0,IFERROR(IF(VLOOKUP(AB2454,AB$38:AB2453,1,0)&gt;0,0,0),1))</f>
        <v>0</v>
      </c>
      <c r="AB2454" s="16">
        <f>IF(DATOS!J2418=X$39,DATOS!C2418,"")</f>
        <v>0</v>
      </c>
    </row>
    <row r="2455" spans="26:28" x14ac:dyDescent="0.25">
      <c r="Z2455">
        <f t="shared" si="42"/>
        <v>1</v>
      </c>
      <c r="AA2455">
        <f>IF(AB2455="",0,IFERROR(IF(VLOOKUP(AB2455,AB$38:AB2454,1,0)&gt;0,0,0),1))</f>
        <v>0</v>
      </c>
      <c r="AB2455" s="16">
        <f>IF(DATOS!J2419=X$39,DATOS!C2419,"")</f>
        <v>0</v>
      </c>
    </row>
    <row r="2456" spans="26:28" x14ac:dyDescent="0.25">
      <c r="Z2456">
        <f t="shared" si="42"/>
        <v>1</v>
      </c>
      <c r="AA2456">
        <f>IF(AB2456="",0,IFERROR(IF(VLOOKUP(AB2456,AB$38:AB2455,1,0)&gt;0,0,0),1))</f>
        <v>0</v>
      </c>
      <c r="AB2456" s="16">
        <f>IF(DATOS!J2420=X$39,DATOS!C2420,"")</f>
        <v>0</v>
      </c>
    </row>
    <row r="2457" spans="26:28" x14ac:dyDescent="0.25">
      <c r="Z2457">
        <f t="shared" si="42"/>
        <v>1</v>
      </c>
      <c r="AA2457">
        <f>IF(AB2457="",0,IFERROR(IF(VLOOKUP(AB2457,AB$38:AB2456,1,0)&gt;0,0,0),1))</f>
        <v>0</v>
      </c>
      <c r="AB2457" s="16">
        <f>IF(DATOS!J2421=X$39,DATOS!C2421,"")</f>
        <v>0</v>
      </c>
    </row>
    <row r="2458" spans="26:28" x14ac:dyDescent="0.25">
      <c r="Z2458">
        <f t="shared" si="42"/>
        <v>1</v>
      </c>
      <c r="AA2458">
        <f>IF(AB2458="",0,IFERROR(IF(VLOOKUP(AB2458,AB$38:AB2457,1,0)&gt;0,0,0),1))</f>
        <v>0</v>
      </c>
      <c r="AB2458" s="16">
        <f>IF(DATOS!J2422=X$39,DATOS!C2422,"")</f>
        <v>0</v>
      </c>
    </row>
    <row r="2459" spans="26:28" x14ac:dyDescent="0.25">
      <c r="Z2459">
        <f t="shared" si="42"/>
        <v>1</v>
      </c>
      <c r="AA2459">
        <f>IF(AB2459="",0,IFERROR(IF(VLOOKUP(AB2459,AB$38:AB2458,1,0)&gt;0,0,0),1))</f>
        <v>0</v>
      </c>
      <c r="AB2459" s="16">
        <f>IF(DATOS!J2423=X$39,DATOS!C2423,"")</f>
        <v>0</v>
      </c>
    </row>
    <row r="2460" spans="26:28" x14ac:dyDescent="0.25">
      <c r="Z2460">
        <f t="shared" si="42"/>
        <v>1</v>
      </c>
      <c r="AA2460">
        <f>IF(AB2460="",0,IFERROR(IF(VLOOKUP(AB2460,AB$38:AB2459,1,0)&gt;0,0,0),1))</f>
        <v>0</v>
      </c>
      <c r="AB2460" s="16">
        <f>IF(DATOS!J2424=X$39,DATOS!C2424,"")</f>
        <v>0</v>
      </c>
    </row>
    <row r="2461" spans="26:28" x14ac:dyDescent="0.25">
      <c r="Z2461">
        <f t="shared" si="42"/>
        <v>1</v>
      </c>
      <c r="AA2461">
        <f>IF(AB2461="",0,IFERROR(IF(VLOOKUP(AB2461,AB$38:AB2460,1,0)&gt;0,0,0),1))</f>
        <v>0</v>
      </c>
      <c r="AB2461" s="16">
        <f>IF(DATOS!J2425=X$39,DATOS!C2425,"")</f>
        <v>0</v>
      </c>
    </row>
    <row r="2462" spans="26:28" x14ac:dyDescent="0.25">
      <c r="Z2462">
        <f t="shared" si="42"/>
        <v>1</v>
      </c>
      <c r="AA2462">
        <f>IF(AB2462="",0,IFERROR(IF(VLOOKUP(AB2462,AB$38:AB2461,1,0)&gt;0,0,0),1))</f>
        <v>0</v>
      </c>
      <c r="AB2462" s="16">
        <f>IF(DATOS!J2426=X$39,DATOS!C2426,"")</f>
        <v>0</v>
      </c>
    </row>
    <row r="2463" spans="26:28" x14ac:dyDescent="0.25">
      <c r="Z2463">
        <f t="shared" si="42"/>
        <v>1</v>
      </c>
      <c r="AA2463">
        <f>IF(AB2463="",0,IFERROR(IF(VLOOKUP(AB2463,AB$38:AB2462,1,0)&gt;0,0,0),1))</f>
        <v>0</v>
      </c>
      <c r="AB2463" s="16">
        <f>IF(DATOS!J2427=X$39,DATOS!C2427,"")</f>
        <v>0</v>
      </c>
    </row>
    <row r="2464" spans="26:28" x14ac:dyDescent="0.25">
      <c r="Z2464">
        <f t="shared" si="42"/>
        <v>1</v>
      </c>
      <c r="AA2464">
        <f>IF(AB2464="",0,IFERROR(IF(VLOOKUP(AB2464,AB$38:AB2463,1,0)&gt;0,0,0),1))</f>
        <v>0</v>
      </c>
      <c r="AB2464" s="16">
        <f>IF(DATOS!J2428=X$39,DATOS!C2428,"")</f>
        <v>0</v>
      </c>
    </row>
    <row r="2465" spans="26:28" x14ac:dyDescent="0.25">
      <c r="Z2465">
        <f t="shared" si="42"/>
        <v>1</v>
      </c>
      <c r="AA2465">
        <f>IF(AB2465="",0,IFERROR(IF(VLOOKUP(AB2465,AB$38:AB2464,1,0)&gt;0,0,0),1))</f>
        <v>0</v>
      </c>
      <c r="AB2465" s="16">
        <f>IF(DATOS!J2429=X$39,DATOS!C2429,"")</f>
        <v>0</v>
      </c>
    </row>
    <row r="2466" spans="26:28" x14ac:dyDescent="0.25">
      <c r="Z2466">
        <f t="shared" si="42"/>
        <v>1</v>
      </c>
      <c r="AA2466">
        <f>IF(AB2466="",0,IFERROR(IF(VLOOKUP(AB2466,AB$38:AB2465,1,0)&gt;0,0,0),1))</f>
        <v>0</v>
      </c>
      <c r="AB2466" s="16">
        <f>IF(DATOS!J2430=X$39,DATOS!C2430,"")</f>
        <v>0</v>
      </c>
    </row>
    <row r="2467" spans="26:28" x14ac:dyDescent="0.25">
      <c r="Z2467">
        <f t="shared" si="42"/>
        <v>1</v>
      </c>
      <c r="AA2467">
        <f>IF(AB2467="",0,IFERROR(IF(VLOOKUP(AB2467,AB$38:AB2466,1,0)&gt;0,0,0),1))</f>
        <v>0</v>
      </c>
      <c r="AB2467" s="16">
        <f>IF(DATOS!J2431=X$39,DATOS!C2431,"")</f>
        <v>0</v>
      </c>
    </row>
    <row r="2468" spans="26:28" x14ac:dyDescent="0.25">
      <c r="Z2468">
        <f t="shared" si="42"/>
        <v>1</v>
      </c>
      <c r="AA2468">
        <f>IF(AB2468="",0,IFERROR(IF(VLOOKUP(AB2468,AB$38:AB2467,1,0)&gt;0,0,0),1))</f>
        <v>0</v>
      </c>
      <c r="AB2468" s="16">
        <f>IF(DATOS!J2432=X$39,DATOS!C2432,"")</f>
        <v>0</v>
      </c>
    </row>
    <row r="2469" spans="26:28" x14ac:dyDescent="0.25">
      <c r="Z2469">
        <f t="shared" si="42"/>
        <v>1</v>
      </c>
      <c r="AA2469">
        <f>IF(AB2469="",0,IFERROR(IF(VLOOKUP(AB2469,AB$38:AB2468,1,0)&gt;0,0,0),1))</f>
        <v>0</v>
      </c>
      <c r="AB2469" s="16">
        <f>IF(DATOS!J2433=X$39,DATOS!C2433,"")</f>
        <v>0</v>
      </c>
    </row>
    <row r="2470" spans="26:28" x14ac:dyDescent="0.25">
      <c r="Z2470">
        <f t="shared" ref="Z2470:Z2533" si="43">Z2469+AA2470</f>
        <v>1</v>
      </c>
      <c r="AA2470">
        <f>IF(AB2470="",0,IFERROR(IF(VLOOKUP(AB2470,AB$38:AB2469,1,0)&gt;0,0,0),1))</f>
        <v>0</v>
      </c>
      <c r="AB2470" s="16">
        <f>IF(DATOS!J2434=X$39,DATOS!C2434,"")</f>
        <v>0</v>
      </c>
    </row>
    <row r="2471" spans="26:28" x14ac:dyDescent="0.25">
      <c r="Z2471">
        <f t="shared" si="43"/>
        <v>1</v>
      </c>
      <c r="AA2471">
        <f>IF(AB2471="",0,IFERROR(IF(VLOOKUP(AB2471,AB$38:AB2470,1,0)&gt;0,0,0),1))</f>
        <v>0</v>
      </c>
      <c r="AB2471" s="16">
        <f>IF(DATOS!J2435=X$39,DATOS!C2435,"")</f>
        <v>0</v>
      </c>
    </row>
    <row r="2472" spans="26:28" x14ac:dyDescent="0.25">
      <c r="Z2472">
        <f t="shared" si="43"/>
        <v>1</v>
      </c>
      <c r="AA2472">
        <f>IF(AB2472="",0,IFERROR(IF(VLOOKUP(AB2472,AB$38:AB2471,1,0)&gt;0,0,0),1))</f>
        <v>0</v>
      </c>
      <c r="AB2472" s="16">
        <f>IF(DATOS!J2436=X$39,DATOS!C2436,"")</f>
        <v>0</v>
      </c>
    </row>
    <row r="2473" spans="26:28" x14ac:dyDescent="0.25">
      <c r="Z2473">
        <f t="shared" si="43"/>
        <v>1</v>
      </c>
      <c r="AA2473">
        <f>IF(AB2473="",0,IFERROR(IF(VLOOKUP(AB2473,AB$38:AB2472,1,0)&gt;0,0,0),1))</f>
        <v>0</v>
      </c>
      <c r="AB2473" s="16">
        <f>IF(DATOS!J2437=X$39,DATOS!C2437,"")</f>
        <v>0</v>
      </c>
    </row>
    <row r="2474" spans="26:28" x14ac:dyDescent="0.25">
      <c r="Z2474">
        <f t="shared" si="43"/>
        <v>1</v>
      </c>
      <c r="AA2474">
        <f>IF(AB2474="",0,IFERROR(IF(VLOOKUP(AB2474,AB$38:AB2473,1,0)&gt;0,0,0),1))</f>
        <v>0</v>
      </c>
      <c r="AB2474" s="16">
        <f>IF(DATOS!J2438=X$39,DATOS!C2438,"")</f>
        <v>0</v>
      </c>
    </row>
    <row r="2475" spans="26:28" x14ac:dyDescent="0.25">
      <c r="Z2475">
        <f t="shared" si="43"/>
        <v>1</v>
      </c>
      <c r="AA2475">
        <f>IF(AB2475="",0,IFERROR(IF(VLOOKUP(AB2475,AB$38:AB2474,1,0)&gt;0,0,0),1))</f>
        <v>0</v>
      </c>
      <c r="AB2475" s="16">
        <f>IF(DATOS!J2439=X$39,DATOS!C2439,"")</f>
        <v>0</v>
      </c>
    </row>
    <row r="2476" spans="26:28" x14ac:dyDescent="0.25">
      <c r="Z2476">
        <f t="shared" si="43"/>
        <v>1</v>
      </c>
      <c r="AA2476">
        <f>IF(AB2476="",0,IFERROR(IF(VLOOKUP(AB2476,AB$38:AB2475,1,0)&gt;0,0,0),1))</f>
        <v>0</v>
      </c>
      <c r="AB2476" s="16">
        <f>IF(DATOS!J2440=X$39,DATOS!C2440,"")</f>
        <v>0</v>
      </c>
    </row>
    <row r="2477" spans="26:28" x14ac:dyDescent="0.25">
      <c r="Z2477">
        <f t="shared" si="43"/>
        <v>1</v>
      </c>
      <c r="AA2477">
        <f>IF(AB2477="",0,IFERROR(IF(VLOOKUP(AB2477,AB$38:AB2476,1,0)&gt;0,0,0),1))</f>
        <v>0</v>
      </c>
      <c r="AB2477" s="16">
        <f>IF(DATOS!J2441=X$39,DATOS!C2441,"")</f>
        <v>0</v>
      </c>
    </row>
    <row r="2478" spans="26:28" x14ac:dyDescent="0.25">
      <c r="Z2478">
        <f t="shared" si="43"/>
        <v>1</v>
      </c>
      <c r="AA2478">
        <f>IF(AB2478="",0,IFERROR(IF(VLOOKUP(AB2478,AB$38:AB2477,1,0)&gt;0,0,0),1))</f>
        <v>0</v>
      </c>
      <c r="AB2478" s="16">
        <f>IF(DATOS!J2442=X$39,DATOS!C2442,"")</f>
        <v>0</v>
      </c>
    </row>
    <row r="2479" spans="26:28" x14ac:dyDescent="0.25">
      <c r="Z2479">
        <f t="shared" si="43"/>
        <v>1</v>
      </c>
      <c r="AA2479">
        <f>IF(AB2479="",0,IFERROR(IF(VLOOKUP(AB2479,AB$38:AB2478,1,0)&gt;0,0,0),1))</f>
        <v>0</v>
      </c>
      <c r="AB2479" s="16">
        <f>IF(DATOS!J2443=X$39,DATOS!C2443,"")</f>
        <v>0</v>
      </c>
    </row>
    <row r="2480" spans="26:28" x14ac:dyDescent="0.25">
      <c r="Z2480">
        <f t="shared" si="43"/>
        <v>1</v>
      </c>
      <c r="AA2480">
        <f>IF(AB2480="",0,IFERROR(IF(VLOOKUP(AB2480,AB$38:AB2479,1,0)&gt;0,0,0),1))</f>
        <v>0</v>
      </c>
      <c r="AB2480" s="16">
        <f>IF(DATOS!J2444=X$39,DATOS!C2444,"")</f>
        <v>0</v>
      </c>
    </row>
    <row r="2481" spans="26:28" x14ac:dyDescent="0.25">
      <c r="Z2481">
        <f t="shared" si="43"/>
        <v>1</v>
      </c>
      <c r="AA2481">
        <f>IF(AB2481="",0,IFERROR(IF(VLOOKUP(AB2481,AB$38:AB2480,1,0)&gt;0,0,0),1))</f>
        <v>0</v>
      </c>
      <c r="AB2481" s="16">
        <f>IF(DATOS!J2445=X$39,DATOS!C2445,"")</f>
        <v>0</v>
      </c>
    </row>
    <row r="2482" spans="26:28" x14ac:dyDescent="0.25">
      <c r="Z2482">
        <f t="shared" si="43"/>
        <v>1</v>
      </c>
      <c r="AA2482">
        <f>IF(AB2482="",0,IFERROR(IF(VLOOKUP(AB2482,AB$38:AB2481,1,0)&gt;0,0,0),1))</f>
        <v>0</v>
      </c>
      <c r="AB2482" s="16">
        <f>IF(DATOS!J2446=X$39,DATOS!C2446,"")</f>
        <v>0</v>
      </c>
    </row>
    <row r="2483" spans="26:28" x14ac:dyDescent="0.25">
      <c r="Z2483">
        <f t="shared" si="43"/>
        <v>1</v>
      </c>
      <c r="AA2483">
        <f>IF(AB2483="",0,IFERROR(IF(VLOOKUP(AB2483,AB$38:AB2482,1,0)&gt;0,0,0),1))</f>
        <v>0</v>
      </c>
      <c r="AB2483" s="16">
        <f>IF(DATOS!J2447=X$39,DATOS!C2447,"")</f>
        <v>0</v>
      </c>
    </row>
    <row r="2484" spans="26:28" x14ac:dyDescent="0.25">
      <c r="Z2484">
        <f t="shared" si="43"/>
        <v>1</v>
      </c>
      <c r="AA2484">
        <f>IF(AB2484="",0,IFERROR(IF(VLOOKUP(AB2484,AB$38:AB2483,1,0)&gt;0,0,0),1))</f>
        <v>0</v>
      </c>
      <c r="AB2484" s="16">
        <f>IF(DATOS!J2448=X$39,DATOS!C2448,"")</f>
        <v>0</v>
      </c>
    </row>
    <row r="2485" spans="26:28" x14ac:dyDescent="0.25">
      <c r="Z2485">
        <f t="shared" si="43"/>
        <v>1</v>
      </c>
      <c r="AA2485">
        <f>IF(AB2485="",0,IFERROR(IF(VLOOKUP(AB2485,AB$38:AB2484,1,0)&gt;0,0,0),1))</f>
        <v>0</v>
      </c>
      <c r="AB2485" s="16">
        <f>IF(DATOS!J2449=X$39,DATOS!C2449,"")</f>
        <v>0</v>
      </c>
    </row>
    <row r="2486" spans="26:28" x14ac:dyDescent="0.25">
      <c r="Z2486">
        <f t="shared" si="43"/>
        <v>1</v>
      </c>
      <c r="AA2486">
        <f>IF(AB2486="",0,IFERROR(IF(VLOOKUP(AB2486,AB$38:AB2485,1,0)&gt;0,0,0),1))</f>
        <v>0</v>
      </c>
      <c r="AB2486" s="16">
        <f>IF(DATOS!J2450=X$39,DATOS!C2450,"")</f>
        <v>0</v>
      </c>
    </row>
    <row r="2487" spans="26:28" x14ac:dyDescent="0.25">
      <c r="Z2487">
        <f t="shared" si="43"/>
        <v>1</v>
      </c>
      <c r="AA2487">
        <f>IF(AB2487="",0,IFERROR(IF(VLOOKUP(AB2487,AB$38:AB2486,1,0)&gt;0,0,0),1))</f>
        <v>0</v>
      </c>
      <c r="AB2487" s="16">
        <f>IF(DATOS!J2451=X$39,DATOS!C2451,"")</f>
        <v>0</v>
      </c>
    </row>
    <row r="2488" spans="26:28" x14ac:dyDescent="0.25">
      <c r="Z2488">
        <f t="shared" si="43"/>
        <v>1</v>
      </c>
      <c r="AA2488">
        <f>IF(AB2488="",0,IFERROR(IF(VLOOKUP(AB2488,AB$38:AB2487,1,0)&gt;0,0,0),1))</f>
        <v>0</v>
      </c>
      <c r="AB2488" s="16">
        <f>IF(DATOS!J2452=X$39,DATOS!C2452,"")</f>
        <v>0</v>
      </c>
    </row>
    <row r="2489" spans="26:28" x14ac:dyDescent="0.25">
      <c r="Z2489">
        <f t="shared" si="43"/>
        <v>1</v>
      </c>
      <c r="AA2489">
        <f>IF(AB2489="",0,IFERROR(IF(VLOOKUP(AB2489,AB$38:AB2488,1,0)&gt;0,0,0),1))</f>
        <v>0</v>
      </c>
      <c r="AB2489" s="16">
        <f>IF(DATOS!J2453=X$39,DATOS!C2453,"")</f>
        <v>0</v>
      </c>
    </row>
    <row r="2490" spans="26:28" x14ac:dyDescent="0.25">
      <c r="Z2490">
        <f t="shared" si="43"/>
        <v>1</v>
      </c>
      <c r="AA2490">
        <f>IF(AB2490="",0,IFERROR(IF(VLOOKUP(AB2490,AB$38:AB2489,1,0)&gt;0,0,0),1))</f>
        <v>0</v>
      </c>
      <c r="AB2490" s="16">
        <f>IF(DATOS!J2454=X$39,DATOS!C2454,"")</f>
        <v>0</v>
      </c>
    </row>
    <row r="2491" spans="26:28" x14ac:dyDescent="0.25">
      <c r="Z2491">
        <f t="shared" si="43"/>
        <v>1</v>
      </c>
      <c r="AA2491">
        <f>IF(AB2491="",0,IFERROR(IF(VLOOKUP(AB2491,AB$38:AB2490,1,0)&gt;0,0,0),1))</f>
        <v>0</v>
      </c>
      <c r="AB2491" s="16">
        <f>IF(DATOS!J2455=X$39,DATOS!C2455,"")</f>
        <v>0</v>
      </c>
    </row>
    <row r="2492" spans="26:28" x14ac:dyDescent="0.25">
      <c r="Z2492">
        <f t="shared" si="43"/>
        <v>1</v>
      </c>
      <c r="AA2492">
        <f>IF(AB2492="",0,IFERROR(IF(VLOOKUP(AB2492,AB$38:AB2491,1,0)&gt;0,0,0),1))</f>
        <v>0</v>
      </c>
      <c r="AB2492" s="16">
        <f>IF(DATOS!J2456=X$39,DATOS!C2456,"")</f>
        <v>0</v>
      </c>
    </row>
    <row r="2493" spans="26:28" x14ac:dyDescent="0.25">
      <c r="Z2493">
        <f t="shared" si="43"/>
        <v>1</v>
      </c>
      <c r="AA2493">
        <f>IF(AB2493="",0,IFERROR(IF(VLOOKUP(AB2493,AB$38:AB2492,1,0)&gt;0,0,0),1))</f>
        <v>0</v>
      </c>
      <c r="AB2493" s="16">
        <f>IF(DATOS!J2457=X$39,DATOS!C2457,"")</f>
        <v>0</v>
      </c>
    </row>
    <row r="2494" spans="26:28" x14ac:dyDescent="0.25">
      <c r="Z2494">
        <f t="shared" si="43"/>
        <v>1</v>
      </c>
      <c r="AA2494">
        <f>IF(AB2494="",0,IFERROR(IF(VLOOKUP(AB2494,AB$38:AB2493,1,0)&gt;0,0,0),1))</f>
        <v>0</v>
      </c>
      <c r="AB2494" s="16">
        <f>IF(DATOS!J2458=X$39,DATOS!C2458,"")</f>
        <v>0</v>
      </c>
    </row>
    <row r="2495" spans="26:28" x14ac:dyDescent="0.25">
      <c r="Z2495">
        <f t="shared" si="43"/>
        <v>1</v>
      </c>
      <c r="AA2495">
        <f>IF(AB2495="",0,IFERROR(IF(VLOOKUP(AB2495,AB$38:AB2494,1,0)&gt;0,0,0),1))</f>
        <v>0</v>
      </c>
      <c r="AB2495" s="16">
        <f>IF(DATOS!J2459=X$39,DATOS!C2459,"")</f>
        <v>0</v>
      </c>
    </row>
    <row r="2496" spans="26:28" x14ac:dyDescent="0.25">
      <c r="Z2496">
        <f t="shared" si="43"/>
        <v>1</v>
      </c>
      <c r="AA2496">
        <f>IF(AB2496="",0,IFERROR(IF(VLOOKUP(AB2496,AB$38:AB2495,1,0)&gt;0,0,0),1))</f>
        <v>0</v>
      </c>
      <c r="AB2496" s="16">
        <f>IF(DATOS!J2460=X$39,DATOS!C2460,"")</f>
        <v>0</v>
      </c>
    </row>
    <row r="2497" spans="26:28" x14ac:dyDescent="0.25">
      <c r="Z2497">
        <f t="shared" si="43"/>
        <v>1</v>
      </c>
      <c r="AA2497">
        <f>IF(AB2497="",0,IFERROR(IF(VLOOKUP(AB2497,AB$38:AB2496,1,0)&gt;0,0,0),1))</f>
        <v>0</v>
      </c>
      <c r="AB2497" s="16">
        <f>IF(DATOS!J2461=X$39,DATOS!C2461,"")</f>
        <v>0</v>
      </c>
    </row>
    <row r="2498" spans="26:28" x14ac:dyDescent="0.25">
      <c r="Z2498">
        <f t="shared" si="43"/>
        <v>1</v>
      </c>
      <c r="AA2498">
        <f>IF(AB2498="",0,IFERROR(IF(VLOOKUP(AB2498,AB$38:AB2497,1,0)&gt;0,0,0),1))</f>
        <v>0</v>
      </c>
      <c r="AB2498" s="16">
        <f>IF(DATOS!J2462=X$39,DATOS!C2462,"")</f>
        <v>0</v>
      </c>
    </row>
    <row r="2499" spans="26:28" x14ac:dyDescent="0.25">
      <c r="Z2499">
        <f t="shared" si="43"/>
        <v>1</v>
      </c>
      <c r="AA2499">
        <f>IF(AB2499="",0,IFERROR(IF(VLOOKUP(AB2499,AB$38:AB2498,1,0)&gt;0,0,0),1))</f>
        <v>0</v>
      </c>
      <c r="AB2499" s="16">
        <f>IF(DATOS!J2463=X$39,DATOS!C2463,"")</f>
        <v>0</v>
      </c>
    </row>
    <row r="2500" spans="26:28" x14ac:dyDescent="0.25">
      <c r="Z2500">
        <f t="shared" si="43"/>
        <v>1</v>
      </c>
      <c r="AA2500">
        <f>IF(AB2500="",0,IFERROR(IF(VLOOKUP(AB2500,AB$38:AB2499,1,0)&gt;0,0,0),1))</f>
        <v>0</v>
      </c>
      <c r="AB2500" s="16">
        <f>IF(DATOS!J2464=X$39,DATOS!C2464,"")</f>
        <v>0</v>
      </c>
    </row>
    <row r="2501" spans="26:28" x14ac:dyDescent="0.25">
      <c r="Z2501">
        <f t="shared" si="43"/>
        <v>1</v>
      </c>
      <c r="AA2501">
        <f>IF(AB2501="",0,IFERROR(IF(VLOOKUP(AB2501,AB$38:AB2500,1,0)&gt;0,0,0),1))</f>
        <v>0</v>
      </c>
      <c r="AB2501" s="16">
        <f>IF(DATOS!J2465=X$39,DATOS!C2465,"")</f>
        <v>0</v>
      </c>
    </row>
    <row r="2502" spans="26:28" x14ac:dyDescent="0.25">
      <c r="Z2502">
        <f t="shared" si="43"/>
        <v>1</v>
      </c>
      <c r="AA2502">
        <f>IF(AB2502="",0,IFERROR(IF(VLOOKUP(AB2502,AB$38:AB2501,1,0)&gt;0,0,0),1))</f>
        <v>0</v>
      </c>
      <c r="AB2502" s="16">
        <f>IF(DATOS!J2466=X$39,DATOS!C2466,"")</f>
        <v>0</v>
      </c>
    </row>
    <row r="2503" spans="26:28" x14ac:dyDescent="0.25">
      <c r="Z2503">
        <f t="shared" si="43"/>
        <v>1</v>
      </c>
      <c r="AA2503">
        <f>IF(AB2503="",0,IFERROR(IF(VLOOKUP(AB2503,AB$38:AB2502,1,0)&gt;0,0,0),1))</f>
        <v>0</v>
      </c>
      <c r="AB2503" s="16">
        <f>IF(DATOS!J2467=X$39,DATOS!C2467,"")</f>
        <v>0</v>
      </c>
    </row>
    <row r="2504" spans="26:28" x14ac:dyDescent="0.25">
      <c r="Z2504">
        <f t="shared" si="43"/>
        <v>1</v>
      </c>
      <c r="AA2504">
        <f>IF(AB2504="",0,IFERROR(IF(VLOOKUP(AB2504,AB$38:AB2503,1,0)&gt;0,0,0),1))</f>
        <v>0</v>
      </c>
      <c r="AB2504" s="16">
        <f>IF(DATOS!J2468=X$39,DATOS!C2468,"")</f>
        <v>0</v>
      </c>
    </row>
    <row r="2505" spans="26:28" x14ac:dyDescent="0.25">
      <c r="Z2505">
        <f t="shared" si="43"/>
        <v>1</v>
      </c>
      <c r="AA2505">
        <f>IF(AB2505="",0,IFERROR(IF(VLOOKUP(AB2505,AB$38:AB2504,1,0)&gt;0,0,0),1))</f>
        <v>0</v>
      </c>
      <c r="AB2505" s="16">
        <f>IF(DATOS!J2469=X$39,DATOS!C2469,"")</f>
        <v>0</v>
      </c>
    </row>
    <row r="2506" spans="26:28" x14ac:dyDescent="0.25">
      <c r="Z2506">
        <f t="shared" si="43"/>
        <v>1</v>
      </c>
      <c r="AA2506">
        <f>IF(AB2506="",0,IFERROR(IF(VLOOKUP(AB2506,AB$38:AB2505,1,0)&gt;0,0,0),1))</f>
        <v>0</v>
      </c>
      <c r="AB2506" s="16">
        <f>IF(DATOS!J2470=X$39,DATOS!C2470,"")</f>
        <v>0</v>
      </c>
    </row>
    <row r="2507" spans="26:28" x14ac:dyDescent="0.25">
      <c r="Z2507">
        <f t="shared" si="43"/>
        <v>1</v>
      </c>
      <c r="AA2507">
        <f>IF(AB2507="",0,IFERROR(IF(VLOOKUP(AB2507,AB$38:AB2506,1,0)&gt;0,0,0),1))</f>
        <v>0</v>
      </c>
      <c r="AB2507" s="16">
        <f>IF(DATOS!J2471=X$39,DATOS!C2471,"")</f>
        <v>0</v>
      </c>
    </row>
    <row r="2508" spans="26:28" x14ac:dyDescent="0.25">
      <c r="Z2508">
        <f t="shared" si="43"/>
        <v>1</v>
      </c>
      <c r="AA2508">
        <f>IF(AB2508="",0,IFERROR(IF(VLOOKUP(AB2508,AB$38:AB2507,1,0)&gt;0,0,0),1))</f>
        <v>0</v>
      </c>
      <c r="AB2508" s="16">
        <f>IF(DATOS!J2472=X$39,DATOS!C2472,"")</f>
        <v>0</v>
      </c>
    </row>
    <row r="2509" spans="26:28" x14ac:dyDescent="0.25">
      <c r="Z2509">
        <f t="shared" si="43"/>
        <v>1</v>
      </c>
      <c r="AA2509">
        <f>IF(AB2509="",0,IFERROR(IF(VLOOKUP(AB2509,AB$38:AB2508,1,0)&gt;0,0,0),1))</f>
        <v>0</v>
      </c>
      <c r="AB2509" s="16">
        <f>IF(DATOS!J2473=X$39,DATOS!C2473,"")</f>
        <v>0</v>
      </c>
    </row>
    <row r="2510" spans="26:28" x14ac:dyDescent="0.25">
      <c r="Z2510">
        <f t="shared" si="43"/>
        <v>1</v>
      </c>
      <c r="AA2510">
        <f>IF(AB2510="",0,IFERROR(IF(VLOOKUP(AB2510,AB$38:AB2509,1,0)&gt;0,0,0),1))</f>
        <v>0</v>
      </c>
      <c r="AB2510" s="16">
        <f>IF(DATOS!J2474=X$39,DATOS!C2474,"")</f>
        <v>0</v>
      </c>
    </row>
    <row r="2511" spans="26:28" x14ac:dyDescent="0.25">
      <c r="Z2511">
        <f t="shared" si="43"/>
        <v>1</v>
      </c>
      <c r="AA2511">
        <f>IF(AB2511="",0,IFERROR(IF(VLOOKUP(AB2511,AB$38:AB2510,1,0)&gt;0,0,0),1))</f>
        <v>0</v>
      </c>
      <c r="AB2511" s="16">
        <f>IF(DATOS!J2475=X$39,DATOS!C2475,"")</f>
        <v>0</v>
      </c>
    </row>
    <row r="2512" spans="26:28" x14ac:dyDescent="0.25">
      <c r="Z2512">
        <f t="shared" si="43"/>
        <v>1</v>
      </c>
      <c r="AA2512">
        <f>IF(AB2512="",0,IFERROR(IF(VLOOKUP(AB2512,AB$38:AB2511,1,0)&gt;0,0,0),1))</f>
        <v>0</v>
      </c>
      <c r="AB2512" s="16">
        <f>IF(DATOS!J2476=X$39,DATOS!C2476,"")</f>
        <v>0</v>
      </c>
    </row>
    <row r="2513" spans="26:28" x14ac:dyDescent="0.25">
      <c r="Z2513">
        <f t="shared" si="43"/>
        <v>1</v>
      </c>
      <c r="AA2513">
        <f>IF(AB2513="",0,IFERROR(IF(VLOOKUP(AB2513,AB$38:AB2512,1,0)&gt;0,0,0),1))</f>
        <v>0</v>
      </c>
      <c r="AB2513" s="16">
        <f>IF(DATOS!J2477=X$39,DATOS!C2477,"")</f>
        <v>0</v>
      </c>
    </row>
    <row r="2514" spans="26:28" x14ac:dyDescent="0.25">
      <c r="Z2514">
        <f t="shared" si="43"/>
        <v>1</v>
      </c>
      <c r="AA2514">
        <f>IF(AB2514="",0,IFERROR(IF(VLOOKUP(AB2514,AB$38:AB2513,1,0)&gt;0,0,0),1))</f>
        <v>0</v>
      </c>
      <c r="AB2514" s="16">
        <f>IF(DATOS!J2478=X$39,DATOS!C2478,"")</f>
        <v>0</v>
      </c>
    </row>
    <row r="2515" spans="26:28" x14ac:dyDescent="0.25">
      <c r="Z2515">
        <f t="shared" si="43"/>
        <v>1</v>
      </c>
      <c r="AA2515">
        <f>IF(AB2515="",0,IFERROR(IF(VLOOKUP(AB2515,AB$38:AB2514,1,0)&gt;0,0,0),1))</f>
        <v>0</v>
      </c>
      <c r="AB2515" s="16">
        <f>IF(DATOS!J2479=X$39,DATOS!C2479,"")</f>
        <v>0</v>
      </c>
    </row>
    <row r="2516" spans="26:28" x14ac:dyDescent="0.25">
      <c r="Z2516">
        <f t="shared" si="43"/>
        <v>1</v>
      </c>
      <c r="AA2516">
        <f>IF(AB2516="",0,IFERROR(IF(VLOOKUP(AB2516,AB$38:AB2515,1,0)&gt;0,0,0),1))</f>
        <v>0</v>
      </c>
      <c r="AB2516" s="16">
        <f>IF(DATOS!J2480=X$39,DATOS!C2480,"")</f>
        <v>0</v>
      </c>
    </row>
    <row r="2517" spans="26:28" x14ac:dyDescent="0.25">
      <c r="Z2517">
        <f t="shared" si="43"/>
        <v>1</v>
      </c>
      <c r="AA2517">
        <f>IF(AB2517="",0,IFERROR(IF(VLOOKUP(AB2517,AB$38:AB2516,1,0)&gt;0,0,0),1))</f>
        <v>0</v>
      </c>
      <c r="AB2517" s="16">
        <f>IF(DATOS!J2481=X$39,DATOS!C2481,"")</f>
        <v>0</v>
      </c>
    </row>
    <row r="2518" spans="26:28" x14ac:dyDescent="0.25">
      <c r="Z2518">
        <f t="shared" si="43"/>
        <v>1</v>
      </c>
      <c r="AA2518">
        <f>IF(AB2518="",0,IFERROR(IF(VLOOKUP(AB2518,AB$38:AB2517,1,0)&gt;0,0,0),1))</f>
        <v>0</v>
      </c>
      <c r="AB2518" s="16">
        <f>IF(DATOS!J2482=X$39,DATOS!C2482,"")</f>
        <v>0</v>
      </c>
    </row>
    <row r="2519" spans="26:28" x14ac:dyDescent="0.25">
      <c r="Z2519">
        <f t="shared" si="43"/>
        <v>1</v>
      </c>
      <c r="AA2519">
        <f>IF(AB2519="",0,IFERROR(IF(VLOOKUP(AB2519,AB$38:AB2518,1,0)&gt;0,0,0),1))</f>
        <v>0</v>
      </c>
      <c r="AB2519" s="16">
        <f>IF(DATOS!J2483=X$39,DATOS!C2483,"")</f>
        <v>0</v>
      </c>
    </row>
    <row r="2520" spans="26:28" x14ac:dyDescent="0.25">
      <c r="Z2520">
        <f t="shared" si="43"/>
        <v>1</v>
      </c>
      <c r="AA2520">
        <f>IF(AB2520="",0,IFERROR(IF(VLOOKUP(AB2520,AB$38:AB2519,1,0)&gt;0,0,0),1))</f>
        <v>0</v>
      </c>
      <c r="AB2520" s="16">
        <f>IF(DATOS!J2484=X$39,DATOS!C2484,"")</f>
        <v>0</v>
      </c>
    </row>
    <row r="2521" spans="26:28" x14ac:dyDescent="0.25">
      <c r="Z2521">
        <f t="shared" si="43"/>
        <v>1</v>
      </c>
      <c r="AA2521">
        <f>IF(AB2521="",0,IFERROR(IF(VLOOKUP(AB2521,AB$38:AB2520,1,0)&gt;0,0,0),1))</f>
        <v>0</v>
      </c>
      <c r="AB2521" s="16">
        <f>IF(DATOS!J2485=X$39,DATOS!C2485,"")</f>
        <v>0</v>
      </c>
    </row>
    <row r="2522" spans="26:28" x14ac:dyDescent="0.25">
      <c r="Z2522">
        <f t="shared" si="43"/>
        <v>1</v>
      </c>
      <c r="AA2522">
        <f>IF(AB2522="",0,IFERROR(IF(VLOOKUP(AB2522,AB$38:AB2521,1,0)&gt;0,0,0),1))</f>
        <v>0</v>
      </c>
      <c r="AB2522" s="16">
        <f>IF(DATOS!J2486=X$39,DATOS!C2486,"")</f>
        <v>0</v>
      </c>
    </row>
    <row r="2523" spans="26:28" x14ac:dyDescent="0.25">
      <c r="Z2523">
        <f t="shared" si="43"/>
        <v>1</v>
      </c>
      <c r="AA2523">
        <f>IF(AB2523="",0,IFERROR(IF(VLOOKUP(AB2523,AB$38:AB2522,1,0)&gt;0,0,0),1))</f>
        <v>0</v>
      </c>
      <c r="AB2523" s="16">
        <f>IF(DATOS!J2487=X$39,DATOS!C2487,"")</f>
        <v>0</v>
      </c>
    </row>
    <row r="2524" spans="26:28" x14ac:dyDescent="0.25">
      <c r="Z2524">
        <f t="shared" si="43"/>
        <v>1</v>
      </c>
      <c r="AA2524">
        <f>IF(AB2524="",0,IFERROR(IF(VLOOKUP(AB2524,AB$38:AB2523,1,0)&gt;0,0,0),1))</f>
        <v>0</v>
      </c>
      <c r="AB2524" s="16">
        <f>IF(DATOS!J2488=X$39,DATOS!C2488,"")</f>
        <v>0</v>
      </c>
    </row>
    <row r="2525" spans="26:28" x14ac:dyDescent="0.25">
      <c r="Z2525">
        <f t="shared" si="43"/>
        <v>1</v>
      </c>
      <c r="AA2525">
        <f>IF(AB2525="",0,IFERROR(IF(VLOOKUP(AB2525,AB$38:AB2524,1,0)&gt;0,0,0),1))</f>
        <v>0</v>
      </c>
      <c r="AB2525" s="16">
        <f>IF(DATOS!J2489=X$39,DATOS!C2489,"")</f>
        <v>0</v>
      </c>
    </row>
    <row r="2526" spans="26:28" x14ac:dyDescent="0.25">
      <c r="Z2526">
        <f t="shared" si="43"/>
        <v>1</v>
      </c>
      <c r="AA2526">
        <f>IF(AB2526="",0,IFERROR(IF(VLOOKUP(AB2526,AB$38:AB2525,1,0)&gt;0,0,0),1))</f>
        <v>0</v>
      </c>
      <c r="AB2526" s="16">
        <f>IF(DATOS!J2490=X$39,DATOS!C2490,"")</f>
        <v>0</v>
      </c>
    </row>
    <row r="2527" spans="26:28" x14ac:dyDescent="0.25">
      <c r="Z2527">
        <f t="shared" si="43"/>
        <v>1</v>
      </c>
      <c r="AA2527">
        <f>IF(AB2527="",0,IFERROR(IF(VLOOKUP(AB2527,AB$38:AB2526,1,0)&gt;0,0,0),1))</f>
        <v>0</v>
      </c>
      <c r="AB2527" s="16">
        <f>IF(DATOS!J2491=X$39,DATOS!C2491,"")</f>
        <v>0</v>
      </c>
    </row>
    <row r="2528" spans="26:28" x14ac:dyDescent="0.25">
      <c r="Z2528">
        <f t="shared" si="43"/>
        <v>1</v>
      </c>
      <c r="AA2528">
        <f>IF(AB2528="",0,IFERROR(IF(VLOOKUP(AB2528,AB$38:AB2527,1,0)&gt;0,0,0),1))</f>
        <v>0</v>
      </c>
      <c r="AB2528" s="16">
        <f>IF(DATOS!J2492=X$39,DATOS!C2492,"")</f>
        <v>0</v>
      </c>
    </row>
    <row r="2529" spans="26:28" x14ac:dyDescent="0.25">
      <c r="Z2529">
        <f t="shared" si="43"/>
        <v>1</v>
      </c>
      <c r="AA2529">
        <f>IF(AB2529="",0,IFERROR(IF(VLOOKUP(AB2529,AB$38:AB2528,1,0)&gt;0,0,0),1))</f>
        <v>0</v>
      </c>
      <c r="AB2529" s="16">
        <f>IF(DATOS!J2493=X$39,DATOS!C2493,"")</f>
        <v>0</v>
      </c>
    </row>
    <row r="2530" spans="26:28" x14ac:dyDescent="0.25">
      <c r="Z2530">
        <f t="shared" si="43"/>
        <v>1</v>
      </c>
      <c r="AA2530">
        <f>IF(AB2530="",0,IFERROR(IF(VLOOKUP(AB2530,AB$38:AB2529,1,0)&gt;0,0,0),1))</f>
        <v>0</v>
      </c>
      <c r="AB2530" s="16">
        <f>IF(DATOS!J2494=X$39,DATOS!C2494,"")</f>
        <v>0</v>
      </c>
    </row>
    <row r="2531" spans="26:28" x14ac:dyDescent="0.25">
      <c r="Z2531">
        <f t="shared" si="43"/>
        <v>1</v>
      </c>
      <c r="AA2531">
        <f>IF(AB2531="",0,IFERROR(IF(VLOOKUP(AB2531,AB$38:AB2530,1,0)&gt;0,0,0),1))</f>
        <v>0</v>
      </c>
      <c r="AB2531" s="16">
        <f>IF(DATOS!J2495=X$39,DATOS!C2495,"")</f>
        <v>0</v>
      </c>
    </row>
    <row r="2532" spans="26:28" x14ac:dyDescent="0.25">
      <c r="Z2532">
        <f t="shared" si="43"/>
        <v>1</v>
      </c>
      <c r="AA2532">
        <f>IF(AB2532="",0,IFERROR(IF(VLOOKUP(AB2532,AB$38:AB2531,1,0)&gt;0,0,0),1))</f>
        <v>0</v>
      </c>
      <c r="AB2532" s="16">
        <f>IF(DATOS!J2496=X$39,DATOS!C2496,"")</f>
        <v>0</v>
      </c>
    </row>
    <row r="2533" spans="26:28" x14ac:dyDescent="0.25">
      <c r="Z2533">
        <f t="shared" si="43"/>
        <v>1</v>
      </c>
      <c r="AA2533">
        <f>IF(AB2533="",0,IFERROR(IF(VLOOKUP(AB2533,AB$38:AB2532,1,0)&gt;0,0,0),1))</f>
        <v>0</v>
      </c>
      <c r="AB2533" s="16">
        <f>IF(DATOS!J2497=X$39,DATOS!C2497,"")</f>
        <v>0</v>
      </c>
    </row>
    <row r="2534" spans="26:28" x14ac:dyDescent="0.25">
      <c r="Z2534">
        <f t="shared" ref="Z2534:Z2597" si="44">Z2533+AA2534</f>
        <v>1</v>
      </c>
      <c r="AA2534">
        <f>IF(AB2534="",0,IFERROR(IF(VLOOKUP(AB2534,AB$38:AB2533,1,0)&gt;0,0,0),1))</f>
        <v>0</v>
      </c>
      <c r="AB2534" s="16">
        <f>IF(DATOS!J2498=X$39,DATOS!C2498,"")</f>
        <v>0</v>
      </c>
    </row>
    <row r="2535" spans="26:28" x14ac:dyDescent="0.25">
      <c r="Z2535">
        <f t="shared" si="44"/>
        <v>1</v>
      </c>
      <c r="AA2535">
        <f>IF(AB2535="",0,IFERROR(IF(VLOOKUP(AB2535,AB$38:AB2534,1,0)&gt;0,0,0),1))</f>
        <v>0</v>
      </c>
      <c r="AB2535" s="16">
        <f>IF(DATOS!J2499=X$39,DATOS!C2499,"")</f>
        <v>0</v>
      </c>
    </row>
    <row r="2536" spans="26:28" x14ac:dyDescent="0.25">
      <c r="Z2536">
        <f t="shared" si="44"/>
        <v>1</v>
      </c>
      <c r="AA2536">
        <f>IF(AB2536="",0,IFERROR(IF(VLOOKUP(AB2536,AB$38:AB2535,1,0)&gt;0,0,0),1))</f>
        <v>0</v>
      </c>
      <c r="AB2536" s="16">
        <f>IF(DATOS!J2500=X$39,DATOS!C2500,"")</f>
        <v>0</v>
      </c>
    </row>
    <row r="2537" spans="26:28" x14ac:dyDescent="0.25">
      <c r="Z2537">
        <f t="shared" si="44"/>
        <v>1</v>
      </c>
      <c r="AA2537">
        <f>IF(AB2537="",0,IFERROR(IF(VLOOKUP(AB2537,AB$38:AB2536,1,0)&gt;0,0,0),1))</f>
        <v>0</v>
      </c>
      <c r="AB2537" s="16">
        <f>IF(DATOS!J2501=X$39,DATOS!C2501,"")</f>
        <v>0</v>
      </c>
    </row>
    <row r="2538" spans="26:28" x14ac:dyDescent="0.25">
      <c r="Z2538">
        <f t="shared" si="44"/>
        <v>1</v>
      </c>
      <c r="AA2538">
        <f>IF(AB2538="",0,IFERROR(IF(VLOOKUP(AB2538,AB$38:AB2537,1,0)&gt;0,0,0),1))</f>
        <v>0</v>
      </c>
      <c r="AB2538" s="16">
        <f>IF(DATOS!J2502=X$39,DATOS!C2502,"")</f>
        <v>0</v>
      </c>
    </row>
    <row r="2539" spans="26:28" x14ac:dyDescent="0.25">
      <c r="Z2539">
        <f t="shared" si="44"/>
        <v>1</v>
      </c>
      <c r="AA2539">
        <f>IF(AB2539="",0,IFERROR(IF(VLOOKUP(AB2539,AB$38:AB2538,1,0)&gt;0,0,0),1))</f>
        <v>0</v>
      </c>
      <c r="AB2539" s="16">
        <f>IF(DATOS!J2503=X$39,DATOS!C2503,"")</f>
        <v>0</v>
      </c>
    </row>
    <row r="2540" spans="26:28" x14ac:dyDescent="0.25">
      <c r="Z2540">
        <f t="shared" si="44"/>
        <v>1</v>
      </c>
      <c r="AA2540">
        <f>IF(AB2540="",0,IFERROR(IF(VLOOKUP(AB2540,AB$38:AB2539,1,0)&gt;0,0,0),1))</f>
        <v>0</v>
      </c>
      <c r="AB2540" s="16">
        <f>IF(DATOS!J2504=X$39,DATOS!C2504,"")</f>
        <v>0</v>
      </c>
    </row>
    <row r="2541" spans="26:28" x14ac:dyDescent="0.25">
      <c r="Z2541">
        <f t="shared" si="44"/>
        <v>1</v>
      </c>
      <c r="AA2541">
        <f>IF(AB2541="",0,IFERROR(IF(VLOOKUP(AB2541,AB$38:AB2540,1,0)&gt;0,0,0),1))</f>
        <v>0</v>
      </c>
      <c r="AB2541" s="16">
        <f>IF(DATOS!J2505=X$39,DATOS!C2505,"")</f>
        <v>0</v>
      </c>
    </row>
    <row r="2542" spans="26:28" x14ac:dyDescent="0.25">
      <c r="Z2542">
        <f t="shared" si="44"/>
        <v>1</v>
      </c>
      <c r="AA2542">
        <f>IF(AB2542="",0,IFERROR(IF(VLOOKUP(AB2542,AB$38:AB2541,1,0)&gt;0,0,0),1))</f>
        <v>0</v>
      </c>
      <c r="AB2542" s="16">
        <f>IF(DATOS!J2506=X$39,DATOS!C2506,"")</f>
        <v>0</v>
      </c>
    </row>
    <row r="2543" spans="26:28" x14ac:dyDescent="0.25">
      <c r="Z2543">
        <f t="shared" si="44"/>
        <v>1</v>
      </c>
      <c r="AA2543">
        <f>IF(AB2543="",0,IFERROR(IF(VLOOKUP(AB2543,AB$38:AB2542,1,0)&gt;0,0,0),1))</f>
        <v>0</v>
      </c>
      <c r="AB2543" s="16">
        <f>IF(DATOS!J2507=X$39,DATOS!C2507,"")</f>
        <v>0</v>
      </c>
    </row>
    <row r="2544" spans="26:28" x14ac:dyDescent="0.25">
      <c r="Z2544">
        <f t="shared" si="44"/>
        <v>1</v>
      </c>
      <c r="AA2544">
        <f>IF(AB2544="",0,IFERROR(IF(VLOOKUP(AB2544,AB$38:AB2543,1,0)&gt;0,0,0),1))</f>
        <v>0</v>
      </c>
      <c r="AB2544" s="16">
        <f>IF(DATOS!J2508=X$39,DATOS!C2508,"")</f>
        <v>0</v>
      </c>
    </row>
    <row r="2545" spans="26:28" x14ac:dyDescent="0.25">
      <c r="Z2545">
        <f t="shared" si="44"/>
        <v>1</v>
      </c>
      <c r="AA2545">
        <f>IF(AB2545="",0,IFERROR(IF(VLOOKUP(AB2545,AB$38:AB2544,1,0)&gt;0,0,0),1))</f>
        <v>0</v>
      </c>
      <c r="AB2545" s="16">
        <f>IF(DATOS!J2509=X$39,DATOS!C2509,"")</f>
        <v>0</v>
      </c>
    </row>
    <row r="2546" spans="26:28" x14ac:dyDescent="0.25">
      <c r="Z2546">
        <f t="shared" si="44"/>
        <v>1</v>
      </c>
      <c r="AA2546">
        <f>IF(AB2546="",0,IFERROR(IF(VLOOKUP(AB2546,AB$38:AB2545,1,0)&gt;0,0,0),1))</f>
        <v>0</v>
      </c>
      <c r="AB2546" s="16">
        <f>IF(DATOS!J2510=X$39,DATOS!C2510,"")</f>
        <v>0</v>
      </c>
    </row>
    <row r="2547" spans="26:28" x14ac:dyDescent="0.25">
      <c r="Z2547">
        <f t="shared" si="44"/>
        <v>1</v>
      </c>
      <c r="AA2547">
        <f>IF(AB2547="",0,IFERROR(IF(VLOOKUP(AB2547,AB$38:AB2546,1,0)&gt;0,0,0),1))</f>
        <v>0</v>
      </c>
      <c r="AB2547" s="16">
        <f>IF(DATOS!J2511=X$39,DATOS!C2511,"")</f>
        <v>0</v>
      </c>
    </row>
    <row r="2548" spans="26:28" x14ac:dyDescent="0.25">
      <c r="Z2548">
        <f t="shared" si="44"/>
        <v>1</v>
      </c>
      <c r="AA2548">
        <f>IF(AB2548="",0,IFERROR(IF(VLOOKUP(AB2548,AB$38:AB2547,1,0)&gt;0,0,0),1))</f>
        <v>0</v>
      </c>
      <c r="AB2548" s="16">
        <f>IF(DATOS!J2512=X$39,DATOS!C2512,"")</f>
        <v>0</v>
      </c>
    </row>
    <row r="2549" spans="26:28" x14ac:dyDescent="0.25">
      <c r="Z2549">
        <f t="shared" si="44"/>
        <v>1</v>
      </c>
      <c r="AA2549">
        <f>IF(AB2549="",0,IFERROR(IF(VLOOKUP(AB2549,AB$38:AB2548,1,0)&gt;0,0,0),1))</f>
        <v>0</v>
      </c>
      <c r="AB2549" s="16">
        <f>IF(DATOS!J2513=X$39,DATOS!C2513,"")</f>
        <v>0</v>
      </c>
    </row>
    <row r="2550" spans="26:28" x14ac:dyDescent="0.25">
      <c r="Z2550">
        <f t="shared" si="44"/>
        <v>1</v>
      </c>
      <c r="AA2550">
        <f>IF(AB2550="",0,IFERROR(IF(VLOOKUP(AB2550,AB$38:AB2549,1,0)&gt;0,0,0),1))</f>
        <v>0</v>
      </c>
      <c r="AB2550" s="16">
        <f>IF(DATOS!J2514=X$39,DATOS!C2514,"")</f>
        <v>0</v>
      </c>
    </row>
    <row r="2551" spans="26:28" x14ac:dyDescent="0.25">
      <c r="Z2551">
        <f t="shared" si="44"/>
        <v>1</v>
      </c>
      <c r="AA2551">
        <f>IF(AB2551="",0,IFERROR(IF(VLOOKUP(AB2551,AB$38:AB2550,1,0)&gt;0,0,0),1))</f>
        <v>0</v>
      </c>
      <c r="AB2551" s="16">
        <f>IF(DATOS!J2515=X$39,DATOS!C2515,"")</f>
        <v>0</v>
      </c>
    </row>
    <row r="2552" spans="26:28" x14ac:dyDescent="0.25">
      <c r="Z2552">
        <f t="shared" si="44"/>
        <v>1</v>
      </c>
      <c r="AA2552">
        <f>IF(AB2552="",0,IFERROR(IF(VLOOKUP(AB2552,AB$38:AB2551,1,0)&gt;0,0,0),1))</f>
        <v>0</v>
      </c>
      <c r="AB2552" s="16">
        <f>IF(DATOS!J2516=X$39,DATOS!C2516,"")</f>
        <v>0</v>
      </c>
    </row>
    <row r="2553" spans="26:28" x14ac:dyDescent="0.25">
      <c r="Z2553">
        <f t="shared" si="44"/>
        <v>1</v>
      </c>
      <c r="AA2553">
        <f>IF(AB2553="",0,IFERROR(IF(VLOOKUP(AB2553,AB$38:AB2552,1,0)&gt;0,0,0),1))</f>
        <v>0</v>
      </c>
      <c r="AB2553" s="16">
        <f>IF(DATOS!J2517=X$39,DATOS!C2517,"")</f>
        <v>0</v>
      </c>
    </row>
    <row r="2554" spans="26:28" x14ac:dyDescent="0.25">
      <c r="Z2554">
        <f t="shared" si="44"/>
        <v>1</v>
      </c>
      <c r="AA2554">
        <f>IF(AB2554="",0,IFERROR(IF(VLOOKUP(AB2554,AB$38:AB2553,1,0)&gt;0,0,0),1))</f>
        <v>0</v>
      </c>
      <c r="AB2554" s="16">
        <f>IF(DATOS!J2518=X$39,DATOS!C2518,"")</f>
        <v>0</v>
      </c>
    </row>
    <row r="2555" spans="26:28" x14ac:dyDescent="0.25">
      <c r="Z2555">
        <f t="shared" si="44"/>
        <v>1</v>
      </c>
      <c r="AA2555">
        <f>IF(AB2555="",0,IFERROR(IF(VLOOKUP(AB2555,AB$38:AB2554,1,0)&gt;0,0,0),1))</f>
        <v>0</v>
      </c>
      <c r="AB2555" s="16">
        <f>IF(DATOS!J2519=X$39,DATOS!C2519,"")</f>
        <v>0</v>
      </c>
    </row>
    <row r="2556" spans="26:28" x14ac:dyDescent="0.25">
      <c r="Z2556">
        <f t="shared" si="44"/>
        <v>1</v>
      </c>
      <c r="AA2556">
        <f>IF(AB2556="",0,IFERROR(IF(VLOOKUP(AB2556,AB$38:AB2555,1,0)&gt;0,0,0),1))</f>
        <v>0</v>
      </c>
      <c r="AB2556" s="16">
        <f>IF(DATOS!J2520=X$39,DATOS!C2520,"")</f>
        <v>0</v>
      </c>
    </row>
    <row r="2557" spans="26:28" x14ac:dyDescent="0.25">
      <c r="Z2557">
        <f t="shared" si="44"/>
        <v>1</v>
      </c>
      <c r="AA2557">
        <f>IF(AB2557="",0,IFERROR(IF(VLOOKUP(AB2557,AB$38:AB2556,1,0)&gt;0,0,0),1))</f>
        <v>0</v>
      </c>
      <c r="AB2557" s="16">
        <f>IF(DATOS!J2521=X$39,DATOS!C2521,"")</f>
        <v>0</v>
      </c>
    </row>
    <row r="2558" spans="26:28" x14ac:dyDescent="0.25">
      <c r="Z2558">
        <f t="shared" si="44"/>
        <v>1</v>
      </c>
      <c r="AA2558">
        <f>IF(AB2558="",0,IFERROR(IF(VLOOKUP(AB2558,AB$38:AB2557,1,0)&gt;0,0,0),1))</f>
        <v>0</v>
      </c>
      <c r="AB2558" s="16">
        <f>IF(DATOS!J2522=X$39,DATOS!C2522,"")</f>
        <v>0</v>
      </c>
    </row>
    <row r="2559" spans="26:28" x14ac:dyDescent="0.25">
      <c r="Z2559">
        <f t="shared" si="44"/>
        <v>1</v>
      </c>
      <c r="AA2559">
        <f>IF(AB2559="",0,IFERROR(IF(VLOOKUP(AB2559,AB$38:AB2558,1,0)&gt;0,0,0),1))</f>
        <v>0</v>
      </c>
      <c r="AB2559" s="16">
        <f>IF(DATOS!J2523=X$39,DATOS!C2523,"")</f>
        <v>0</v>
      </c>
    </row>
    <row r="2560" spans="26:28" x14ac:dyDescent="0.25">
      <c r="Z2560">
        <f t="shared" si="44"/>
        <v>1</v>
      </c>
      <c r="AA2560">
        <f>IF(AB2560="",0,IFERROR(IF(VLOOKUP(AB2560,AB$38:AB2559,1,0)&gt;0,0,0),1))</f>
        <v>0</v>
      </c>
      <c r="AB2560" s="16">
        <f>IF(DATOS!J2524=X$39,DATOS!C2524,"")</f>
        <v>0</v>
      </c>
    </row>
    <row r="2561" spans="26:28" x14ac:dyDescent="0.25">
      <c r="Z2561">
        <f t="shared" si="44"/>
        <v>1</v>
      </c>
      <c r="AA2561">
        <f>IF(AB2561="",0,IFERROR(IF(VLOOKUP(AB2561,AB$38:AB2560,1,0)&gt;0,0,0),1))</f>
        <v>0</v>
      </c>
      <c r="AB2561" s="16">
        <f>IF(DATOS!J2525=X$39,DATOS!C2525,"")</f>
        <v>0</v>
      </c>
    </row>
    <row r="2562" spans="26:28" x14ac:dyDescent="0.25">
      <c r="Z2562">
        <f t="shared" si="44"/>
        <v>1</v>
      </c>
      <c r="AA2562">
        <f>IF(AB2562="",0,IFERROR(IF(VLOOKUP(AB2562,AB$38:AB2561,1,0)&gt;0,0,0),1))</f>
        <v>0</v>
      </c>
      <c r="AB2562" s="16">
        <f>IF(DATOS!J2526=X$39,DATOS!C2526,"")</f>
        <v>0</v>
      </c>
    </row>
    <row r="2563" spans="26:28" x14ac:dyDescent="0.25">
      <c r="Z2563">
        <f t="shared" si="44"/>
        <v>1</v>
      </c>
      <c r="AA2563">
        <f>IF(AB2563="",0,IFERROR(IF(VLOOKUP(AB2563,AB$38:AB2562,1,0)&gt;0,0,0),1))</f>
        <v>0</v>
      </c>
      <c r="AB2563" s="16">
        <f>IF(DATOS!J2527=X$39,DATOS!C2527,"")</f>
        <v>0</v>
      </c>
    </row>
    <row r="2564" spans="26:28" x14ac:dyDescent="0.25">
      <c r="Z2564">
        <f t="shared" si="44"/>
        <v>1</v>
      </c>
      <c r="AA2564">
        <f>IF(AB2564="",0,IFERROR(IF(VLOOKUP(AB2564,AB$38:AB2563,1,0)&gt;0,0,0),1))</f>
        <v>0</v>
      </c>
      <c r="AB2564" s="16">
        <f>IF(DATOS!J2528=X$39,DATOS!C2528,"")</f>
        <v>0</v>
      </c>
    </row>
    <row r="2565" spans="26:28" x14ac:dyDescent="0.25">
      <c r="Z2565">
        <f t="shared" si="44"/>
        <v>1</v>
      </c>
      <c r="AA2565">
        <f>IF(AB2565="",0,IFERROR(IF(VLOOKUP(AB2565,AB$38:AB2564,1,0)&gt;0,0,0),1))</f>
        <v>0</v>
      </c>
      <c r="AB2565" s="16">
        <f>IF(DATOS!J2529=X$39,DATOS!C2529,"")</f>
        <v>0</v>
      </c>
    </row>
    <row r="2566" spans="26:28" x14ac:dyDescent="0.25">
      <c r="Z2566">
        <f t="shared" si="44"/>
        <v>1</v>
      </c>
      <c r="AA2566">
        <f>IF(AB2566="",0,IFERROR(IF(VLOOKUP(AB2566,AB$38:AB2565,1,0)&gt;0,0,0),1))</f>
        <v>0</v>
      </c>
      <c r="AB2566" s="16">
        <f>IF(DATOS!J2530=X$39,DATOS!C2530,"")</f>
        <v>0</v>
      </c>
    </row>
    <row r="2567" spans="26:28" x14ac:dyDescent="0.25">
      <c r="Z2567">
        <f t="shared" si="44"/>
        <v>1</v>
      </c>
      <c r="AA2567">
        <f>IF(AB2567="",0,IFERROR(IF(VLOOKUP(AB2567,AB$38:AB2566,1,0)&gt;0,0,0),1))</f>
        <v>0</v>
      </c>
      <c r="AB2567" s="16">
        <f>IF(DATOS!J2531=X$39,DATOS!C2531,"")</f>
        <v>0</v>
      </c>
    </row>
    <row r="2568" spans="26:28" x14ac:dyDescent="0.25">
      <c r="Z2568">
        <f t="shared" si="44"/>
        <v>1</v>
      </c>
      <c r="AA2568">
        <f>IF(AB2568="",0,IFERROR(IF(VLOOKUP(AB2568,AB$38:AB2567,1,0)&gt;0,0,0),1))</f>
        <v>0</v>
      </c>
      <c r="AB2568" s="16">
        <f>IF(DATOS!J2532=X$39,DATOS!C2532,"")</f>
        <v>0</v>
      </c>
    </row>
    <row r="2569" spans="26:28" x14ac:dyDescent="0.25">
      <c r="Z2569">
        <f t="shared" si="44"/>
        <v>1</v>
      </c>
      <c r="AA2569">
        <f>IF(AB2569="",0,IFERROR(IF(VLOOKUP(AB2569,AB$38:AB2568,1,0)&gt;0,0,0),1))</f>
        <v>0</v>
      </c>
      <c r="AB2569" s="16">
        <f>IF(DATOS!J2533=X$39,DATOS!C2533,"")</f>
        <v>0</v>
      </c>
    </row>
    <row r="2570" spans="26:28" x14ac:dyDescent="0.25">
      <c r="Z2570">
        <f t="shared" si="44"/>
        <v>1</v>
      </c>
      <c r="AA2570">
        <f>IF(AB2570="",0,IFERROR(IF(VLOOKUP(AB2570,AB$38:AB2569,1,0)&gt;0,0,0),1))</f>
        <v>0</v>
      </c>
      <c r="AB2570" s="16">
        <f>IF(DATOS!J2534=X$39,DATOS!C2534,"")</f>
        <v>0</v>
      </c>
    </row>
    <row r="2571" spans="26:28" x14ac:dyDescent="0.25">
      <c r="Z2571">
        <f t="shared" si="44"/>
        <v>1</v>
      </c>
      <c r="AA2571">
        <f>IF(AB2571="",0,IFERROR(IF(VLOOKUP(AB2571,AB$38:AB2570,1,0)&gt;0,0,0),1))</f>
        <v>0</v>
      </c>
      <c r="AB2571" s="16">
        <f>IF(DATOS!J2535=X$39,DATOS!C2535,"")</f>
        <v>0</v>
      </c>
    </row>
    <row r="2572" spans="26:28" x14ac:dyDescent="0.25">
      <c r="Z2572">
        <f t="shared" si="44"/>
        <v>1</v>
      </c>
      <c r="AA2572">
        <f>IF(AB2572="",0,IFERROR(IF(VLOOKUP(AB2572,AB$38:AB2571,1,0)&gt;0,0,0),1))</f>
        <v>0</v>
      </c>
      <c r="AB2572" s="16">
        <f>IF(DATOS!J2536=X$39,DATOS!C2536,"")</f>
        <v>0</v>
      </c>
    </row>
    <row r="2573" spans="26:28" x14ac:dyDescent="0.25">
      <c r="Z2573">
        <f t="shared" si="44"/>
        <v>1</v>
      </c>
      <c r="AA2573">
        <f>IF(AB2573="",0,IFERROR(IF(VLOOKUP(AB2573,AB$38:AB2572,1,0)&gt;0,0,0),1))</f>
        <v>0</v>
      </c>
      <c r="AB2573" s="16">
        <f>IF(DATOS!J2537=X$39,DATOS!C2537,"")</f>
        <v>0</v>
      </c>
    </row>
    <row r="2574" spans="26:28" x14ac:dyDescent="0.25">
      <c r="Z2574">
        <f t="shared" si="44"/>
        <v>1</v>
      </c>
      <c r="AA2574">
        <f>IF(AB2574="",0,IFERROR(IF(VLOOKUP(AB2574,AB$38:AB2573,1,0)&gt;0,0,0),1))</f>
        <v>0</v>
      </c>
      <c r="AB2574" s="16">
        <f>IF(DATOS!J2538=X$39,DATOS!C2538,"")</f>
        <v>0</v>
      </c>
    </row>
    <row r="2575" spans="26:28" x14ac:dyDescent="0.25">
      <c r="Z2575">
        <f t="shared" si="44"/>
        <v>1</v>
      </c>
      <c r="AA2575">
        <f>IF(AB2575="",0,IFERROR(IF(VLOOKUP(AB2575,AB$38:AB2574,1,0)&gt;0,0,0),1))</f>
        <v>0</v>
      </c>
      <c r="AB2575" s="16">
        <f>IF(DATOS!J2539=X$39,DATOS!C2539,"")</f>
        <v>0</v>
      </c>
    </row>
    <row r="2576" spans="26:28" x14ac:dyDescent="0.25">
      <c r="Z2576">
        <f t="shared" si="44"/>
        <v>1</v>
      </c>
      <c r="AA2576">
        <f>IF(AB2576="",0,IFERROR(IF(VLOOKUP(AB2576,AB$38:AB2575,1,0)&gt;0,0,0),1))</f>
        <v>0</v>
      </c>
      <c r="AB2576" s="16">
        <f>IF(DATOS!J2540=X$39,DATOS!C2540,"")</f>
        <v>0</v>
      </c>
    </row>
    <row r="2577" spans="26:28" x14ac:dyDescent="0.25">
      <c r="Z2577">
        <f t="shared" si="44"/>
        <v>1</v>
      </c>
      <c r="AA2577">
        <f>IF(AB2577="",0,IFERROR(IF(VLOOKUP(AB2577,AB$38:AB2576,1,0)&gt;0,0,0),1))</f>
        <v>0</v>
      </c>
      <c r="AB2577" s="16">
        <f>IF(DATOS!J2541=X$39,DATOS!C2541,"")</f>
        <v>0</v>
      </c>
    </row>
    <row r="2578" spans="26:28" x14ac:dyDescent="0.25">
      <c r="Z2578">
        <f t="shared" si="44"/>
        <v>1</v>
      </c>
      <c r="AA2578">
        <f>IF(AB2578="",0,IFERROR(IF(VLOOKUP(AB2578,AB$38:AB2577,1,0)&gt;0,0,0),1))</f>
        <v>0</v>
      </c>
      <c r="AB2578" s="16">
        <f>IF(DATOS!J2542=X$39,DATOS!C2542,"")</f>
        <v>0</v>
      </c>
    </row>
    <row r="2579" spans="26:28" x14ac:dyDescent="0.25">
      <c r="Z2579">
        <f t="shared" si="44"/>
        <v>1</v>
      </c>
      <c r="AA2579">
        <f>IF(AB2579="",0,IFERROR(IF(VLOOKUP(AB2579,AB$38:AB2578,1,0)&gt;0,0,0),1))</f>
        <v>0</v>
      </c>
      <c r="AB2579" s="16">
        <f>IF(DATOS!J2543=X$39,DATOS!C2543,"")</f>
        <v>0</v>
      </c>
    </row>
    <row r="2580" spans="26:28" x14ac:dyDescent="0.25">
      <c r="Z2580">
        <f t="shared" si="44"/>
        <v>1</v>
      </c>
      <c r="AA2580">
        <f>IF(AB2580="",0,IFERROR(IF(VLOOKUP(AB2580,AB$38:AB2579,1,0)&gt;0,0,0),1))</f>
        <v>0</v>
      </c>
      <c r="AB2580" s="16">
        <f>IF(DATOS!J2544=X$39,DATOS!C2544,"")</f>
        <v>0</v>
      </c>
    </row>
    <row r="2581" spans="26:28" x14ac:dyDescent="0.25">
      <c r="Z2581">
        <f t="shared" si="44"/>
        <v>1</v>
      </c>
      <c r="AA2581">
        <f>IF(AB2581="",0,IFERROR(IF(VLOOKUP(AB2581,AB$38:AB2580,1,0)&gt;0,0,0),1))</f>
        <v>0</v>
      </c>
      <c r="AB2581" s="16">
        <f>IF(DATOS!J2545=X$39,DATOS!C2545,"")</f>
        <v>0</v>
      </c>
    </row>
    <row r="2582" spans="26:28" x14ac:dyDescent="0.25">
      <c r="Z2582">
        <f t="shared" si="44"/>
        <v>1</v>
      </c>
      <c r="AA2582">
        <f>IF(AB2582="",0,IFERROR(IF(VLOOKUP(AB2582,AB$38:AB2581,1,0)&gt;0,0,0),1))</f>
        <v>0</v>
      </c>
      <c r="AB2582" s="16">
        <f>IF(DATOS!J2546=X$39,DATOS!C2546,"")</f>
        <v>0</v>
      </c>
    </row>
    <row r="2583" spans="26:28" x14ac:dyDescent="0.25">
      <c r="Z2583">
        <f t="shared" si="44"/>
        <v>1</v>
      </c>
      <c r="AA2583">
        <f>IF(AB2583="",0,IFERROR(IF(VLOOKUP(AB2583,AB$38:AB2582,1,0)&gt;0,0,0),1))</f>
        <v>0</v>
      </c>
      <c r="AB2583" s="16">
        <f>IF(DATOS!J2547=X$39,DATOS!C2547,"")</f>
        <v>0</v>
      </c>
    </row>
    <row r="2584" spans="26:28" x14ac:dyDescent="0.25">
      <c r="Z2584">
        <f t="shared" si="44"/>
        <v>1</v>
      </c>
      <c r="AA2584">
        <f>IF(AB2584="",0,IFERROR(IF(VLOOKUP(AB2584,AB$38:AB2583,1,0)&gt;0,0,0),1))</f>
        <v>0</v>
      </c>
      <c r="AB2584" s="16">
        <f>IF(DATOS!J2548=X$39,DATOS!C2548,"")</f>
        <v>0</v>
      </c>
    </row>
    <row r="2585" spans="26:28" x14ac:dyDescent="0.25">
      <c r="Z2585">
        <f t="shared" si="44"/>
        <v>1</v>
      </c>
      <c r="AA2585">
        <f>IF(AB2585="",0,IFERROR(IF(VLOOKUP(AB2585,AB$38:AB2584,1,0)&gt;0,0,0),1))</f>
        <v>0</v>
      </c>
      <c r="AB2585" s="16">
        <f>IF(DATOS!J2549=X$39,DATOS!C2549,"")</f>
        <v>0</v>
      </c>
    </row>
    <row r="2586" spans="26:28" x14ac:dyDescent="0.25">
      <c r="Z2586">
        <f t="shared" si="44"/>
        <v>1</v>
      </c>
      <c r="AA2586">
        <f>IF(AB2586="",0,IFERROR(IF(VLOOKUP(AB2586,AB$38:AB2585,1,0)&gt;0,0,0),1))</f>
        <v>0</v>
      </c>
      <c r="AB2586" s="16">
        <f>IF(DATOS!J2550=X$39,DATOS!C2550,"")</f>
        <v>0</v>
      </c>
    </row>
    <row r="2587" spans="26:28" x14ac:dyDescent="0.25">
      <c r="Z2587">
        <f t="shared" si="44"/>
        <v>1</v>
      </c>
      <c r="AA2587">
        <f>IF(AB2587="",0,IFERROR(IF(VLOOKUP(AB2587,AB$38:AB2586,1,0)&gt;0,0,0),1))</f>
        <v>0</v>
      </c>
      <c r="AB2587" s="16">
        <f>IF(DATOS!J2551=X$39,DATOS!C2551,"")</f>
        <v>0</v>
      </c>
    </row>
    <row r="2588" spans="26:28" x14ac:dyDescent="0.25">
      <c r="Z2588">
        <f t="shared" si="44"/>
        <v>1</v>
      </c>
      <c r="AA2588">
        <f>IF(AB2588="",0,IFERROR(IF(VLOOKUP(AB2588,AB$38:AB2587,1,0)&gt;0,0,0),1))</f>
        <v>0</v>
      </c>
      <c r="AB2588" s="16">
        <f>IF(DATOS!J2552=X$39,DATOS!C2552,"")</f>
        <v>0</v>
      </c>
    </row>
    <row r="2589" spans="26:28" x14ac:dyDescent="0.25">
      <c r="Z2589">
        <f t="shared" si="44"/>
        <v>1</v>
      </c>
      <c r="AA2589">
        <f>IF(AB2589="",0,IFERROR(IF(VLOOKUP(AB2589,AB$38:AB2588,1,0)&gt;0,0,0),1))</f>
        <v>0</v>
      </c>
      <c r="AB2589" s="16">
        <f>IF(DATOS!J2553=X$39,DATOS!C2553,"")</f>
        <v>0</v>
      </c>
    </row>
    <row r="2590" spans="26:28" x14ac:dyDescent="0.25">
      <c r="Z2590">
        <f t="shared" si="44"/>
        <v>1</v>
      </c>
      <c r="AA2590">
        <f>IF(AB2590="",0,IFERROR(IF(VLOOKUP(AB2590,AB$38:AB2589,1,0)&gt;0,0,0),1))</f>
        <v>0</v>
      </c>
      <c r="AB2590" s="16">
        <f>IF(DATOS!J2554=X$39,DATOS!C2554,"")</f>
        <v>0</v>
      </c>
    </row>
    <row r="2591" spans="26:28" x14ac:dyDescent="0.25">
      <c r="Z2591">
        <f t="shared" si="44"/>
        <v>1</v>
      </c>
      <c r="AA2591">
        <f>IF(AB2591="",0,IFERROR(IF(VLOOKUP(AB2591,AB$38:AB2590,1,0)&gt;0,0,0),1))</f>
        <v>0</v>
      </c>
      <c r="AB2591" s="16">
        <f>IF(DATOS!J2555=X$39,DATOS!C2555,"")</f>
        <v>0</v>
      </c>
    </row>
    <row r="2592" spans="26:28" x14ac:dyDescent="0.25">
      <c r="Z2592">
        <f t="shared" si="44"/>
        <v>1</v>
      </c>
      <c r="AA2592">
        <f>IF(AB2592="",0,IFERROR(IF(VLOOKUP(AB2592,AB$38:AB2591,1,0)&gt;0,0,0),1))</f>
        <v>0</v>
      </c>
      <c r="AB2592" s="16">
        <f>IF(DATOS!J2556=X$39,DATOS!C2556,"")</f>
        <v>0</v>
      </c>
    </row>
    <row r="2593" spans="26:28" x14ac:dyDescent="0.25">
      <c r="Z2593">
        <f t="shared" si="44"/>
        <v>1</v>
      </c>
      <c r="AA2593">
        <f>IF(AB2593="",0,IFERROR(IF(VLOOKUP(AB2593,AB$38:AB2592,1,0)&gt;0,0,0),1))</f>
        <v>0</v>
      </c>
      <c r="AB2593" s="16">
        <f>IF(DATOS!J2557=X$39,DATOS!C2557,"")</f>
        <v>0</v>
      </c>
    </row>
    <row r="2594" spans="26:28" x14ac:dyDescent="0.25">
      <c r="Z2594">
        <f t="shared" si="44"/>
        <v>1</v>
      </c>
      <c r="AA2594">
        <f>IF(AB2594="",0,IFERROR(IF(VLOOKUP(AB2594,AB$38:AB2593,1,0)&gt;0,0,0),1))</f>
        <v>0</v>
      </c>
      <c r="AB2594" s="16">
        <f>IF(DATOS!J2558=X$39,DATOS!C2558,"")</f>
        <v>0</v>
      </c>
    </row>
    <row r="2595" spans="26:28" x14ac:dyDescent="0.25">
      <c r="Z2595">
        <f t="shared" si="44"/>
        <v>1</v>
      </c>
      <c r="AA2595">
        <f>IF(AB2595="",0,IFERROR(IF(VLOOKUP(AB2595,AB$38:AB2594,1,0)&gt;0,0,0),1))</f>
        <v>0</v>
      </c>
      <c r="AB2595" s="16">
        <f>IF(DATOS!J2559=X$39,DATOS!C2559,"")</f>
        <v>0</v>
      </c>
    </row>
    <row r="2596" spans="26:28" x14ac:dyDescent="0.25">
      <c r="Z2596">
        <f t="shared" si="44"/>
        <v>1</v>
      </c>
      <c r="AA2596">
        <f>IF(AB2596="",0,IFERROR(IF(VLOOKUP(AB2596,AB$38:AB2595,1,0)&gt;0,0,0),1))</f>
        <v>0</v>
      </c>
      <c r="AB2596" s="16">
        <f>IF(DATOS!J2560=X$39,DATOS!C2560,"")</f>
        <v>0</v>
      </c>
    </row>
    <row r="2597" spans="26:28" x14ac:dyDescent="0.25">
      <c r="Z2597">
        <f t="shared" si="44"/>
        <v>1</v>
      </c>
      <c r="AA2597">
        <f>IF(AB2597="",0,IFERROR(IF(VLOOKUP(AB2597,AB$38:AB2596,1,0)&gt;0,0,0),1))</f>
        <v>0</v>
      </c>
      <c r="AB2597" s="16">
        <f>IF(DATOS!J2561=X$39,DATOS!C2561,"")</f>
        <v>0</v>
      </c>
    </row>
    <row r="2598" spans="26:28" x14ac:dyDescent="0.25">
      <c r="Z2598">
        <f t="shared" ref="Z2598:Z2661" si="45">Z2597+AA2598</f>
        <v>1</v>
      </c>
      <c r="AA2598">
        <f>IF(AB2598="",0,IFERROR(IF(VLOOKUP(AB2598,AB$38:AB2597,1,0)&gt;0,0,0),1))</f>
        <v>0</v>
      </c>
      <c r="AB2598" s="16">
        <f>IF(DATOS!J2562=X$39,DATOS!C2562,"")</f>
        <v>0</v>
      </c>
    </row>
    <row r="2599" spans="26:28" x14ac:dyDescent="0.25">
      <c r="Z2599">
        <f t="shared" si="45"/>
        <v>1</v>
      </c>
      <c r="AA2599">
        <f>IF(AB2599="",0,IFERROR(IF(VLOOKUP(AB2599,AB$38:AB2598,1,0)&gt;0,0,0),1))</f>
        <v>0</v>
      </c>
      <c r="AB2599" s="16">
        <f>IF(DATOS!J2563=X$39,DATOS!C2563,"")</f>
        <v>0</v>
      </c>
    </row>
    <row r="2600" spans="26:28" x14ac:dyDescent="0.25">
      <c r="Z2600">
        <f t="shared" si="45"/>
        <v>1</v>
      </c>
      <c r="AA2600">
        <f>IF(AB2600="",0,IFERROR(IF(VLOOKUP(AB2600,AB$38:AB2599,1,0)&gt;0,0,0),1))</f>
        <v>0</v>
      </c>
      <c r="AB2600" s="16">
        <f>IF(DATOS!J2564=X$39,DATOS!C2564,"")</f>
        <v>0</v>
      </c>
    </row>
    <row r="2601" spans="26:28" x14ac:dyDescent="0.25">
      <c r="Z2601">
        <f t="shared" si="45"/>
        <v>1</v>
      </c>
      <c r="AA2601">
        <f>IF(AB2601="",0,IFERROR(IF(VLOOKUP(AB2601,AB$38:AB2600,1,0)&gt;0,0,0),1))</f>
        <v>0</v>
      </c>
      <c r="AB2601" s="16">
        <f>IF(DATOS!J2565=X$39,DATOS!C2565,"")</f>
        <v>0</v>
      </c>
    </row>
    <row r="2602" spans="26:28" x14ac:dyDescent="0.25">
      <c r="Z2602">
        <f t="shared" si="45"/>
        <v>1</v>
      </c>
      <c r="AA2602">
        <f>IF(AB2602="",0,IFERROR(IF(VLOOKUP(AB2602,AB$38:AB2601,1,0)&gt;0,0,0),1))</f>
        <v>0</v>
      </c>
      <c r="AB2602" s="16">
        <f>IF(DATOS!J2566=X$39,DATOS!C2566,"")</f>
        <v>0</v>
      </c>
    </row>
    <row r="2603" spans="26:28" x14ac:dyDescent="0.25">
      <c r="Z2603">
        <f t="shared" si="45"/>
        <v>1</v>
      </c>
      <c r="AA2603">
        <f>IF(AB2603="",0,IFERROR(IF(VLOOKUP(AB2603,AB$38:AB2602,1,0)&gt;0,0,0),1))</f>
        <v>0</v>
      </c>
      <c r="AB2603" s="16">
        <f>IF(DATOS!J2567=X$39,DATOS!C2567,"")</f>
        <v>0</v>
      </c>
    </row>
    <row r="2604" spans="26:28" x14ac:dyDescent="0.25">
      <c r="Z2604">
        <f t="shared" si="45"/>
        <v>1</v>
      </c>
      <c r="AA2604">
        <f>IF(AB2604="",0,IFERROR(IF(VLOOKUP(AB2604,AB$38:AB2603,1,0)&gt;0,0,0),1))</f>
        <v>0</v>
      </c>
      <c r="AB2604" s="16">
        <f>IF(DATOS!J2568=X$39,DATOS!C2568,"")</f>
        <v>0</v>
      </c>
    </row>
    <row r="2605" spans="26:28" x14ac:dyDescent="0.25">
      <c r="Z2605">
        <f t="shared" si="45"/>
        <v>1</v>
      </c>
      <c r="AA2605">
        <f>IF(AB2605="",0,IFERROR(IF(VLOOKUP(AB2605,AB$38:AB2604,1,0)&gt;0,0,0),1))</f>
        <v>0</v>
      </c>
      <c r="AB2605" s="16">
        <f>IF(DATOS!J2569=X$39,DATOS!C2569,"")</f>
        <v>0</v>
      </c>
    </row>
    <row r="2606" spans="26:28" x14ac:dyDescent="0.25">
      <c r="Z2606">
        <f t="shared" si="45"/>
        <v>1</v>
      </c>
      <c r="AA2606">
        <f>IF(AB2606="",0,IFERROR(IF(VLOOKUP(AB2606,AB$38:AB2605,1,0)&gt;0,0,0),1))</f>
        <v>0</v>
      </c>
      <c r="AB2606" s="16">
        <f>IF(DATOS!J2570=X$39,DATOS!C2570,"")</f>
        <v>0</v>
      </c>
    </row>
    <row r="2607" spans="26:28" x14ac:dyDescent="0.25">
      <c r="Z2607">
        <f t="shared" si="45"/>
        <v>1</v>
      </c>
      <c r="AA2607">
        <f>IF(AB2607="",0,IFERROR(IF(VLOOKUP(AB2607,AB$38:AB2606,1,0)&gt;0,0,0),1))</f>
        <v>0</v>
      </c>
      <c r="AB2607" s="16">
        <f>IF(DATOS!J2571=X$39,DATOS!C2571,"")</f>
        <v>0</v>
      </c>
    </row>
    <row r="2608" spans="26:28" x14ac:dyDescent="0.25">
      <c r="Z2608">
        <f t="shared" si="45"/>
        <v>1</v>
      </c>
      <c r="AA2608">
        <f>IF(AB2608="",0,IFERROR(IF(VLOOKUP(AB2608,AB$38:AB2607,1,0)&gt;0,0,0),1))</f>
        <v>0</v>
      </c>
      <c r="AB2608" s="16">
        <f>IF(DATOS!J2572=X$39,DATOS!C2572,"")</f>
        <v>0</v>
      </c>
    </row>
    <row r="2609" spans="26:28" x14ac:dyDescent="0.25">
      <c r="Z2609">
        <f t="shared" si="45"/>
        <v>1</v>
      </c>
      <c r="AA2609">
        <f>IF(AB2609="",0,IFERROR(IF(VLOOKUP(AB2609,AB$38:AB2608,1,0)&gt;0,0,0),1))</f>
        <v>0</v>
      </c>
      <c r="AB2609" s="16">
        <f>IF(DATOS!J2573=X$39,DATOS!C2573,"")</f>
        <v>0</v>
      </c>
    </row>
    <row r="2610" spans="26:28" x14ac:dyDescent="0.25">
      <c r="Z2610">
        <f t="shared" si="45"/>
        <v>1</v>
      </c>
      <c r="AA2610">
        <f>IF(AB2610="",0,IFERROR(IF(VLOOKUP(AB2610,AB$38:AB2609,1,0)&gt;0,0,0),1))</f>
        <v>0</v>
      </c>
      <c r="AB2610" s="16">
        <f>IF(DATOS!J2574=X$39,DATOS!C2574,"")</f>
        <v>0</v>
      </c>
    </row>
    <row r="2611" spans="26:28" x14ac:dyDescent="0.25">
      <c r="Z2611">
        <f t="shared" si="45"/>
        <v>1</v>
      </c>
      <c r="AA2611">
        <f>IF(AB2611="",0,IFERROR(IF(VLOOKUP(AB2611,AB$38:AB2610,1,0)&gt;0,0,0),1))</f>
        <v>0</v>
      </c>
      <c r="AB2611" s="16">
        <f>IF(DATOS!J2575=X$39,DATOS!C2575,"")</f>
        <v>0</v>
      </c>
    </row>
    <row r="2612" spans="26:28" x14ac:dyDescent="0.25">
      <c r="Z2612">
        <f t="shared" si="45"/>
        <v>1</v>
      </c>
      <c r="AA2612">
        <f>IF(AB2612="",0,IFERROR(IF(VLOOKUP(AB2612,AB$38:AB2611,1,0)&gt;0,0,0),1))</f>
        <v>0</v>
      </c>
      <c r="AB2612" s="16">
        <f>IF(DATOS!J2576=X$39,DATOS!C2576,"")</f>
        <v>0</v>
      </c>
    </row>
    <row r="2613" spans="26:28" x14ac:dyDescent="0.25">
      <c r="Z2613">
        <f t="shared" si="45"/>
        <v>1</v>
      </c>
      <c r="AA2613">
        <f>IF(AB2613="",0,IFERROR(IF(VLOOKUP(AB2613,AB$38:AB2612,1,0)&gt;0,0,0),1))</f>
        <v>0</v>
      </c>
      <c r="AB2613" s="16">
        <f>IF(DATOS!J2577=X$39,DATOS!C2577,"")</f>
        <v>0</v>
      </c>
    </row>
    <row r="2614" spans="26:28" x14ac:dyDescent="0.25">
      <c r="Z2614">
        <f t="shared" si="45"/>
        <v>1</v>
      </c>
      <c r="AA2614">
        <f>IF(AB2614="",0,IFERROR(IF(VLOOKUP(AB2614,AB$38:AB2613,1,0)&gt;0,0,0),1))</f>
        <v>0</v>
      </c>
      <c r="AB2614" s="16">
        <f>IF(DATOS!J2578=X$39,DATOS!C2578,"")</f>
        <v>0</v>
      </c>
    </row>
    <row r="2615" spans="26:28" x14ac:dyDescent="0.25">
      <c r="Z2615">
        <f t="shared" si="45"/>
        <v>1</v>
      </c>
      <c r="AA2615">
        <f>IF(AB2615="",0,IFERROR(IF(VLOOKUP(AB2615,AB$38:AB2614,1,0)&gt;0,0,0),1))</f>
        <v>0</v>
      </c>
      <c r="AB2615" s="16">
        <f>IF(DATOS!J2579=X$39,DATOS!C2579,"")</f>
        <v>0</v>
      </c>
    </row>
    <row r="2616" spans="26:28" x14ac:dyDescent="0.25">
      <c r="Z2616">
        <f t="shared" si="45"/>
        <v>1</v>
      </c>
      <c r="AA2616">
        <f>IF(AB2616="",0,IFERROR(IF(VLOOKUP(AB2616,AB$38:AB2615,1,0)&gt;0,0,0),1))</f>
        <v>0</v>
      </c>
      <c r="AB2616" s="16">
        <f>IF(DATOS!J2580=X$39,DATOS!C2580,"")</f>
        <v>0</v>
      </c>
    </row>
    <row r="2617" spans="26:28" x14ac:dyDescent="0.25">
      <c r="Z2617">
        <f t="shared" si="45"/>
        <v>1</v>
      </c>
      <c r="AA2617">
        <f>IF(AB2617="",0,IFERROR(IF(VLOOKUP(AB2617,AB$38:AB2616,1,0)&gt;0,0,0),1))</f>
        <v>0</v>
      </c>
      <c r="AB2617" s="16">
        <f>IF(DATOS!J2581=X$39,DATOS!C2581,"")</f>
        <v>0</v>
      </c>
    </row>
    <row r="2618" spans="26:28" x14ac:dyDescent="0.25">
      <c r="Z2618">
        <f t="shared" si="45"/>
        <v>1</v>
      </c>
      <c r="AA2618">
        <f>IF(AB2618="",0,IFERROR(IF(VLOOKUP(AB2618,AB$38:AB2617,1,0)&gt;0,0,0),1))</f>
        <v>0</v>
      </c>
      <c r="AB2618" s="16">
        <f>IF(DATOS!J2582=X$39,DATOS!C2582,"")</f>
        <v>0</v>
      </c>
    </row>
    <row r="2619" spans="26:28" x14ac:dyDescent="0.25">
      <c r="Z2619">
        <f t="shared" si="45"/>
        <v>1</v>
      </c>
      <c r="AA2619">
        <f>IF(AB2619="",0,IFERROR(IF(VLOOKUP(AB2619,AB$38:AB2618,1,0)&gt;0,0,0),1))</f>
        <v>0</v>
      </c>
      <c r="AB2619" s="16">
        <f>IF(DATOS!J2583=X$39,DATOS!C2583,"")</f>
        <v>0</v>
      </c>
    </row>
    <row r="2620" spans="26:28" x14ac:dyDescent="0.25">
      <c r="Z2620">
        <f t="shared" si="45"/>
        <v>1</v>
      </c>
      <c r="AA2620">
        <f>IF(AB2620="",0,IFERROR(IF(VLOOKUP(AB2620,AB$38:AB2619,1,0)&gt;0,0,0),1))</f>
        <v>0</v>
      </c>
      <c r="AB2620" s="16">
        <f>IF(DATOS!J2584=X$39,DATOS!C2584,"")</f>
        <v>0</v>
      </c>
    </row>
    <row r="2621" spans="26:28" x14ac:dyDescent="0.25">
      <c r="Z2621">
        <f t="shared" si="45"/>
        <v>1</v>
      </c>
      <c r="AA2621">
        <f>IF(AB2621="",0,IFERROR(IF(VLOOKUP(AB2621,AB$38:AB2620,1,0)&gt;0,0,0),1))</f>
        <v>0</v>
      </c>
      <c r="AB2621" s="16">
        <f>IF(DATOS!J2585=X$39,DATOS!C2585,"")</f>
        <v>0</v>
      </c>
    </row>
    <row r="2622" spans="26:28" x14ac:dyDescent="0.25">
      <c r="Z2622">
        <f t="shared" si="45"/>
        <v>1</v>
      </c>
      <c r="AA2622">
        <f>IF(AB2622="",0,IFERROR(IF(VLOOKUP(AB2622,AB$38:AB2621,1,0)&gt;0,0,0),1))</f>
        <v>0</v>
      </c>
      <c r="AB2622" s="16">
        <f>IF(DATOS!J2586=X$39,DATOS!C2586,"")</f>
        <v>0</v>
      </c>
    </row>
    <row r="2623" spans="26:28" x14ac:dyDescent="0.25">
      <c r="Z2623">
        <f t="shared" si="45"/>
        <v>1</v>
      </c>
      <c r="AA2623">
        <f>IF(AB2623="",0,IFERROR(IF(VLOOKUP(AB2623,AB$38:AB2622,1,0)&gt;0,0,0),1))</f>
        <v>0</v>
      </c>
      <c r="AB2623" s="16">
        <f>IF(DATOS!J2587=X$39,DATOS!C2587,"")</f>
        <v>0</v>
      </c>
    </row>
    <row r="2624" spans="26:28" x14ac:dyDescent="0.25">
      <c r="Z2624">
        <f t="shared" si="45"/>
        <v>1</v>
      </c>
      <c r="AA2624">
        <f>IF(AB2624="",0,IFERROR(IF(VLOOKUP(AB2624,AB$38:AB2623,1,0)&gt;0,0,0),1))</f>
        <v>0</v>
      </c>
      <c r="AB2624" s="16">
        <f>IF(DATOS!J2588=X$39,DATOS!C2588,"")</f>
        <v>0</v>
      </c>
    </row>
    <row r="2625" spans="26:28" x14ac:dyDescent="0.25">
      <c r="Z2625">
        <f t="shared" si="45"/>
        <v>1</v>
      </c>
      <c r="AA2625">
        <f>IF(AB2625="",0,IFERROR(IF(VLOOKUP(AB2625,AB$38:AB2624,1,0)&gt;0,0,0),1))</f>
        <v>0</v>
      </c>
      <c r="AB2625" s="16">
        <f>IF(DATOS!J2589=X$39,DATOS!C2589,"")</f>
        <v>0</v>
      </c>
    </row>
    <row r="2626" spans="26:28" x14ac:dyDescent="0.25">
      <c r="Z2626">
        <f t="shared" si="45"/>
        <v>1</v>
      </c>
      <c r="AA2626">
        <f>IF(AB2626="",0,IFERROR(IF(VLOOKUP(AB2626,AB$38:AB2625,1,0)&gt;0,0,0),1))</f>
        <v>0</v>
      </c>
      <c r="AB2626" s="16">
        <f>IF(DATOS!J2590=X$39,DATOS!C2590,"")</f>
        <v>0</v>
      </c>
    </row>
    <row r="2627" spans="26:28" x14ac:dyDescent="0.25">
      <c r="Z2627">
        <f t="shared" si="45"/>
        <v>1</v>
      </c>
      <c r="AA2627">
        <f>IF(AB2627="",0,IFERROR(IF(VLOOKUP(AB2627,AB$38:AB2626,1,0)&gt;0,0,0),1))</f>
        <v>0</v>
      </c>
      <c r="AB2627" s="16">
        <f>IF(DATOS!J2591=X$39,DATOS!C2591,"")</f>
        <v>0</v>
      </c>
    </row>
    <row r="2628" spans="26:28" x14ac:dyDescent="0.25">
      <c r="Z2628">
        <f t="shared" si="45"/>
        <v>1</v>
      </c>
      <c r="AA2628">
        <f>IF(AB2628="",0,IFERROR(IF(VLOOKUP(AB2628,AB$38:AB2627,1,0)&gt;0,0,0),1))</f>
        <v>0</v>
      </c>
      <c r="AB2628" s="16">
        <f>IF(DATOS!J2592=X$39,DATOS!C2592,"")</f>
        <v>0</v>
      </c>
    </row>
    <row r="2629" spans="26:28" x14ac:dyDescent="0.25">
      <c r="Z2629">
        <f t="shared" si="45"/>
        <v>1</v>
      </c>
      <c r="AA2629">
        <f>IF(AB2629="",0,IFERROR(IF(VLOOKUP(AB2629,AB$38:AB2628,1,0)&gt;0,0,0),1))</f>
        <v>0</v>
      </c>
      <c r="AB2629" s="16">
        <f>IF(DATOS!J2593=X$39,DATOS!C2593,"")</f>
        <v>0</v>
      </c>
    </row>
    <row r="2630" spans="26:28" x14ac:dyDescent="0.25">
      <c r="Z2630">
        <f t="shared" si="45"/>
        <v>1</v>
      </c>
      <c r="AA2630">
        <f>IF(AB2630="",0,IFERROR(IF(VLOOKUP(AB2630,AB$38:AB2629,1,0)&gt;0,0,0),1))</f>
        <v>0</v>
      </c>
      <c r="AB2630" s="16">
        <f>IF(DATOS!J2594=X$39,DATOS!C2594,"")</f>
        <v>0</v>
      </c>
    </row>
    <row r="2631" spans="26:28" x14ac:dyDescent="0.25">
      <c r="Z2631">
        <f t="shared" si="45"/>
        <v>1</v>
      </c>
      <c r="AA2631">
        <f>IF(AB2631="",0,IFERROR(IF(VLOOKUP(AB2631,AB$38:AB2630,1,0)&gt;0,0,0),1))</f>
        <v>0</v>
      </c>
      <c r="AB2631" s="16">
        <f>IF(DATOS!J2595=X$39,DATOS!C2595,"")</f>
        <v>0</v>
      </c>
    </row>
    <row r="2632" spans="26:28" x14ac:dyDescent="0.25">
      <c r="Z2632">
        <f t="shared" si="45"/>
        <v>1</v>
      </c>
      <c r="AA2632">
        <f>IF(AB2632="",0,IFERROR(IF(VLOOKUP(AB2632,AB$38:AB2631,1,0)&gt;0,0,0),1))</f>
        <v>0</v>
      </c>
      <c r="AB2632" s="16">
        <f>IF(DATOS!J2596=X$39,DATOS!C2596,"")</f>
        <v>0</v>
      </c>
    </row>
    <row r="2633" spans="26:28" x14ac:dyDescent="0.25">
      <c r="Z2633">
        <f t="shared" si="45"/>
        <v>1</v>
      </c>
      <c r="AA2633">
        <f>IF(AB2633="",0,IFERROR(IF(VLOOKUP(AB2633,AB$38:AB2632,1,0)&gt;0,0,0),1))</f>
        <v>0</v>
      </c>
      <c r="AB2633" s="16">
        <f>IF(DATOS!J2597=X$39,DATOS!C2597,"")</f>
        <v>0</v>
      </c>
    </row>
    <row r="2634" spans="26:28" x14ac:dyDescent="0.25">
      <c r="Z2634">
        <f t="shared" si="45"/>
        <v>1</v>
      </c>
      <c r="AA2634">
        <f>IF(AB2634="",0,IFERROR(IF(VLOOKUP(AB2634,AB$38:AB2633,1,0)&gt;0,0,0),1))</f>
        <v>0</v>
      </c>
      <c r="AB2634" s="16">
        <f>IF(DATOS!J2598=X$39,DATOS!C2598,"")</f>
        <v>0</v>
      </c>
    </row>
    <row r="2635" spans="26:28" x14ac:dyDescent="0.25">
      <c r="Z2635">
        <f t="shared" si="45"/>
        <v>1</v>
      </c>
      <c r="AA2635">
        <f>IF(AB2635="",0,IFERROR(IF(VLOOKUP(AB2635,AB$38:AB2634,1,0)&gt;0,0,0),1))</f>
        <v>0</v>
      </c>
      <c r="AB2635" s="16">
        <f>IF(DATOS!J2599=X$39,DATOS!C2599,"")</f>
        <v>0</v>
      </c>
    </row>
    <row r="2636" spans="26:28" x14ac:dyDescent="0.25">
      <c r="Z2636">
        <f t="shared" si="45"/>
        <v>1</v>
      </c>
      <c r="AA2636">
        <f>IF(AB2636="",0,IFERROR(IF(VLOOKUP(AB2636,AB$38:AB2635,1,0)&gt;0,0,0),1))</f>
        <v>0</v>
      </c>
      <c r="AB2636" s="16">
        <f>IF(DATOS!J2600=X$39,DATOS!C2600,"")</f>
        <v>0</v>
      </c>
    </row>
    <row r="2637" spans="26:28" x14ac:dyDescent="0.25">
      <c r="Z2637">
        <f t="shared" si="45"/>
        <v>1</v>
      </c>
      <c r="AA2637">
        <f>IF(AB2637="",0,IFERROR(IF(VLOOKUP(AB2637,AB$38:AB2636,1,0)&gt;0,0,0),1))</f>
        <v>0</v>
      </c>
      <c r="AB2637" s="16">
        <f>IF(DATOS!J2601=X$39,DATOS!C2601,"")</f>
        <v>0</v>
      </c>
    </row>
    <row r="2638" spans="26:28" x14ac:dyDescent="0.25">
      <c r="Z2638">
        <f t="shared" si="45"/>
        <v>1</v>
      </c>
      <c r="AA2638">
        <f>IF(AB2638="",0,IFERROR(IF(VLOOKUP(AB2638,AB$38:AB2637,1,0)&gt;0,0,0),1))</f>
        <v>0</v>
      </c>
      <c r="AB2638" s="16">
        <f>IF(DATOS!J2602=X$39,DATOS!C2602,"")</f>
        <v>0</v>
      </c>
    </row>
    <row r="2639" spans="26:28" x14ac:dyDescent="0.25">
      <c r="Z2639">
        <f t="shared" si="45"/>
        <v>1</v>
      </c>
      <c r="AA2639">
        <f>IF(AB2639="",0,IFERROR(IF(VLOOKUP(AB2639,AB$38:AB2638,1,0)&gt;0,0,0),1))</f>
        <v>0</v>
      </c>
      <c r="AB2639" s="16">
        <f>IF(DATOS!J2603=X$39,DATOS!C2603,"")</f>
        <v>0</v>
      </c>
    </row>
    <row r="2640" spans="26:28" x14ac:dyDescent="0.25">
      <c r="Z2640">
        <f t="shared" si="45"/>
        <v>1</v>
      </c>
      <c r="AA2640">
        <f>IF(AB2640="",0,IFERROR(IF(VLOOKUP(AB2640,AB$38:AB2639,1,0)&gt;0,0,0),1))</f>
        <v>0</v>
      </c>
      <c r="AB2640" s="16">
        <f>IF(DATOS!J2604=X$39,DATOS!C2604,"")</f>
        <v>0</v>
      </c>
    </row>
    <row r="2641" spans="26:28" x14ac:dyDescent="0.25">
      <c r="Z2641">
        <f t="shared" si="45"/>
        <v>1</v>
      </c>
      <c r="AA2641">
        <f>IF(AB2641="",0,IFERROR(IF(VLOOKUP(AB2641,AB$38:AB2640,1,0)&gt;0,0,0),1))</f>
        <v>0</v>
      </c>
      <c r="AB2641" s="16">
        <f>IF(DATOS!J2605=X$39,DATOS!C2605,"")</f>
        <v>0</v>
      </c>
    </row>
    <row r="2642" spans="26:28" x14ac:dyDescent="0.25">
      <c r="Z2642">
        <f t="shared" si="45"/>
        <v>1</v>
      </c>
      <c r="AA2642">
        <f>IF(AB2642="",0,IFERROR(IF(VLOOKUP(AB2642,AB$38:AB2641,1,0)&gt;0,0,0),1))</f>
        <v>0</v>
      </c>
      <c r="AB2642" s="16">
        <f>IF(DATOS!J2606=X$39,DATOS!C2606,"")</f>
        <v>0</v>
      </c>
    </row>
    <row r="2643" spans="26:28" x14ac:dyDescent="0.25">
      <c r="Z2643">
        <f t="shared" si="45"/>
        <v>1</v>
      </c>
      <c r="AA2643">
        <f>IF(AB2643="",0,IFERROR(IF(VLOOKUP(AB2643,AB$38:AB2642,1,0)&gt;0,0,0),1))</f>
        <v>0</v>
      </c>
      <c r="AB2643" s="16">
        <f>IF(DATOS!J2607=X$39,DATOS!C2607,"")</f>
        <v>0</v>
      </c>
    </row>
    <row r="2644" spans="26:28" x14ac:dyDescent="0.25">
      <c r="Z2644">
        <f t="shared" si="45"/>
        <v>1</v>
      </c>
      <c r="AA2644">
        <f>IF(AB2644="",0,IFERROR(IF(VLOOKUP(AB2644,AB$38:AB2643,1,0)&gt;0,0,0),1))</f>
        <v>0</v>
      </c>
      <c r="AB2644" s="16">
        <f>IF(DATOS!J2608=X$39,DATOS!C2608,"")</f>
        <v>0</v>
      </c>
    </row>
    <row r="2645" spans="26:28" x14ac:dyDescent="0.25">
      <c r="Z2645">
        <f t="shared" si="45"/>
        <v>1</v>
      </c>
      <c r="AA2645">
        <f>IF(AB2645="",0,IFERROR(IF(VLOOKUP(AB2645,AB$38:AB2644,1,0)&gt;0,0,0),1))</f>
        <v>0</v>
      </c>
      <c r="AB2645" s="16">
        <f>IF(DATOS!J2609=X$39,DATOS!C2609,"")</f>
        <v>0</v>
      </c>
    </row>
    <row r="2646" spans="26:28" x14ac:dyDescent="0.25">
      <c r="Z2646">
        <f t="shared" si="45"/>
        <v>1</v>
      </c>
      <c r="AA2646">
        <f>IF(AB2646="",0,IFERROR(IF(VLOOKUP(AB2646,AB$38:AB2645,1,0)&gt;0,0,0),1))</f>
        <v>0</v>
      </c>
      <c r="AB2646" s="16">
        <f>IF(DATOS!J2610=X$39,DATOS!C2610,"")</f>
        <v>0</v>
      </c>
    </row>
    <row r="2647" spans="26:28" x14ac:dyDescent="0.25">
      <c r="Z2647">
        <f t="shared" si="45"/>
        <v>1</v>
      </c>
      <c r="AA2647">
        <f>IF(AB2647="",0,IFERROR(IF(VLOOKUP(AB2647,AB$38:AB2646,1,0)&gt;0,0,0),1))</f>
        <v>0</v>
      </c>
      <c r="AB2647" s="16">
        <f>IF(DATOS!J2611=X$39,DATOS!C2611,"")</f>
        <v>0</v>
      </c>
    </row>
    <row r="2648" spans="26:28" x14ac:dyDescent="0.25">
      <c r="Z2648">
        <f t="shared" si="45"/>
        <v>1</v>
      </c>
      <c r="AA2648">
        <f>IF(AB2648="",0,IFERROR(IF(VLOOKUP(AB2648,AB$38:AB2647,1,0)&gt;0,0,0),1))</f>
        <v>0</v>
      </c>
      <c r="AB2648" s="16">
        <f>IF(DATOS!J2612=X$39,DATOS!C2612,"")</f>
        <v>0</v>
      </c>
    </row>
    <row r="2649" spans="26:28" x14ac:dyDescent="0.25">
      <c r="Z2649">
        <f t="shared" si="45"/>
        <v>1</v>
      </c>
      <c r="AA2649">
        <f>IF(AB2649="",0,IFERROR(IF(VLOOKUP(AB2649,AB$38:AB2648,1,0)&gt;0,0,0),1))</f>
        <v>0</v>
      </c>
      <c r="AB2649" s="16">
        <f>IF(DATOS!J2613=X$39,DATOS!C2613,"")</f>
        <v>0</v>
      </c>
    </row>
    <row r="2650" spans="26:28" x14ac:dyDescent="0.25">
      <c r="Z2650">
        <f t="shared" si="45"/>
        <v>1</v>
      </c>
      <c r="AA2650">
        <f>IF(AB2650="",0,IFERROR(IF(VLOOKUP(AB2650,AB$38:AB2649,1,0)&gt;0,0,0),1))</f>
        <v>0</v>
      </c>
      <c r="AB2650" s="16">
        <f>IF(DATOS!J2614=X$39,DATOS!C2614,"")</f>
        <v>0</v>
      </c>
    </row>
    <row r="2651" spans="26:28" x14ac:dyDescent="0.25">
      <c r="Z2651">
        <f t="shared" si="45"/>
        <v>1</v>
      </c>
      <c r="AA2651">
        <f>IF(AB2651="",0,IFERROR(IF(VLOOKUP(AB2651,AB$38:AB2650,1,0)&gt;0,0,0),1))</f>
        <v>0</v>
      </c>
      <c r="AB2651" s="16">
        <f>IF(DATOS!J2615=X$39,DATOS!C2615,"")</f>
        <v>0</v>
      </c>
    </row>
    <row r="2652" spans="26:28" x14ac:dyDescent="0.25">
      <c r="Z2652">
        <f t="shared" si="45"/>
        <v>1</v>
      </c>
      <c r="AA2652">
        <f>IF(AB2652="",0,IFERROR(IF(VLOOKUP(AB2652,AB$38:AB2651,1,0)&gt;0,0,0),1))</f>
        <v>0</v>
      </c>
      <c r="AB2652" s="16">
        <f>IF(DATOS!J2616=X$39,DATOS!C2616,"")</f>
        <v>0</v>
      </c>
    </row>
    <row r="2653" spans="26:28" x14ac:dyDescent="0.25">
      <c r="Z2653">
        <f t="shared" si="45"/>
        <v>1</v>
      </c>
      <c r="AA2653">
        <f>IF(AB2653="",0,IFERROR(IF(VLOOKUP(AB2653,AB$38:AB2652,1,0)&gt;0,0,0),1))</f>
        <v>0</v>
      </c>
      <c r="AB2653" s="16">
        <f>IF(DATOS!J2617=X$39,DATOS!C2617,"")</f>
        <v>0</v>
      </c>
    </row>
    <row r="2654" spans="26:28" x14ac:dyDescent="0.25">
      <c r="Z2654">
        <f t="shared" si="45"/>
        <v>1</v>
      </c>
      <c r="AA2654">
        <f>IF(AB2654="",0,IFERROR(IF(VLOOKUP(AB2654,AB$38:AB2653,1,0)&gt;0,0,0),1))</f>
        <v>0</v>
      </c>
      <c r="AB2654" s="16">
        <f>IF(DATOS!J2618=X$39,DATOS!C2618,"")</f>
        <v>0</v>
      </c>
    </row>
    <row r="2655" spans="26:28" x14ac:dyDescent="0.25">
      <c r="Z2655">
        <f t="shared" si="45"/>
        <v>1</v>
      </c>
      <c r="AA2655">
        <f>IF(AB2655="",0,IFERROR(IF(VLOOKUP(AB2655,AB$38:AB2654,1,0)&gt;0,0,0),1))</f>
        <v>0</v>
      </c>
      <c r="AB2655" s="16">
        <f>IF(DATOS!J2619=X$39,DATOS!C2619,"")</f>
        <v>0</v>
      </c>
    </row>
    <row r="2656" spans="26:28" x14ac:dyDescent="0.25">
      <c r="Z2656">
        <f t="shared" si="45"/>
        <v>1</v>
      </c>
      <c r="AA2656">
        <f>IF(AB2656="",0,IFERROR(IF(VLOOKUP(AB2656,AB$38:AB2655,1,0)&gt;0,0,0),1))</f>
        <v>0</v>
      </c>
      <c r="AB2656" s="16">
        <f>IF(DATOS!J2620=X$39,DATOS!C2620,"")</f>
        <v>0</v>
      </c>
    </row>
    <row r="2657" spans="26:28" x14ac:dyDescent="0.25">
      <c r="Z2657">
        <f t="shared" si="45"/>
        <v>1</v>
      </c>
      <c r="AA2657">
        <f>IF(AB2657="",0,IFERROR(IF(VLOOKUP(AB2657,AB$38:AB2656,1,0)&gt;0,0,0),1))</f>
        <v>0</v>
      </c>
      <c r="AB2657" s="16">
        <f>IF(DATOS!J2621=X$39,DATOS!C2621,"")</f>
        <v>0</v>
      </c>
    </row>
    <row r="2658" spans="26:28" x14ac:dyDescent="0.25">
      <c r="Z2658">
        <f t="shared" si="45"/>
        <v>1</v>
      </c>
      <c r="AA2658">
        <f>IF(AB2658="",0,IFERROR(IF(VLOOKUP(AB2658,AB$38:AB2657,1,0)&gt;0,0,0),1))</f>
        <v>0</v>
      </c>
      <c r="AB2658" s="16">
        <f>IF(DATOS!J2622=X$39,DATOS!C2622,"")</f>
        <v>0</v>
      </c>
    </row>
    <row r="2659" spans="26:28" x14ac:dyDescent="0.25">
      <c r="Z2659">
        <f t="shared" si="45"/>
        <v>1</v>
      </c>
      <c r="AA2659">
        <f>IF(AB2659="",0,IFERROR(IF(VLOOKUP(AB2659,AB$38:AB2658,1,0)&gt;0,0,0),1))</f>
        <v>0</v>
      </c>
      <c r="AB2659" s="16">
        <f>IF(DATOS!J2623=X$39,DATOS!C2623,"")</f>
        <v>0</v>
      </c>
    </row>
    <row r="2660" spans="26:28" x14ac:dyDescent="0.25">
      <c r="Z2660">
        <f t="shared" si="45"/>
        <v>1</v>
      </c>
      <c r="AA2660">
        <f>IF(AB2660="",0,IFERROR(IF(VLOOKUP(AB2660,AB$38:AB2659,1,0)&gt;0,0,0),1))</f>
        <v>0</v>
      </c>
      <c r="AB2660" s="16">
        <f>IF(DATOS!J2624=X$39,DATOS!C2624,"")</f>
        <v>0</v>
      </c>
    </row>
    <row r="2661" spans="26:28" x14ac:dyDescent="0.25">
      <c r="Z2661">
        <f t="shared" si="45"/>
        <v>1</v>
      </c>
      <c r="AA2661">
        <f>IF(AB2661="",0,IFERROR(IF(VLOOKUP(AB2661,AB$38:AB2660,1,0)&gt;0,0,0),1))</f>
        <v>0</v>
      </c>
      <c r="AB2661" s="16">
        <f>IF(DATOS!J2625=X$39,DATOS!C2625,"")</f>
        <v>0</v>
      </c>
    </row>
    <row r="2662" spans="26:28" x14ac:dyDescent="0.25">
      <c r="Z2662">
        <f t="shared" ref="Z2662:Z2725" si="46">Z2661+AA2662</f>
        <v>1</v>
      </c>
      <c r="AA2662">
        <f>IF(AB2662="",0,IFERROR(IF(VLOOKUP(AB2662,AB$38:AB2661,1,0)&gt;0,0,0),1))</f>
        <v>0</v>
      </c>
      <c r="AB2662" s="16">
        <f>IF(DATOS!J2626=X$39,DATOS!C2626,"")</f>
        <v>0</v>
      </c>
    </row>
    <row r="2663" spans="26:28" x14ac:dyDescent="0.25">
      <c r="Z2663">
        <f t="shared" si="46"/>
        <v>1</v>
      </c>
      <c r="AA2663">
        <f>IF(AB2663="",0,IFERROR(IF(VLOOKUP(AB2663,AB$38:AB2662,1,0)&gt;0,0,0),1))</f>
        <v>0</v>
      </c>
      <c r="AB2663" s="16">
        <f>IF(DATOS!J2627=X$39,DATOS!C2627,"")</f>
        <v>0</v>
      </c>
    </row>
    <row r="2664" spans="26:28" x14ac:dyDescent="0.25">
      <c r="Z2664">
        <f t="shared" si="46"/>
        <v>1</v>
      </c>
      <c r="AA2664">
        <f>IF(AB2664="",0,IFERROR(IF(VLOOKUP(AB2664,AB$38:AB2663,1,0)&gt;0,0,0),1))</f>
        <v>0</v>
      </c>
      <c r="AB2664" s="16">
        <f>IF(DATOS!J2628=X$39,DATOS!C2628,"")</f>
        <v>0</v>
      </c>
    </row>
    <row r="2665" spans="26:28" x14ac:dyDescent="0.25">
      <c r="Z2665">
        <f t="shared" si="46"/>
        <v>1</v>
      </c>
      <c r="AA2665">
        <f>IF(AB2665="",0,IFERROR(IF(VLOOKUP(AB2665,AB$38:AB2664,1,0)&gt;0,0,0),1))</f>
        <v>0</v>
      </c>
      <c r="AB2665" s="16">
        <f>IF(DATOS!J2629=X$39,DATOS!C2629,"")</f>
        <v>0</v>
      </c>
    </row>
    <row r="2666" spans="26:28" x14ac:dyDescent="0.25">
      <c r="Z2666">
        <f t="shared" si="46"/>
        <v>1</v>
      </c>
      <c r="AA2666">
        <f>IF(AB2666="",0,IFERROR(IF(VLOOKUP(AB2666,AB$38:AB2665,1,0)&gt;0,0,0),1))</f>
        <v>0</v>
      </c>
      <c r="AB2666" s="16">
        <f>IF(DATOS!J2630=X$39,DATOS!C2630,"")</f>
        <v>0</v>
      </c>
    </row>
    <row r="2667" spans="26:28" x14ac:dyDescent="0.25">
      <c r="Z2667">
        <f t="shared" si="46"/>
        <v>1</v>
      </c>
      <c r="AA2667">
        <f>IF(AB2667="",0,IFERROR(IF(VLOOKUP(AB2667,AB$38:AB2666,1,0)&gt;0,0,0),1))</f>
        <v>0</v>
      </c>
      <c r="AB2667" s="16">
        <f>IF(DATOS!J2631=X$39,DATOS!C2631,"")</f>
        <v>0</v>
      </c>
    </row>
    <row r="2668" spans="26:28" x14ac:dyDescent="0.25">
      <c r="Z2668">
        <f t="shared" si="46"/>
        <v>1</v>
      </c>
      <c r="AA2668">
        <f>IF(AB2668="",0,IFERROR(IF(VLOOKUP(AB2668,AB$38:AB2667,1,0)&gt;0,0,0),1))</f>
        <v>0</v>
      </c>
      <c r="AB2668" s="16">
        <f>IF(DATOS!J2632=X$39,DATOS!C2632,"")</f>
        <v>0</v>
      </c>
    </row>
    <row r="2669" spans="26:28" x14ac:dyDescent="0.25">
      <c r="Z2669">
        <f t="shared" si="46"/>
        <v>1</v>
      </c>
      <c r="AA2669">
        <f>IF(AB2669="",0,IFERROR(IF(VLOOKUP(AB2669,AB$38:AB2668,1,0)&gt;0,0,0),1))</f>
        <v>0</v>
      </c>
      <c r="AB2669" s="16">
        <f>IF(DATOS!J2633=X$39,DATOS!C2633,"")</f>
        <v>0</v>
      </c>
    </row>
    <row r="2670" spans="26:28" x14ac:dyDescent="0.25">
      <c r="Z2670">
        <f t="shared" si="46"/>
        <v>1</v>
      </c>
      <c r="AA2670">
        <f>IF(AB2670="",0,IFERROR(IF(VLOOKUP(AB2670,AB$38:AB2669,1,0)&gt;0,0,0),1))</f>
        <v>0</v>
      </c>
      <c r="AB2670" s="16">
        <f>IF(DATOS!J2634=X$39,DATOS!C2634,"")</f>
        <v>0</v>
      </c>
    </row>
    <row r="2671" spans="26:28" x14ac:dyDescent="0.25">
      <c r="Z2671">
        <f t="shared" si="46"/>
        <v>1</v>
      </c>
      <c r="AA2671">
        <f>IF(AB2671="",0,IFERROR(IF(VLOOKUP(AB2671,AB$38:AB2670,1,0)&gt;0,0,0),1))</f>
        <v>0</v>
      </c>
      <c r="AB2671" s="16">
        <f>IF(DATOS!J2635=X$39,DATOS!C2635,"")</f>
        <v>0</v>
      </c>
    </row>
    <row r="2672" spans="26:28" x14ac:dyDescent="0.25">
      <c r="Z2672">
        <f t="shared" si="46"/>
        <v>1</v>
      </c>
      <c r="AA2672">
        <f>IF(AB2672="",0,IFERROR(IF(VLOOKUP(AB2672,AB$38:AB2671,1,0)&gt;0,0,0),1))</f>
        <v>0</v>
      </c>
      <c r="AB2672" s="16">
        <f>IF(DATOS!J2636=X$39,DATOS!C2636,"")</f>
        <v>0</v>
      </c>
    </row>
    <row r="2673" spans="26:28" x14ac:dyDescent="0.25">
      <c r="Z2673">
        <f t="shared" si="46"/>
        <v>1</v>
      </c>
      <c r="AA2673">
        <f>IF(AB2673="",0,IFERROR(IF(VLOOKUP(AB2673,AB$38:AB2672,1,0)&gt;0,0,0),1))</f>
        <v>0</v>
      </c>
      <c r="AB2673" s="16">
        <f>IF(DATOS!J2637=X$39,DATOS!C2637,"")</f>
        <v>0</v>
      </c>
    </row>
    <row r="2674" spans="26:28" x14ac:dyDescent="0.25">
      <c r="Z2674">
        <f t="shared" si="46"/>
        <v>1</v>
      </c>
      <c r="AA2674">
        <f>IF(AB2674="",0,IFERROR(IF(VLOOKUP(AB2674,AB$38:AB2673,1,0)&gt;0,0,0),1))</f>
        <v>0</v>
      </c>
      <c r="AB2674" s="16">
        <f>IF(DATOS!J2638=X$39,DATOS!C2638,"")</f>
        <v>0</v>
      </c>
    </row>
    <row r="2675" spans="26:28" x14ac:dyDescent="0.25">
      <c r="Z2675">
        <f t="shared" si="46"/>
        <v>1</v>
      </c>
      <c r="AA2675">
        <f>IF(AB2675="",0,IFERROR(IF(VLOOKUP(AB2675,AB$38:AB2674,1,0)&gt;0,0,0),1))</f>
        <v>0</v>
      </c>
      <c r="AB2675" s="16">
        <f>IF(DATOS!J2639=X$39,DATOS!C2639,"")</f>
        <v>0</v>
      </c>
    </row>
    <row r="2676" spans="26:28" x14ac:dyDescent="0.25">
      <c r="Z2676">
        <f t="shared" si="46"/>
        <v>1</v>
      </c>
      <c r="AA2676">
        <f>IF(AB2676="",0,IFERROR(IF(VLOOKUP(AB2676,AB$38:AB2675,1,0)&gt;0,0,0),1))</f>
        <v>0</v>
      </c>
      <c r="AB2676" s="16">
        <f>IF(DATOS!J2640=X$39,DATOS!C2640,"")</f>
        <v>0</v>
      </c>
    </row>
    <row r="2677" spans="26:28" x14ac:dyDescent="0.25">
      <c r="Z2677">
        <f t="shared" si="46"/>
        <v>1</v>
      </c>
      <c r="AA2677">
        <f>IF(AB2677="",0,IFERROR(IF(VLOOKUP(AB2677,AB$38:AB2676,1,0)&gt;0,0,0),1))</f>
        <v>0</v>
      </c>
      <c r="AB2677" s="16">
        <f>IF(DATOS!J2641=X$39,DATOS!C2641,"")</f>
        <v>0</v>
      </c>
    </row>
    <row r="2678" spans="26:28" x14ac:dyDescent="0.25">
      <c r="Z2678">
        <f t="shared" si="46"/>
        <v>1</v>
      </c>
      <c r="AA2678">
        <f>IF(AB2678="",0,IFERROR(IF(VLOOKUP(AB2678,AB$38:AB2677,1,0)&gt;0,0,0),1))</f>
        <v>0</v>
      </c>
      <c r="AB2678" s="16">
        <f>IF(DATOS!J2642=X$39,DATOS!C2642,"")</f>
        <v>0</v>
      </c>
    </row>
    <row r="2679" spans="26:28" x14ac:dyDescent="0.25">
      <c r="Z2679">
        <f t="shared" si="46"/>
        <v>1</v>
      </c>
      <c r="AA2679">
        <f>IF(AB2679="",0,IFERROR(IF(VLOOKUP(AB2679,AB$38:AB2678,1,0)&gt;0,0,0),1))</f>
        <v>0</v>
      </c>
      <c r="AB2679" s="16">
        <f>IF(DATOS!J2643=X$39,DATOS!C2643,"")</f>
        <v>0</v>
      </c>
    </row>
    <row r="2680" spans="26:28" x14ac:dyDescent="0.25">
      <c r="Z2680">
        <f t="shared" si="46"/>
        <v>1</v>
      </c>
      <c r="AA2680">
        <f>IF(AB2680="",0,IFERROR(IF(VLOOKUP(AB2680,AB$38:AB2679,1,0)&gt;0,0,0),1))</f>
        <v>0</v>
      </c>
      <c r="AB2680" s="16">
        <f>IF(DATOS!J2644=X$39,DATOS!C2644,"")</f>
        <v>0</v>
      </c>
    </row>
    <row r="2681" spans="26:28" x14ac:dyDescent="0.25">
      <c r="Z2681">
        <f t="shared" si="46"/>
        <v>1</v>
      </c>
      <c r="AA2681">
        <f>IF(AB2681="",0,IFERROR(IF(VLOOKUP(AB2681,AB$38:AB2680,1,0)&gt;0,0,0),1))</f>
        <v>0</v>
      </c>
      <c r="AB2681" s="16">
        <f>IF(DATOS!J2645=X$39,DATOS!C2645,"")</f>
        <v>0</v>
      </c>
    </row>
    <row r="2682" spans="26:28" x14ac:dyDescent="0.25">
      <c r="Z2682">
        <f t="shared" si="46"/>
        <v>1</v>
      </c>
      <c r="AA2682">
        <f>IF(AB2682="",0,IFERROR(IF(VLOOKUP(AB2682,AB$38:AB2681,1,0)&gt;0,0,0),1))</f>
        <v>0</v>
      </c>
      <c r="AB2682" s="16">
        <f>IF(DATOS!J2646=X$39,DATOS!C2646,"")</f>
        <v>0</v>
      </c>
    </row>
    <row r="2683" spans="26:28" x14ac:dyDescent="0.25">
      <c r="Z2683">
        <f t="shared" si="46"/>
        <v>1</v>
      </c>
      <c r="AA2683">
        <f>IF(AB2683="",0,IFERROR(IF(VLOOKUP(AB2683,AB$38:AB2682,1,0)&gt;0,0,0),1))</f>
        <v>0</v>
      </c>
      <c r="AB2683" s="16">
        <f>IF(DATOS!J2647=X$39,DATOS!C2647,"")</f>
        <v>0</v>
      </c>
    </row>
    <row r="2684" spans="26:28" x14ac:dyDescent="0.25">
      <c r="Z2684">
        <f t="shared" si="46"/>
        <v>1</v>
      </c>
      <c r="AA2684">
        <f>IF(AB2684="",0,IFERROR(IF(VLOOKUP(AB2684,AB$38:AB2683,1,0)&gt;0,0,0),1))</f>
        <v>0</v>
      </c>
      <c r="AB2684" s="16">
        <f>IF(DATOS!J2648=X$39,DATOS!C2648,"")</f>
        <v>0</v>
      </c>
    </row>
    <row r="2685" spans="26:28" x14ac:dyDescent="0.25">
      <c r="Z2685">
        <f t="shared" si="46"/>
        <v>1</v>
      </c>
      <c r="AA2685">
        <f>IF(AB2685="",0,IFERROR(IF(VLOOKUP(AB2685,AB$38:AB2684,1,0)&gt;0,0,0),1))</f>
        <v>0</v>
      </c>
      <c r="AB2685" s="16">
        <f>IF(DATOS!J2649=X$39,DATOS!C2649,"")</f>
        <v>0</v>
      </c>
    </row>
    <row r="2686" spans="26:28" x14ac:dyDescent="0.25">
      <c r="Z2686">
        <f t="shared" si="46"/>
        <v>1</v>
      </c>
      <c r="AA2686">
        <f>IF(AB2686="",0,IFERROR(IF(VLOOKUP(AB2686,AB$38:AB2685,1,0)&gt;0,0,0),1))</f>
        <v>0</v>
      </c>
      <c r="AB2686" s="16">
        <f>IF(DATOS!J2650=X$39,DATOS!C2650,"")</f>
        <v>0</v>
      </c>
    </row>
    <row r="2687" spans="26:28" x14ac:dyDescent="0.25">
      <c r="Z2687">
        <f t="shared" si="46"/>
        <v>1</v>
      </c>
      <c r="AA2687">
        <f>IF(AB2687="",0,IFERROR(IF(VLOOKUP(AB2687,AB$38:AB2686,1,0)&gt;0,0,0),1))</f>
        <v>0</v>
      </c>
      <c r="AB2687" s="16">
        <f>IF(DATOS!J2651=X$39,DATOS!C2651,"")</f>
        <v>0</v>
      </c>
    </row>
    <row r="2688" spans="26:28" x14ac:dyDescent="0.25">
      <c r="Z2688">
        <f t="shared" si="46"/>
        <v>1</v>
      </c>
      <c r="AA2688">
        <f>IF(AB2688="",0,IFERROR(IF(VLOOKUP(AB2688,AB$38:AB2687,1,0)&gt;0,0,0),1))</f>
        <v>0</v>
      </c>
      <c r="AB2688" s="16">
        <f>IF(DATOS!J2652=X$39,DATOS!C2652,"")</f>
        <v>0</v>
      </c>
    </row>
    <row r="2689" spans="26:28" x14ac:dyDescent="0.25">
      <c r="Z2689">
        <f t="shared" si="46"/>
        <v>1</v>
      </c>
      <c r="AA2689">
        <f>IF(AB2689="",0,IFERROR(IF(VLOOKUP(AB2689,AB$38:AB2688,1,0)&gt;0,0,0),1))</f>
        <v>0</v>
      </c>
      <c r="AB2689" s="16">
        <f>IF(DATOS!J2653=X$39,DATOS!C2653,"")</f>
        <v>0</v>
      </c>
    </row>
    <row r="2690" spans="26:28" x14ac:dyDescent="0.25">
      <c r="Z2690">
        <f t="shared" si="46"/>
        <v>1</v>
      </c>
      <c r="AA2690">
        <f>IF(AB2690="",0,IFERROR(IF(VLOOKUP(AB2690,AB$38:AB2689,1,0)&gt;0,0,0),1))</f>
        <v>0</v>
      </c>
      <c r="AB2690" s="16">
        <f>IF(DATOS!J2654=X$39,DATOS!C2654,"")</f>
        <v>0</v>
      </c>
    </row>
    <row r="2691" spans="26:28" x14ac:dyDescent="0.25">
      <c r="Z2691">
        <f t="shared" si="46"/>
        <v>1</v>
      </c>
      <c r="AA2691">
        <f>IF(AB2691="",0,IFERROR(IF(VLOOKUP(AB2691,AB$38:AB2690,1,0)&gt;0,0,0),1))</f>
        <v>0</v>
      </c>
      <c r="AB2691" s="16">
        <f>IF(DATOS!J2655=X$39,DATOS!C2655,"")</f>
        <v>0</v>
      </c>
    </row>
    <row r="2692" spans="26:28" x14ac:dyDescent="0.25">
      <c r="Z2692">
        <f t="shared" si="46"/>
        <v>1</v>
      </c>
      <c r="AA2692">
        <f>IF(AB2692="",0,IFERROR(IF(VLOOKUP(AB2692,AB$38:AB2691,1,0)&gt;0,0,0),1))</f>
        <v>0</v>
      </c>
      <c r="AB2692" s="16">
        <f>IF(DATOS!J2656=X$39,DATOS!C2656,"")</f>
        <v>0</v>
      </c>
    </row>
    <row r="2693" spans="26:28" x14ac:dyDescent="0.25">
      <c r="Z2693">
        <f t="shared" si="46"/>
        <v>1</v>
      </c>
      <c r="AA2693">
        <f>IF(AB2693="",0,IFERROR(IF(VLOOKUP(AB2693,AB$38:AB2692,1,0)&gt;0,0,0),1))</f>
        <v>0</v>
      </c>
      <c r="AB2693" s="16">
        <f>IF(DATOS!J2657=X$39,DATOS!C2657,"")</f>
        <v>0</v>
      </c>
    </row>
    <row r="2694" spans="26:28" x14ac:dyDescent="0.25">
      <c r="Z2694">
        <f t="shared" si="46"/>
        <v>1</v>
      </c>
      <c r="AA2694">
        <f>IF(AB2694="",0,IFERROR(IF(VLOOKUP(AB2694,AB$38:AB2693,1,0)&gt;0,0,0),1))</f>
        <v>0</v>
      </c>
      <c r="AB2694" s="16">
        <f>IF(DATOS!J2658=X$39,DATOS!C2658,"")</f>
        <v>0</v>
      </c>
    </row>
    <row r="2695" spans="26:28" x14ac:dyDescent="0.25">
      <c r="Z2695">
        <f t="shared" si="46"/>
        <v>1</v>
      </c>
      <c r="AA2695">
        <f>IF(AB2695="",0,IFERROR(IF(VLOOKUP(AB2695,AB$38:AB2694,1,0)&gt;0,0,0),1))</f>
        <v>0</v>
      </c>
      <c r="AB2695" s="16">
        <f>IF(DATOS!J2659=X$39,DATOS!C2659,"")</f>
        <v>0</v>
      </c>
    </row>
    <row r="2696" spans="26:28" x14ac:dyDescent="0.25">
      <c r="Z2696">
        <f t="shared" si="46"/>
        <v>1</v>
      </c>
      <c r="AA2696">
        <f>IF(AB2696="",0,IFERROR(IF(VLOOKUP(AB2696,AB$38:AB2695,1,0)&gt;0,0,0),1))</f>
        <v>0</v>
      </c>
      <c r="AB2696" s="16">
        <f>IF(DATOS!J2660=X$39,DATOS!C2660,"")</f>
        <v>0</v>
      </c>
    </row>
    <row r="2697" spans="26:28" x14ac:dyDescent="0.25">
      <c r="Z2697">
        <f t="shared" si="46"/>
        <v>1</v>
      </c>
      <c r="AA2697">
        <f>IF(AB2697="",0,IFERROR(IF(VLOOKUP(AB2697,AB$38:AB2696,1,0)&gt;0,0,0),1))</f>
        <v>0</v>
      </c>
      <c r="AB2697" s="16">
        <f>IF(DATOS!J2661=X$39,DATOS!C2661,"")</f>
        <v>0</v>
      </c>
    </row>
    <row r="2698" spans="26:28" x14ac:dyDescent="0.25">
      <c r="Z2698">
        <f t="shared" si="46"/>
        <v>1</v>
      </c>
      <c r="AA2698">
        <f>IF(AB2698="",0,IFERROR(IF(VLOOKUP(AB2698,AB$38:AB2697,1,0)&gt;0,0,0),1))</f>
        <v>0</v>
      </c>
      <c r="AB2698" s="16">
        <f>IF(DATOS!J2662=X$39,DATOS!C2662,"")</f>
        <v>0</v>
      </c>
    </row>
    <row r="2699" spans="26:28" x14ac:dyDescent="0.25">
      <c r="Z2699">
        <f t="shared" si="46"/>
        <v>1</v>
      </c>
      <c r="AA2699">
        <f>IF(AB2699="",0,IFERROR(IF(VLOOKUP(AB2699,AB$38:AB2698,1,0)&gt;0,0,0),1))</f>
        <v>0</v>
      </c>
      <c r="AB2699" s="16">
        <f>IF(DATOS!J2663=X$39,DATOS!C2663,"")</f>
        <v>0</v>
      </c>
    </row>
    <row r="2700" spans="26:28" x14ac:dyDescent="0.25">
      <c r="Z2700">
        <f t="shared" si="46"/>
        <v>1</v>
      </c>
      <c r="AA2700">
        <f>IF(AB2700="",0,IFERROR(IF(VLOOKUP(AB2700,AB$38:AB2699,1,0)&gt;0,0,0),1))</f>
        <v>0</v>
      </c>
      <c r="AB2700" s="16">
        <f>IF(DATOS!J2664=X$39,DATOS!C2664,"")</f>
        <v>0</v>
      </c>
    </row>
    <row r="2701" spans="26:28" x14ac:dyDescent="0.25">
      <c r="Z2701">
        <f t="shared" si="46"/>
        <v>1</v>
      </c>
      <c r="AA2701">
        <f>IF(AB2701="",0,IFERROR(IF(VLOOKUP(AB2701,AB$38:AB2700,1,0)&gt;0,0,0),1))</f>
        <v>0</v>
      </c>
      <c r="AB2701" s="16">
        <f>IF(DATOS!J2665=X$39,DATOS!C2665,"")</f>
        <v>0</v>
      </c>
    </row>
    <row r="2702" spans="26:28" x14ac:dyDescent="0.25">
      <c r="Z2702">
        <f t="shared" si="46"/>
        <v>1</v>
      </c>
      <c r="AA2702">
        <f>IF(AB2702="",0,IFERROR(IF(VLOOKUP(AB2702,AB$38:AB2701,1,0)&gt;0,0,0),1))</f>
        <v>0</v>
      </c>
      <c r="AB2702" s="16">
        <f>IF(DATOS!J2666=X$39,DATOS!C2666,"")</f>
        <v>0</v>
      </c>
    </row>
    <row r="2703" spans="26:28" x14ac:dyDescent="0.25">
      <c r="Z2703">
        <f t="shared" si="46"/>
        <v>1</v>
      </c>
      <c r="AA2703">
        <f>IF(AB2703="",0,IFERROR(IF(VLOOKUP(AB2703,AB$38:AB2702,1,0)&gt;0,0,0),1))</f>
        <v>0</v>
      </c>
      <c r="AB2703" s="16">
        <f>IF(DATOS!J2667=X$39,DATOS!C2667,"")</f>
        <v>0</v>
      </c>
    </row>
    <row r="2704" spans="26:28" x14ac:dyDescent="0.25">
      <c r="Z2704">
        <f t="shared" si="46"/>
        <v>1</v>
      </c>
      <c r="AA2704">
        <f>IF(AB2704="",0,IFERROR(IF(VLOOKUP(AB2704,AB$38:AB2703,1,0)&gt;0,0,0),1))</f>
        <v>0</v>
      </c>
      <c r="AB2704" s="16">
        <f>IF(DATOS!J2668=X$39,DATOS!C2668,"")</f>
        <v>0</v>
      </c>
    </row>
    <row r="2705" spans="26:28" x14ac:dyDescent="0.25">
      <c r="Z2705">
        <f t="shared" si="46"/>
        <v>1</v>
      </c>
      <c r="AA2705">
        <f>IF(AB2705="",0,IFERROR(IF(VLOOKUP(AB2705,AB$38:AB2704,1,0)&gt;0,0,0),1))</f>
        <v>0</v>
      </c>
      <c r="AB2705" s="16">
        <f>IF(DATOS!J2669=X$39,DATOS!C2669,"")</f>
        <v>0</v>
      </c>
    </row>
    <row r="2706" spans="26:28" x14ac:dyDescent="0.25">
      <c r="Z2706">
        <f t="shared" si="46"/>
        <v>1</v>
      </c>
      <c r="AA2706">
        <f>IF(AB2706="",0,IFERROR(IF(VLOOKUP(AB2706,AB$38:AB2705,1,0)&gt;0,0,0),1))</f>
        <v>0</v>
      </c>
      <c r="AB2706" s="16">
        <f>IF(DATOS!J2670=X$39,DATOS!C2670,"")</f>
        <v>0</v>
      </c>
    </row>
    <row r="2707" spans="26:28" x14ac:dyDescent="0.25">
      <c r="Z2707">
        <f t="shared" si="46"/>
        <v>1</v>
      </c>
      <c r="AA2707">
        <f>IF(AB2707="",0,IFERROR(IF(VLOOKUP(AB2707,AB$38:AB2706,1,0)&gt;0,0,0),1))</f>
        <v>0</v>
      </c>
      <c r="AB2707" s="16">
        <f>IF(DATOS!J2671=X$39,DATOS!C2671,"")</f>
        <v>0</v>
      </c>
    </row>
    <row r="2708" spans="26:28" x14ac:dyDescent="0.25">
      <c r="Z2708">
        <f t="shared" si="46"/>
        <v>1</v>
      </c>
      <c r="AA2708">
        <f>IF(AB2708="",0,IFERROR(IF(VLOOKUP(AB2708,AB$38:AB2707,1,0)&gt;0,0,0),1))</f>
        <v>0</v>
      </c>
      <c r="AB2708" s="16">
        <f>IF(DATOS!J2672=X$39,DATOS!C2672,"")</f>
        <v>0</v>
      </c>
    </row>
    <row r="2709" spans="26:28" x14ac:dyDescent="0.25">
      <c r="Z2709">
        <f t="shared" si="46"/>
        <v>1</v>
      </c>
      <c r="AA2709">
        <f>IF(AB2709="",0,IFERROR(IF(VLOOKUP(AB2709,AB$38:AB2708,1,0)&gt;0,0,0),1))</f>
        <v>0</v>
      </c>
      <c r="AB2709" s="16">
        <f>IF(DATOS!J2673=X$39,DATOS!C2673,"")</f>
        <v>0</v>
      </c>
    </row>
    <row r="2710" spans="26:28" x14ac:dyDescent="0.25">
      <c r="Z2710">
        <f t="shared" si="46"/>
        <v>1</v>
      </c>
      <c r="AA2710">
        <f>IF(AB2710="",0,IFERROR(IF(VLOOKUP(AB2710,AB$38:AB2709,1,0)&gt;0,0,0),1))</f>
        <v>0</v>
      </c>
      <c r="AB2710" s="16">
        <f>IF(DATOS!J2674=X$39,DATOS!C2674,"")</f>
        <v>0</v>
      </c>
    </row>
    <row r="2711" spans="26:28" x14ac:dyDescent="0.25">
      <c r="Z2711">
        <f t="shared" si="46"/>
        <v>1</v>
      </c>
      <c r="AA2711">
        <f>IF(AB2711="",0,IFERROR(IF(VLOOKUP(AB2711,AB$38:AB2710,1,0)&gt;0,0,0),1))</f>
        <v>0</v>
      </c>
      <c r="AB2711" s="16">
        <f>IF(DATOS!J2675=X$39,DATOS!C2675,"")</f>
        <v>0</v>
      </c>
    </row>
    <row r="2712" spans="26:28" x14ac:dyDescent="0.25">
      <c r="Z2712">
        <f t="shared" si="46"/>
        <v>1</v>
      </c>
      <c r="AA2712">
        <f>IF(AB2712="",0,IFERROR(IF(VLOOKUP(AB2712,AB$38:AB2711,1,0)&gt;0,0,0),1))</f>
        <v>0</v>
      </c>
      <c r="AB2712" s="16">
        <f>IF(DATOS!J2676=X$39,DATOS!C2676,"")</f>
        <v>0</v>
      </c>
    </row>
    <row r="2713" spans="26:28" x14ac:dyDescent="0.25">
      <c r="Z2713">
        <f t="shared" si="46"/>
        <v>1</v>
      </c>
      <c r="AA2713">
        <f>IF(AB2713="",0,IFERROR(IF(VLOOKUP(AB2713,AB$38:AB2712,1,0)&gt;0,0,0),1))</f>
        <v>0</v>
      </c>
      <c r="AB2713" s="16">
        <f>IF(DATOS!J2677=X$39,DATOS!C2677,"")</f>
        <v>0</v>
      </c>
    </row>
    <row r="2714" spans="26:28" x14ac:dyDescent="0.25">
      <c r="Z2714">
        <f t="shared" si="46"/>
        <v>1</v>
      </c>
      <c r="AA2714">
        <f>IF(AB2714="",0,IFERROR(IF(VLOOKUP(AB2714,AB$38:AB2713,1,0)&gt;0,0,0),1))</f>
        <v>0</v>
      </c>
      <c r="AB2714" s="16">
        <f>IF(DATOS!J2678=X$39,DATOS!C2678,"")</f>
        <v>0</v>
      </c>
    </row>
    <row r="2715" spans="26:28" x14ac:dyDescent="0.25">
      <c r="Z2715">
        <f t="shared" si="46"/>
        <v>1</v>
      </c>
      <c r="AA2715">
        <f>IF(AB2715="",0,IFERROR(IF(VLOOKUP(AB2715,AB$38:AB2714,1,0)&gt;0,0,0),1))</f>
        <v>0</v>
      </c>
      <c r="AB2715" s="16">
        <f>IF(DATOS!J2679=X$39,DATOS!C2679,"")</f>
        <v>0</v>
      </c>
    </row>
    <row r="2716" spans="26:28" x14ac:dyDescent="0.25">
      <c r="Z2716">
        <f t="shared" si="46"/>
        <v>1</v>
      </c>
      <c r="AA2716">
        <f>IF(AB2716="",0,IFERROR(IF(VLOOKUP(AB2716,AB$38:AB2715,1,0)&gt;0,0,0),1))</f>
        <v>0</v>
      </c>
      <c r="AB2716" s="16">
        <f>IF(DATOS!J2680=X$39,DATOS!C2680,"")</f>
        <v>0</v>
      </c>
    </row>
    <row r="2717" spans="26:28" x14ac:dyDescent="0.25">
      <c r="Z2717">
        <f t="shared" si="46"/>
        <v>1</v>
      </c>
      <c r="AA2717">
        <f>IF(AB2717="",0,IFERROR(IF(VLOOKUP(AB2717,AB$38:AB2716,1,0)&gt;0,0,0),1))</f>
        <v>0</v>
      </c>
      <c r="AB2717" s="16">
        <f>IF(DATOS!J2681=X$39,DATOS!C2681,"")</f>
        <v>0</v>
      </c>
    </row>
    <row r="2718" spans="26:28" x14ac:dyDescent="0.25">
      <c r="Z2718">
        <f t="shared" si="46"/>
        <v>1</v>
      </c>
      <c r="AA2718">
        <f>IF(AB2718="",0,IFERROR(IF(VLOOKUP(AB2718,AB$38:AB2717,1,0)&gt;0,0,0),1))</f>
        <v>0</v>
      </c>
      <c r="AB2718" s="16">
        <f>IF(DATOS!J2682=X$39,DATOS!C2682,"")</f>
        <v>0</v>
      </c>
    </row>
    <row r="2719" spans="26:28" x14ac:dyDescent="0.25">
      <c r="Z2719">
        <f t="shared" si="46"/>
        <v>1</v>
      </c>
      <c r="AA2719">
        <f>IF(AB2719="",0,IFERROR(IF(VLOOKUP(AB2719,AB$38:AB2718,1,0)&gt;0,0,0),1))</f>
        <v>0</v>
      </c>
      <c r="AB2719" s="16">
        <f>IF(DATOS!J2683=X$39,DATOS!C2683,"")</f>
        <v>0</v>
      </c>
    </row>
    <row r="2720" spans="26:28" x14ac:dyDescent="0.25">
      <c r="Z2720">
        <f t="shared" si="46"/>
        <v>1</v>
      </c>
      <c r="AA2720">
        <f>IF(AB2720="",0,IFERROR(IF(VLOOKUP(AB2720,AB$38:AB2719,1,0)&gt;0,0,0),1))</f>
        <v>0</v>
      </c>
      <c r="AB2720" s="16">
        <f>IF(DATOS!J2684=X$39,DATOS!C2684,"")</f>
        <v>0</v>
      </c>
    </row>
    <row r="2721" spans="26:28" x14ac:dyDescent="0.25">
      <c r="Z2721">
        <f t="shared" si="46"/>
        <v>1</v>
      </c>
      <c r="AA2721">
        <f>IF(AB2721="",0,IFERROR(IF(VLOOKUP(AB2721,AB$38:AB2720,1,0)&gt;0,0,0),1))</f>
        <v>0</v>
      </c>
      <c r="AB2721" s="16">
        <f>IF(DATOS!J2685=X$39,DATOS!C2685,"")</f>
        <v>0</v>
      </c>
    </row>
    <row r="2722" spans="26:28" x14ac:dyDescent="0.25">
      <c r="Z2722">
        <f t="shared" si="46"/>
        <v>1</v>
      </c>
      <c r="AA2722">
        <f>IF(AB2722="",0,IFERROR(IF(VLOOKUP(AB2722,AB$38:AB2721,1,0)&gt;0,0,0),1))</f>
        <v>0</v>
      </c>
      <c r="AB2722" s="16">
        <f>IF(DATOS!J2686=X$39,DATOS!C2686,"")</f>
        <v>0</v>
      </c>
    </row>
    <row r="2723" spans="26:28" x14ac:dyDescent="0.25">
      <c r="Z2723">
        <f t="shared" si="46"/>
        <v>1</v>
      </c>
      <c r="AA2723">
        <f>IF(AB2723="",0,IFERROR(IF(VLOOKUP(AB2723,AB$38:AB2722,1,0)&gt;0,0,0),1))</f>
        <v>0</v>
      </c>
      <c r="AB2723" s="16">
        <f>IF(DATOS!J2687=X$39,DATOS!C2687,"")</f>
        <v>0</v>
      </c>
    </row>
    <row r="2724" spans="26:28" x14ac:dyDescent="0.25">
      <c r="Z2724">
        <f t="shared" si="46"/>
        <v>1</v>
      </c>
      <c r="AA2724">
        <f>IF(AB2724="",0,IFERROR(IF(VLOOKUP(AB2724,AB$38:AB2723,1,0)&gt;0,0,0),1))</f>
        <v>0</v>
      </c>
      <c r="AB2724" s="16">
        <f>IF(DATOS!J2688=X$39,DATOS!C2688,"")</f>
        <v>0</v>
      </c>
    </row>
    <row r="2725" spans="26:28" x14ac:dyDescent="0.25">
      <c r="Z2725">
        <f t="shared" si="46"/>
        <v>1</v>
      </c>
      <c r="AA2725">
        <f>IF(AB2725="",0,IFERROR(IF(VLOOKUP(AB2725,AB$38:AB2724,1,0)&gt;0,0,0),1))</f>
        <v>0</v>
      </c>
      <c r="AB2725" s="16">
        <f>IF(DATOS!J2689=X$39,DATOS!C2689,"")</f>
        <v>0</v>
      </c>
    </row>
    <row r="2726" spans="26:28" x14ac:dyDescent="0.25">
      <c r="Z2726">
        <f t="shared" ref="Z2726:Z2789" si="47">Z2725+AA2726</f>
        <v>1</v>
      </c>
      <c r="AA2726">
        <f>IF(AB2726="",0,IFERROR(IF(VLOOKUP(AB2726,AB$38:AB2725,1,0)&gt;0,0,0),1))</f>
        <v>0</v>
      </c>
      <c r="AB2726" s="16">
        <f>IF(DATOS!J2690=X$39,DATOS!C2690,"")</f>
        <v>0</v>
      </c>
    </row>
    <row r="2727" spans="26:28" x14ac:dyDescent="0.25">
      <c r="Z2727">
        <f t="shared" si="47"/>
        <v>1</v>
      </c>
      <c r="AA2727">
        <f>IF(AB2727="",0,IFERROR(IF(VLOOKUP(AB2727,AB$38:AB2726,1,0)&gt;0,0,0),1))</f>
        <v>0</v>
      </c>
      <c r="AB2727" s="16">
        <f>IF(DATOS!J2691=X$39,DATOS!C2691,"")</f>
        <v>0</v>
      </c>
    </row>
    <row r="2728" spans="26:28" x14ac:dyDescent="0.25">
      <c r="Z2728">
        <f t="shared" si="47"/>
        <v>1</v>
      </c>
      <c r="AA2728">
        <f>IF(AB2728="",0,IFERROR(IF(VLOOKUP(AB2728,AB$38:AB2727,1,0)&gt;0,0,0),1))</f>
        <v>0</v>
      </c>
      <c r="AB2728" s="16">
        <f>IF(DATOS!J2692=X$39,DATOS!C2692,"")</f>
        <v>0</v>
      </c>
    </row>
    <row r="2729" spans="26:28" x14ac:dyDescent="0.25">
      <c r="Z2729">
        <f t="shared" si="47"/>
        <v>1</v>
      </c>
      <c r="AA2729">
        <f>IF(AB2729="",0,IFERROR(IF(VLOOKUP(AB2729,AB$38:AB2728,1,0)&gt;0,0,0),1))</f>
        <v>0</v>
      </c>
      <c r="AB2729" s="16">
        <f>IF(DATOS!J2693=X$39,DATOS!C2693,"")</f>
        <v>0</v>
      </c>
    </row>
    <row r="2730" spans="26:28" x14ac:dyDescent="0.25">
      <c r="Z2730">
        <f t="shared" si="47"/>
        <v>1</v>
      </c>
      <c r="AA2730">
        <f>IF(AB2730="",0,IFERROR(IF(VLOOKUP(AB2730,AB$38:AB2729,1,0)&gt;0,0,0),1))</f>
        <v>0</v>
      </c>
      <c r="AB2730" s="16">
        <f>IF(DATOS!J2694=X$39,DATOS!C2694,"")</f>
        <v>0</v>
      </c>
    </row>
    <row r="2731" spans="26:28" x14ac:dyDescent="0.25">
      <c r="Z2731">
        <f t="shared" si="47"/>
        <v>1</v>
      </c>
      <c r="AA2731">
        <f>IF(AB2731="",0,IFERROR(IF(VLOOKUP(AB2731,AB$38:AB2730,1,0)&gt;0,0,0),1))</f>
        <v>0</v>
      </c>
      <c r="AB2731" s="16">
        <f>IF(DATOS!J2695=X$39,DATOS!C2695,"")</f>
        <v>0</v>
      </c>
    </row>
    <row r="2732" spans="26:28" x14ac:dyDescent="0.25">
      <c r="Z2732">
        <f t="shared" si="47"/>
        <v>1</v>
      </c>
      <c r="AA2732">
        <f>IF(AB2732="",0,IFERROR(IF(VLOOKUP(AB2732,AB$38:AB2731,1,0)&gt;0,0,0),1))</f>
        <v>0</v>
      </c>
      <c r="AB2732" s="16">
        <f>IF(DATOS!J2696=X$39,DATOS!C2696,"")</f>
        <v>0</v>
      </c>
    </row>
    <row r="2733" spans="26:28" x14ac:dyDescent="0.25">
      <c r="Z2733">
        <f t="shared" si="47"/>
        <v>1</v>
      </c>
      <c r="AA2733">
        <f>IF(AB2733="",0,IFERROR(IF(VLOOKUP(AB2733,AB$38:AB2732,1,0)&gt;0,0,0),1))</f>
        <v>0</v>
      </c>
      <c r="AB2733" s="16">
        <f>IF(DATOS!J2697=X$39,DATOS!C2697,"")</f>
        <v>0</v>
      </c>
    </row>
    <row r="2734" spans="26:28" x14ac:dyDescent="0.25">
      <c r="Z2734">
        <f t="shared" si="47"/>
        <v>1</v>
      </c>
      <c r="AA2734">
        <f>IF(AB2734="",0,IFERROR(IF(VLOOKUP(AB2734,AB$38:AB2733,1,0)&gt;0,0,0),1))</f>
        <v>0</v>
      </c>
      <c r="AB2734" s="16">
        <f>IF(DATOS!J2698=X$39,DATOS!C2698,"")</f>
        <v>0</v>
      </c>
    </row>
    <row r="2735" spans="26:28" x14ac:dyDescent="0.25">
      <c r="Z2735">
        <f t="shared" si="47"/>
        <v>1</v>
      </c>
      <c r="AA2735">
        <f>IF(AB2735="",0,IFERROR(IF(VLOOKUP(AB2735,AB$38:AB2734,1,0)&gt;0,0,0),1))</f>
        <v>0</v>
      </c>
      <c r="AB2735" s="16">
        <f>IF(DATOS!J2699=X$39,DATOS!C2699,"")</f>
        <v>0</v>
      </c>
    </row>
    <row r="2736" spans="26:28" x14ac:dyDescent="0.25">
      <c r="Z2736">
        <f t="shared" si="47"/>
        <v>1</v>
      </c>
      <c r="AA2736">
        <f>IF(AB2736="",0,IFERROR(IF(VLOOKUP(AB2736,AB$38:AB2735,1,0)&gt;0,0,0),1))</f>
        <v>0</v>
      </c>
      <c r="AB2736" s="16">
        <f>IF(DATOS!J2700=X$39,DATOS!C2700,"")</f>
        <v>0</v>
      </c>
    </row>
    <row r="2737" spans="26:28" x14ac:dyDescent="0.25">
      <c r="Z2737">
        <f t="shared" si="47"/>
        <v>1</v>
      </c>
      <c r="AA2737">
        <f>IF(AB2737="",0,IFERROR(IF(VLOOKUP(AB2737,AB$38:AB2736,1,0)&gt;0,0,0),1))</f>
        <v>0</v>
      </c>
      <c r="AB2737" s="16">
        <f>IF(DATOS!J2701=X$39,DATOS!C2701,"")</f>
        <v>0</v>
      </c>
    </row>
    <row r="2738" spans="26:28" x14ac:dyDescent="0.25">
      <c r="Z2738">
        <f t="shared" si="47"/>
        <v>1</v>
      </c>
      <c r="AA2738">
        <f>IF(AB2738="",0,IFERROR(IF(VLOOKUP(AB2738,AB$38:AB2737,1,0)&gt;0,0,0),1))</f>
        <v>0</v>
      </c>
      <c r="AB2738" s="16">
        <f>IF(DATOS!J2702=X$39,DATOS!C2702,"")</f>
        <v>0</v>
      </c>
    </row>
    <row r="2739" spans="26:28" x14ac:dyDescent="0.25">
      <c r="Z2739">
        <f t="shared" si="47"/>
        <v>1</v>
      </c>
      <c r="AA2739">
        <f>IF(AB2739="",0,IFERROR(IF(VLOOKUP(AB2739,AB$38:AB2738,1,0)&gt;0,0,0),1))</f>
        <v>0</v>
      </c>
      <c r="AB2739" s="16">
        <f>IF(DATOS!J2703=X$39,DATOS!C2703,"")</f>
        <v>0</v>
      </c>
    </row>
    <row r="2740" spans="26:28" x14ac:dyDescent="0.25">
      <c r="Z2740">
        <f t="shared" si="47"/>
        <v>1</v>
      </c>
      <c r="AA2740">
        <f>IF(AB2740="",0,IFERROR(IF(VLOOKUP(AB2740,AB$38:AB2739,1,0)&gt;0,0,0),1))</f>
        <v>0</v>
      </c>
      <c r="AB2740" s="16">
        <f>IF(DATOS!J2704=X$39,DATOS!C2704,"")</f>
        <v>0</v>
      </c>
    </row>
    <row r="2741" spans="26:28" x14ac:dyDescent="0.25">
      <c r="Z2741">
        <f t="shared" si="47"/>
        <v>1</v>
      </c>
      <c r="AA2741">
        <f>IF(AB2741="",0,IFERROR(IF(VLOOKUP(AB2741,AB$38:AB2740,1,0)&gt;0,0,0),1))</f>
        <v>0</v>
      </c>
      <c r="AB2741" s="16">
        <f>IF(DATOS!J2705=X$39,DATOS!C2705,"")</f>
        <v>0</v>
      </c>
    </row>
    <row r="2742" spans="26:28" x14ac:dyDescent="0.25">
      <c r="Z2742">
        <f t="shared" si="47"/>
        <v>1</v>
      </c>
      <c r="AA2742">
        <f>IF(AB2742="",0,IFERROR(IF(VLOOKUP(AB2742,AB$38:AB2741,1,0)&gt;0,0,0),1))</f>
        <v>0</v>
      </c>
      <c r="AB2742" s="16">
        <f>IF(DATOS!J2706=X$39,DATOS!C2706,"")</f>
        <v>0</v>
      </c>
    </row>
    <row r="2743" spans="26:28" x14ac:dyDescent="0.25">
      <c r="Z2743">
        <f t="shared" si="47"/>
        <v>1</v>
      </c>
      <c r="AA2743">
        <f>IF(AB2743="",0,IFERROR(IF(VLOOKUP(AB2743,AB$38:AB2742,1,0)&gt;0,0,0),1))</f>
        <v>0</v>
      </c>
      <c r="AB2743" s="16">
        <f>IF(DATOS!J2707=X$39,DATOS!C2707,"")</f>
        <v>0</v>
      </c>
    </row>
    <row r="2744" spans="26:28" x14ac:dyDescent="0.25">
      <c r="Z2744">
        <f t="shared" si="47"/>
        <v>1</v>
      </c>
      <c r="AA2744">
        <f>IF(AB2744="",0,IFERROR(IF(VLOOKUP(AB2744,AB$38:AB2743,1,0)&gt;0,0,0),1))</f>
        <v>0</v>
      </c>
      <c r="AB2744" s="16">
        <f>IF(DATOS!J2708=X$39,DATOS!C2708,"")</f>
        <v>0</v>
      </c>
    </row>
    <row r="2745" spans="26:28" x14ac:dyDescent="0.25">
      <c r="Z2745">
        <f t="shared" si="47"/>
        <v>1</v>
      </c>
      <c r="AA2745">
        <f>IF(AB2745="",0,IFERROR(IF(VLOOKUP(AB2745,AB$38:AB2744,1,0)&gt;0,0,0),1))</f>
        <v>0</v>
      </c>
      <c r="AB2745" s="16">
        <f>IF(DATOS!J2709=X$39,DATOS!C2709,"")</f>
        <v>0</v>
      </c>
    </row>
    <row r="2746" spans="26:28" x14ac:dyDescent="0.25">
      <c r="Z2746">
        <f t="shared" si="47"/>
        <v>1</v>
      </c>
      <c r="AA2746">
        <f>IF(AB2746="",0,IFERROR(IF(VLOOKUP(AB2746,AB$38:AB2745,1,0)&gt;0,0,0),1))</f>
        <v>0</v>
      </c>
      <c r="AB2746" s="16">
        <f>IF(DATOS!J2710=X$39,DATOS!C2710,"")</f>
        <v>0</v>
      </c>
    </row>
    <row r="2747" spans="26:28" x14ac:dyDescent="0.25">
      <c r="Z2747">
        <f t="shared" si="47"/>
        <v>1</v>
      </c>
      <c r="AA2747">
        <f>IF(AB2747="",0,IFERROR(IF(VLOOKUP(AB2747,AB$38:AB2746,1,0)&gt;0,0,0),1))</f>
        <v>0</v>
      </c>
      <c r="AB2747" s="16">
        <f>IF(DATOS!J2711=X$39,DATOS!C2711,"")</f>
        <v>0</v>
      </c>
    </row>
    <row r="2748" spans="26:28" x14ac:dyDescent="0.25">
      <c r="Z2748">
        <f t="shared" si="47"/>
        <v>1</v>
      </c>
      <c r="AA2748">
        <f>IF(AB2748="",0,IFERROR(IF(VLOOKUP(AB2748,AB$38:AB2747,1,0)&gt;0,0,0),1))</f>
        <v>0</v>
      </c>
      <c r="AB2748" s="16">
        <f>IF(DATOS!J2712=X$39,DATOS!C2712,"")</f>
        <v>0</v>
      </c>
    </row>
    <row r="2749" spans="26:28" x14ac:dyDescent="0.25">
      <c r="Z2749">
        <f t="shared" si="47"/>
        <v>1</v>
      </c>
      <c r="AA2749">
        <f>IF(AB2749="",0,IFERROR(IF(VLOOKUP(AB2749,AB$38:AB2748,1,0)&gt;0,0,0),1))</f>
        <v>0</v>
      </c>
      <c r="AB2749" s="16">
        <f>IF(DATOS!J2713=X$39,DATOS!C2713,"")</f>
        <v>0</v>
      </c>
    </row>
    <row r="2750" spans="26:28" x14ac:dyDescent="0.25">
      <c r="Z2750">
        <f t="shared" si="47"/>
        <v>1</v>
      </c>
      <c r="AA2750">
        <f>IF(AB2750="",0,IFERROR(IF(VLOOKUP(AB2750,AB$38:AB2749,1,0)&gt;0,0,0),1))</f>
        <v>0</v>
      </c>
      <c r="AB2750" s="16">
        <f>IF(DATOS!J2714=X$39,DATOS!C2714,"")</f>
        <v>0</v>
      </c>
    </row>
    <row r="2751" spans="26:28" x14ac:dyDescent="0.25">
      <c r="Z2751">
        <f t="shared" si="47"/>
        <v>1</v>
      </c>
      <c r="AA2751">
        <f>IF(AB2751="",0,IFERROR(IF(VLOOKUP(AB2751,AB$38:AB2750,1,0)&gt;0,0,0),1))</f>
        <v>0</v>
      </c>
      <c r="AB2751" s="16">
        <f>IF(DATOS!J2715=X$39,DATOS!C2715,"")</f>
        <v>0</v>
      </c>
    </row>
    <row r="2752" spans="26:28" x14ac:dyDescent="0.25">
      <c r="Z2752">
        <f t="shared" si="47"/>
        <v>1</v>
      </c>
      <c r="AA2752">
        <f>IF(AB2752="",0,IFERROR(IF(VLOOKUP(AB2752,AB$38:AB2751,1,0)&gt;0,0,0),1))</f>
        <v>0</v>
      </c>
      <c r="AB2752" s="16">
        <f>IF(DATOS!J2716=X$39,DATOS!C2716,"")</f>
        <v>0</v>
      </c>
    </row>
    <row r="2753" spans="26:28" x14ac:dyDescent="0.25">
      <c r="Z2753">
        <f t="shared" si="47"/>
        <v>1</v>
      </c>
      <c r="AA2753">
        <f>IF(AB2753="",0,IFERROR(IF(VLOOKUP(AB2753,AB$38:AB2752,1,0)&gt;0,0,0),1))</f>
        <v>0</v>
      </c>
      <c r="AB2753" s="16">
        <f>IF(DATOS!J2717=X$39,DATOS!C2717,"")</f>
        <v>0</v>
      </c>
    </row>
    <row r="2754" spans="26:28" x14ac:dyDescent="0.25">
      <c r="Z2754">
        <f t="shared" si="47"/>
        <v>1</v>
      </c>
      <c r="AA2754">
        <f>IF(AB2754="",0,IFERROR(IF(VLOOKUP(AB2754,AB$38:AB2753,1,0)&gt;0,0,0),1))</f>
        <v>0</v>
      </c>
      <c r="AB2754" s="16">
        <f>IF(DATOS!J2718=X$39,DATOS!C2718,"")</f>
        <v>0</v>
      </c>
    </row>
    <row r="2755" spans="26:28" x14ac:dyDescent="0.25">
      <c r="Z2755">
        <f t="shared" si="47"/>
        <v>1</v>
      </c>
      <c r="AA2755">
        <f>IF(AB2755="",0,IFERROR(IF(VLOOKUP(AB2755,AB$38:AB2754,1,0)&gt;0,0,0),1))</f>
        <v>0</v>
      </c>
      <c r="AB2755" s="16">
        <f>IF(DATOS!J2719=X$39,DATOS!C2719,"")</f>
        <v>0</v>
      </c>
    </row>
    <row r="2756" spans="26:28" x14ac:dyDescent="0.25">
      <c r="Z2756">
        <f t="shared" si="47"/>
        <v>1</v>
      </c>
      <c r="AA2756">
        <f>IF(AB2756="",0,IFERROR(IF(VLOOKUP(AB2756,AB$38:AB2755,1,0)&gt;0,0,0),1))</f>
        <v>0</v>
      </c>
      <c r="AB2756" s="16">
        <f>IF(DATOS!J2720=X$39,DATOS!C2720,"")</f>
        <v>0</v>
      </c>
    </row>
    <row r="2757" spans="26:28" x14ac:dyDescent="0.25">
      <c r="Z2757">
        <f t="shared" si="47"/>
        <v>1</v>
      </c>
      <c r="AA2757">
        <f>IF(AB2757="",0,IFERROR(IF(VLOOKUP(AB2757,AB$38:AB2756,1,0)&gt;0,0,0),1))</f>
        <v>0</v>
      </c>
      <c r="AB2757" s="16">
        <f>IF(DATOS!J2721=X$39,DATOS!C2721,"")</f>
        <v>0</v>
      </c>
    </row>
    <row r="2758" spans="26:28" x14ac:dyDescent="0.25">
      <c r="Z2758">
        <f t="shared" si="47"/>
        <v>1</v>
      </c>
      <c r="AA2758">
        <f>IF(AB2758="",0,IFERROR(IF(VLOOKUP(AB2758,AB$38:AB2757,1,0)&gt;0,0,0),1))</f>
        <v>0</v>
      </c>
      <c r="AB2758" s="16">
        <f>IF(DATOS!J2722=X$39,DATOS!C2722,"")</f>
        <v>0</v>
      </c>
    </row>
    <row r="2759" spans="26:28" x14ac:dyDescent="0.25">
      <c r="Z2759">
        <f t="shared" si="47"/>
        <v>1</v>
      </c>
      <c r="AA2759">
        <f>IF(AB2759="",0,IFERROR(IF(VLOOKUP(AB2759,AB$38:AB2758,1,0)&gt;0,0,0),1))</f>
        <v>0</v>
      </c>
      <c r="AB2759" s="16">
        <f>IF(DATOS!J2723=X$39,DATOS!C2723,"")</f>
        <v>0</v>
      </c>
    </row>
    <row r="2760" spans="26:28" x14ac:dyDescent="0.25">
      <c r="Z2760">
        <f t="shared" si="47"/>
        <v>1</v>
      </c>
      <c r="AA2760">
        <f>IF(AB2760="",0,IFERROR(IF(VLOOKUP(AB2760,AB$38:AB2759,1,0)&gt;0,0,0),1))</f>
        <v>0</v>
      </c>
      <c r="AB2760" s="16">
        <f>IF(DATOS!J2724=X$39,DATOS!C2724,"")</f>
        <v>0</v>
      </c>
    </row>
    <row r="2761" spans="26:28" x14ac:dyDescent="0.25">
      <c r="Z2761">
        <f t="shared" si="47"/>
        <v>1</v>
      </c>
      <c r="AA2761">
        <f>IF(AB2761="",0,IFERROR(IF(VLOOKUP(AB2761,AB$38:AB2760,1,0)&gt;0,0,0),1))</f>
        <v>0</v>
      </c>
      <c r="AB2761" s="16">
        <f>IF(DATOS!J2725=X$39,DATOS!C2725,"")</f>
        <v>0</v>
      </c>
    </row>
    <row r="2762" spans="26:28" x14ac:dyDescent="0.25">
      <c r="Z2762">
        <f t="shared" si="47"/>
        <v>1</v>
      </c>
      <c r="AA2762">
        <f>IF(AB2762="",0,IFERROR(IF(VLOOKUP(AB2762,AB$38:AB2761,1,0)&gt;0,0,0),1))</f>
        <v>0</v>
      </c>
      <c r="AB2762" s="16">
        <f>IF(DATOS!J2726=X$39,DATOS!C2726,"")</f>
        <v>0</v>
      </c>
    </row>
    <row r="2763" spans="26:28" x14ac:dyDescent="0.25">
      <c r="Z2763">
        <f t="shared" si="47"/>
        <v>1</v>
      </c>
      <c r="AA2763">
        <f>IF(AB2763="",0,IFERROR(IF(VLOOKUP(AB2763,AB$38:AB2762,1,0)&gt;0,0,0),1))</f>
        <v>0</v>
      </c>
      <c r="AB2763" s="16">
        <f>IF(DATOS!J2727=X$39,DATOS!C2727,"")</f>
        <v>0</v>
      </c>
    </row>
    <row r="2764" spans="26:28" x14ac:dyDescent="0.25">
      <c r="Z2764">
        <f t="shared" si="47"/>
        <v>1</v>
      </c>
      <c r="AA2764">
        <f>IF(AB2764="",0,IFERROR(IF(VLOOKUP(AB2764,AB$38:AB2763,1,0)&gt;0,0,0),1))</f>
        <v>0</v>
      </c>
      <c r="AB2764" s="16">
        <f>IF(DATOS!J2728=X$39,DATOS!C2728,"")</f>
        <v>0</v>
      </c>
    </row>
    <row r="2765" spans="26:28" x14ac:dyDescent="0.25">
      <c r="Z2765">
        <f t="shared" si="47"/>
        <v>1</v>
      </c>
      <c r="AA2765">
        <f>IF(AB2765="",0,IFERROR(IF(VLOOKUP(AB2765,AB$38:AB2764,1,0)&gt;0,0,0),1))</f>
        <v>0</v>
      </c>
      <c r="AB2765" s="16">
        <f>IF(DATOS!J2729=X$39,DATOS!C2729,"")</f>
        <v>0</v>
      </c>
    </row>
    <row r="2766" spans="26:28" x14ac:dyDescent="0.25">
      <c r="Z2766">
        <f t="shared" si="47"/>
        <v>1</v>
      </c>
      <c r="AA2766">
        <f>IF(AB2766="",0,IFERROR(IF(VLOOKUP(AB2766,AB$38:AB2765,1,0)&gt;0,0,0),1))</f>
        <v>0</v>
      </c>
      <c r="AB2766" s="16">
        <f>IF(DATOS!J2730=X$39,DATOS!C2730,"")</f>
        <v>0</v>
      </c>
    </row>
    <row r="2767" spans="26:28" x14ac:dyDescent="0.25">
      <c r="Z2767">
        <f t="shared" si="47"/>
        <v>1</v>
      </c>
      <c r="AA2767">
        <f>IF(AB2767="",0,IFERROR(IF(VLOOKUP(AB2767,AB$38:AB2766,1,0)&gt;0,0,0),1))</f>
        <v>0</v>
      </c>
      <c r="AB2767" s="16">
        <f>IF(DATOS!J2731=X$39,DATOS!C2731,"")</f>
        <v>0</v>
      </c>
    </row>
    <row r="2768" spans="26:28" x14ac:dyDescent="0.25">
      <c r="Z2768">
        <f t="shared" si="47"/>
        <v>1</v>
      </c>
      <c r="AA2768">
        <f>IF(AB2768="",0,IFERROR(IF(VLOOKUP(AB2768,AB$38:AB2767,1,0)&gt;0,0,0),1))</f>
        <v>0</v>
      </c>
      <c r="AB2768" s="16">
        <f>IF(DATOS!J2732=X$39,DATOS!C2732,"")</f>
        <v>0</v>
      </c>
    </row>
    <row r="2769" spans="26:28" x14ac:dyDescent="0.25">
      <c r="Z2769">
        <f t="shared" si="47"/>
        <v>1</v>
      </c>
      <c r="AA2769">
        <f>IF(AB2769="",0,IFERROR(IF(VLOOKUP(AB2769,AB$38:AB2768,1,0)&gt;0,0,0),1))</f>
        <v>0</v>
      </c>
      <c r="AB2769" s="16">
        <f>IF(DATOS!J2733=X$39,DATOS!C2733,"")</f>
        <v>0</v>
      </c>
    </row>
    <row r="2770" spans="26:28" x14ac:dyDescent="0.25">
      <c r="Z2770">
        <f t="shared" si="47"/>
        <v>1</v>
      </c>
      <c r="AA2770">
        <f>IF(AB2770="",0,IFERROR(IF(VLOOKUP(AB2770,AB$38:AB2769,1,0)&gt;0,0,0),1))</f>
        <v>0</v>
      </c>
      <c r="AB2770" s="16">
        <f>IF(DATOS!J2734=X$39,DATOS!C2734,"")</f>
        <v>0</v>
      </c>
    </row>
    <row r="2771" spans="26:28" x14ac:dyDescent="0.25">
      <c r="Z2771">
        <f t="shared" si="47"/>
        <v>1</v>
      </c>
      <c r="AA2771">
        <f>IF(AB2771="",0,IFERROR(IF(VLOOKUP(AB2771,AB$38:AB2770,1,0)&gt;0,0,0),1))</f>
        <v>0</v>
      </c>
      <c r="AB2771" s="16">
        <f>IF(DATOS!J2735=X$39,DATOS!C2735,"")</f>
        <v>0</v>
      </c>
    </row>
    <row r="2772" spans="26:28" x14ac:dyDescent="0.25">
      <c r="Z2772">
        <f t="shared" si="47"/>
        <v>1</v>
      </c>
      <c r="AA2772">
        <f>IF(AB2772="",0,IFERROR(IF(VLOOKUP(AB2772,AB$38:AB2771,1,0)&gt;0,0,0),1))</f>
        <v>0</v>
      </c>
      <c r="AB2772" s="16">
        <f>IF(DATOS!J2736=X$39,DATOS!C2736,"")</f>
        <v>0</v>
      </c>
    </row>
    <row r="2773" spans="26:28" x14ac:dyDescent="0.25">
      <c r="Z2773">
        <f t="shared" si="47"/>
        <v>1</v>
      </c>
      <c r="AA2773">
        <f>IF(AB2773="",0,IFERROR(IF(VLOOKUP(AB2773,AB$38:AB2772,1,0)&gt;0,0,0),1))</f>
        <v>0</v>
      </c>
      <c r="AB2773" s="16">
        <f>IF(DATOS!J2737=X$39,DATOS!C2737,"")</f>
        <v>0</v>
      </c>
    </row>
    <row r="2774" spans="26:28" x14ac:dyDescent="0.25">
      <c r="Z2774">
        <f t="shared" si="47"/>
        <v>1</v>
      </c>
      <c r="AA2774">
        <f>IF(AB2774="",0,IFERROR(IF(VLOOKUP(AB2774,AB$38:AB2773,1,0)&gt;0,0,0),1))</f>
        <v>0</v>
      </c>
      <c r="AB2774" s="16">
        <f>IF(DATOS!J2738=X$39,DATOS!C2738,"")</f>
        <v>0</v>
      </c>
    </row>
    <row r="2775" spans="26:28" x14ac:dyDescent="0.25">
      <c r="Z2775">
        <f t="shared" si="47"/>
        <v>1</v>
      </c>
      <c r="AA2775">
        <f>IF(AB2775="",0,IFERROR(IF(VLOOKUP(AB2775,AB$38:AB2774,1,0)&gt;0,0,0),1))</f>
        <v>0</v>
      </c>
      <c r="AB2775" s="16">
        <f>IF(DATOS!J2739=X$39,DATOS!C2739,"")</f>
        <v>0</v>
      </c>
    </row>
    <row r="2776" spans="26:28" x14ac:dyDescent="0.25">
      <c r="Z2776">
        <f t="shared" si="47"/>
        <v>1</v>
      </c>
      <c r="AA2776">
        <f>IF(AB2776="",0,IFERROR(IF(VLOOKUP(AB2776,AB$38:AB2775,1,0)&gt;0,0,0),1))</f>
        <v>0</v>
      </c>
      <c r="AB2776" s="16">
        <f>IF(DATOS!J2740=X$39,DATOS!C2740,"")</f>
        <v>0</v>
      </c>
    </row>
    <row r="2777" spans="26:28" x14ac:dyDescent="0.25">
      <c r="Z2777">
        <f t="shared" si="47"/>
        <v>1</v>
      </c>
      <c r="AA2777">
        <f>IF(AB2777="",0,IFERROR(IF(VLOOKUP(AB2777,AB$38:AB2776,1,0)&gt;0,0,0),1))</f>
        <v>0</v>
      </c>
      <c r="AB2777" s="16">
        <f>IF(DATOS!J2741=X$39,DATOS!C2741,"")</f>
        <v>0</v>
      </c>
    </row>
    <row r="2778" spans="26:28" x14ac:dyDescent="0.25">
      <c r="Z2778">
        <f t="shared" si="47"/>
        <v>1</v>
      </c>
      <c r="AA2778">
        <f>IF(AB2778="",0,IFERROR(IF(VLOOKUP(AB2778,AB$38:AB2777,1,0)&gt;0,0,0),1))</f>
        <v>0</v>
      </c>
      <c r="AB2778" s="16">
        <f>IF(DATOS!J2742=X$39,DATOS!C2742,"")</f>
        <v>0</v>
      </c>
    </row>
    <row r="2779" spans="26:28" x14ac:dyDescent="0.25">
      <c r="Z2779">
        <f t="shared" si="47"/>
        <v>1</v>
      </c>
      <c r="AA2779">
        <f>IF(AB2779="",0,IFERROR(IF(VLOOKUP(AB2779,AB$38:AB2778,1,0)&gt;0,0,0),1))</f>
        <v>0</v>
      </c>
      <c r="AB2779" s="16">
        <f>IF(DATOS!J2743=X$39,DATOS!C2743,"")</f>
        <v>0</v>
      </c>
    </row>
    <row r="2780" spans="26:28" x14ac:dyDescent="0.25">
      <c r="Z2780">
        <f t="shared" si="47"/>
        <v>1</v>
      </c>
      <c r="AA2780">
        <f>IF(AB2780="",0,IFERROR(IF(VLOOKUP(AB2780,AB$38:AB2779,1,0)&gt;0,0,0),1))</f>
        <v>0</v>
      </c>
      <c r="AB2780" s="16">
        <f>IF(DATOS!J2744=X$39,DATOS!C2744,"")</f>
        <v>0</v>
      </c>
    </row>
    <row r="2781" spans="26:28" x14ac:dyDescent="0.25">
      <c r="Z2781">
        <f t="shared" si="47"/>
        <v>1</v>
      </c>
      <c r="AA2781">
        <f>IF(AB2781="",0,IFERROR(IF(VLOOKUP(AB2781,AB$38:AB2780,1,0)&gt;0,0,0),1))</f>
        <v>0</v>
      </c>
      <c r="AB2781" s="16">
        <f>IF(DATOS!J2745=X$39,DATOS!C2745,"")</f>
        <v>0</v>
      </c>
    </row>
    <row r="2782" spans="26:28" x14ac:dyDescent="0.25">
      <c r="Z2782">
        <f t="shared" si="47"/>
        <v>1</v>
      </c>
      <c r="AA2782">
        <f>IF(AB2782="",0,IFERROR(IF(VLOOKUP(AB2782,AB$38:AB2781,1,0)&gt;0,0,0),1))</f>
        <v>0</v>
      </c>
      <c r="AB2782" s="16">
        <f>IF(DATOS!J2746=X$39,DATOS!C2746,"")</f>
        <v>0</v>
      </c>
    </row>
    <row r="2783" spans="26:28" x14ac:dyDescent="0.25">
      <c r="Z2783">
        <f t="shared" si="47"/>
        <v>1</v>
      </c>
      <c r="AA2783">
        <f>IF(AB2783="",0,IFERROR(IF(VLOOKUP(AB2783,AB$38:AB2782,1,0)&gt;0,0,0),1))</f>
        <v>0</v>
      </c>
      <c r="AB2783" s="16">
        <f>IF(DATOS!J2747=X$39,DATOS!C2747,"")</f>
        <v>0</v>
      </c>
    </row>
    <row r="2784" spans="26:28" x14ac:dyDescent="0.25">
      <c r="Z2784">
        <f t="shared" si="47"/>
        <v>1</v>
      </c>
      <c r="AA2784">
        <f>IF(AB2784="",0,IFERROR(IF(VLOOKUP(AB2784,AB$38:AB2783,1,0)&gt;0,0,0),1))</f>
        <v>0</v>
      </c>
      <c r="AB2784" s="16">
        <f>IF(DATOS!J2748=X$39,DATOS!C2748,"")</f>
        <v>0</v>
      </c>
    </row>
    <row r="2785" spans="26:28" x14ac:dyDescent="0.25">
      <c r="Z2785">
        <f t="shared" si="47"/>
        <v>1</v>
      </c>
      <c r="AA2785">
        <f>IF(AB2785="",0,IFERROR(IF(VLOOKUP(AB2785,AB$38:AB2784,1,0)&gt;0,0,0),1))</f>
        <v>0</v>
      </c>
      <c r="AB2785" s="16">
        <f>IF(DATOS!J2749=X$39,DATOS!C2749,"")</f>
        <v>0</v>
      </c>
    </row>
    <row r="2786" spans="26:28" x14ac:dyDescent="0.25">
      <c r="Z2786">
        <f t="shared" si="47"/>
        <v>1</v>
      </c>
      <c r="AA2786">
        <f>IF(AB2786="",0,IFERROR(IF(VLOOKUP(AB2786,AB$38:AB2785,1,0)&gt;0,0,0),1))</f>
        <v>0</v>
      </c>
      <c r="AB2786" s="16">
        <f>IF(DATOS!J2750=X$39,DATOS!C2750,"")</f>
        <v>0</v>
      </c>
    </row>
    <row r="2787" spans="26:28" x14ac:dyDescent="0.25">
      <c r="Z2787">
        <f t="shared" si="47"/>
        <v>1</v>
      </c>
      <c r="AA2787">
        <f>IF(AB2787="",0,IFERROR(IF(VLOOKUP(AB2787,AB$38:AB2786,1,0)&gt;0,0,0),1))</f>
        <v>0</v>
      </c>
      <c r="AB2787" s="16">
        <f>IF(DATOS!J2751=X$39,DATOS!C2751,"")</f>
        <v>0</v>
      </c>
    </row>
    <row r="2788" spans="26:28" x14ac:dyDescent="0.25">
      <c r="Z2788">
        <f t="shared" si="47"/>
        <v>1</v>
      </c>
      <c r="AA2788">
        <f>IF(AB2788="",0,IFERROR(IF(VLOOKUP(AB2788,AB$38:AB2787,1,0)&gt;0,0,0),1))</f>
        <v>0</v>
      </c>
      <c r="AB2788" s="16">
        <f>IF(DATOS!J2752=X$39,DATOS!C2752,"")</f>
        <v>0</v>
      </c>
    </row>
    <row r="2789" spans="26:28" x14ac:dyDescent="0.25">
      <c r="Z2789">
        <f t="shared" si="47"/>
        <v>1</v>
      </c>
      <c r="AA2789">
        <f>IF(AB2789="",0,IFERROR(IF(VLOOKUP(AB2789,AB$38:AB2788,1,0)&gt;0,0,0),1))</f>
        <v>0</v>
      </c>
      <c r="AB2789" s="16">
        <f>IF(DATOS!J2753=X$39,DATOS!C2753,"")</f>
        <v>0</v>
      </c>
    </row>
    <row r="2790" spans="26:28" x14ac:dyDescent="0.25">
      <c r="Z2790">
        <f t="shared" ref="Z2790:Z2853" si="48">Z2789+AA2790</f>
        <v>1</v>
      </c>
      <c r="AA2790">
        <f>IF(AB2790="",0,IFERROR(IF(VLOOKUP(AB2790,AB$38:AB2789,1,0)&gt;0,0,0),1))</f>
        <v>0</v>
      </c>
      <c r="AB2790" s="16">
        <f>IF(DATOS!J2754=X$39,DATOS!C2754,"")</f>
        <v>0</v>
      </c>
    </row>
    <row r="2791" spans="26:28" x14ac:dyDescent="0.25">
      <c r="Z2791">
        <f t="shared" si="48"/>
        <v>1</v>
      </c>
      <c r="AA2791">
        <f>IF(AB2791="",0,IFERROR(IF(VLOOKUP(AB2791,AB$38:AB2790,1,0)&gt;0,0,0),1))</f>
        <v>0</v>
      </c>
      <c r="AB2791" s="16">
        <f>IF(DATOS!J2755=X$39,DATOS!C2755,"")</f>
        <v>0</v>
      </c>
    </row>
    <row r="2792" spans="26:28" x14ac:dyDescent="0.25">
      <c r="Z2792">
        <f t="shared" si="48"/>
        <v>1</v>
      </c>
      <c r="AA2792">
        <f>IF(AB2792="",0,IFERROR(IF(VLOOKUP(AB2792,AB$38:AB2791,1,0)&gt;0,0,0),1))</f>
        <v>0</v>
      </c>
      <c r="AB2792" s="16">
        <f>IF(DATOS!J2756=X$39,DATOS!C2756,"")</f>
        <v>0</v>
      </c>
    </row>
    <row r="2793" spans="26:28" x14ac:dyDescent="0.25">
      <c r="Z2793">
        <f t="shared" si="48"/>
        <v>1</v>
      </c>
      <c r="AA2793">
        <f>IF(AB2793="",0,IFERROR(IF(VLOOKUP(AB2793,AB$38:AB2792,1,0)&gt;0,0,0),1))</f>
        <v>0</v>
      </c>
      <c r="AB2793" s="16">
        <f>IF(DATOS!J2757=X$39,DATOS!C2757,"")</f>
        <v>0</v>
      </c>
    </row>
    <row r="2794" spans="26:28" x14ac:dyDescent="0.25">
      <c r="Z2794">
        <f t="shared" si="48"/>
        <v>1</v>
      </c>
      <c r="AA2794">
        <f>IF(AB2794="",0,IFERROR(IF(VLOOKUP(AB2794,AB$38:AB2793,1,0)&gt;0,0,0),1))</f>
        <v>0</v>
      </c>
      <c r="AB2794" s="16">
        <f>IF(DATOS!J2758=X$39,DATOS!C2758,"")</f>
        <v>0</v>
      </c>
    </row>
    <row r="2795" spans="26:28" x14ac:dyDescent="0.25">
      <c r="Z2795">
        <f t="shared" si="48"/>
        <v>1</v>
      </c>
      <c r="AA2795">
        <f>IF(AB2795="",0,IFERROR(IF(VLOOKUP(AB2795,AB$38:AB2794,1,0)&gt;0,0,0),1))</f>
        <v>0</v>
      </c>
      <c r="AB2795" s="16">
        <f>IF(DATOS!J2759=X$39,DATOS!C2759,"")</f>
        <v>0</v>
      </c>
    </row>
    <row r="2796" spans="26:28" x14ac:dyDescent="0.25">
      <c r="Z2796">
        <f t="shared" si="48"/>
        <v>1</v>
      </c>
      <c r="AA2796">
        <f>IF(AB2796="",0,IFERROR(IF(VLOOKUP(AB2796,AB$38:AB2795,1,0)&gt;0,0,0),1))</f>
        <v>0</v>
      </c>
      <c r="AB2796" s="16">
        <f>IF(DATOS!J2760=X$39,DATOS!C2760,"")</f>
        <v>0</v>
      </c>
    </row>
    <row r="2797" spans="26:28" x14ac:dyDescent="0.25">
      <c r="Z2797">
        <f t="shared" si="48"/>
        <v>1</v>
      </c>
      <c r="AA2797">
        <f>IF(AB2797="",0,IFERROR(IF(VLOOKUP(AB2797,AB$38:AB2796,1,0)&gt;0,0,0),1))</f>
        <v>0</v>
      </c>
      <c r="AB2797" s="16">
        <f>IF(DATOS!J2761=X$39,DATOS!C2761,"")</f>
        <v>0</v>
      </c>
    </row>
    <row r="2798" spans="26:28" x14ac:dyDescent="0.25">
      <c r="Z2798">
        <f t="shared" si="48"/>
        <v>1</v>
      </c>
      <c r="AA2798">
        <f>IF(AB2798="",0,IFERROR(IF(VLOOKUP(AB2798,AB$38:AB2797,1,0)&gt;0,0,0),1))</f>
        <v>0</v>
      </c>
      <c r="AB2798" s="16">
        <f>IF(DATOS!J2762=X$39,DATOS!C2762,"")</f>
        <v>0</v>
      </c>
    </row>
    <row r="2799" spans="26:28" x14ac:dyDescent="0.25">
      <c r="Z2799">
        <f t="shared" si="48"/>
        <v>1</v>
      </c>
      <c r="AA2799">
        <f>IF(AB2799="",0,IFERROR(IF(VLOOKUP(AB2799,AB$38:AB2798,1,0)&gt;0,0,0),1))</f>
        <v>0</v>
      </c>
      <c r="AB2799" s="16">
        <f>IF(DATOS!J2763=X$39,DATOS!C2763,"")</f>
        <v>0</v>
      </c>
    </row>
    <row r="2800" spans="26:28" x14ac:dyDescent="0.25">
      <c r="Z2800">
        <f t="shared" si="48"/>
        <v>1</v>
      </c>
      <c r="AA2800">
        <f>IF(AB2800="",0,IFERROR(IF(VLOOKUP(AB2800,AB$38:AB2799,1,0)&gt;0,0,0),1))</f>
        <v>0</v>
      </c>
      <c r="AB2800" s="16">
        <f>IF(DATOS!J2764=X$39,DATOS!C2764,"")</f>
        <v>0</v>
      </c>
    </row>
    <row r="2801" spans="26:28" x14ac:dyDescent="0.25">
      <c r="Z2801">
        <f t="shared" si="48"/>
        <v>1</v>
      </c>
      <c r="AA2801">
        <f>IF(AB2801="",0,IFERROR(IF(VLOOKUP(AB2801,AB$38:AB2800,1,0)&gt;0,0,0),1))</f>
        <v>0</v>
      </c>
      <c r="AB2801" s="16">
        <f>IF(DATOS!J2765=X$39,DATOS!C2765,"")</f>
        <v>0</v>
      </c>
    </row>
    <row r="2802" spans="26:28" x14ac:dyDescent="0.25">
      <c r="Z2802">
        <f t="shared" si="48"/>
        <v>1</v>
      </c>
      <c r="AA2802">
        <f>IF(AB2802="",0,IFERROR(IF(VLOOKUP(AB2802,AB$38:AB2801,1,0)&gt;0,0,0),1))</f>
        <v>0</v>
      </c>
      <c r="AB2802" s="16">
        <f>IF(DATOS!J2766=X$39,DATOS!C2766,"")</f>
        <v>0</v>
      </c>
    </row>
    <row r="2803" spans="26:28" x14ac:dyDescent="0.25">
      <c r="Z2803">
        <f t="shared" si="48"/>
        <v>1</v>
      </c>
      <c r="AA2803">
        <f>IF(AB2803="",0,IFERROR(IF(VLOOKUP(AB2803,AB$38:AB2802,1,0)&gt;0,0,0),1))</f>
        <v>0</v>
      </c>
      <c r="AB2803" s="16">
        <f>IF(DATOS!J2767=X$39,DATOS!C2767,"")</f>
        <v>0</v>
      </c>
    </row>
    <row r="2804" spans="26:28" x14ac:dyDescent="0.25">
      <c r="Z2804">
        <f t="shared" si="48"/>
        <v>1</v>
      </c>
      <c r="AA2804">
        <f>IF(AB2804="",0,IFERROR(IF(VLOOKUP(AB2804,AB$38:AB2803,1,0)&gt;0,0,0),1))</f>
        <v>0</v>
      </c>
      <c r="AB2804" s="16">
        <f>IF(DATOS!J2768=X$39,DATOS!C2768,"")</f>
        <v>0</v>
      </c>
    </row>
    <row r="2805" spans="26:28" x14ac:dyDescent="0.25">
      <c r="Z2805">
        <f t="shared" si="48"/>
        <v>1</v>
      </c>
      <c r="AA2805">
        <f>IF(AB2805="",0,IFERROR(IF(VLOOKUP(AB2805,AB$38:AB2804,1,0)&gt;0,0,0),1))</f>
        <v>0</v>
      </c>
      <c r="AB2805" s="16">
        <f>IF(DATOS!J2769=X$39,DATOS!C2769,"")</f>
        <v>0</v>
      </c>
    </row>
    <row r="2806" spans="26:28" x14ac:dyDescent="0.25">
      <c r="Z2806">
        <f t="shared" si="48"/>
        <v>1</v>
      </c>
      <c r="AA2806">
        <f>IF(AB2806="",0,IFERROR(IF(VLOOKUP(AB2806,AB$38:AB2805,1,0)&gt;0,0,0),1))</f>
        <v>0</v>
      </c>
      <c r="AB2806" s="16">
        <f>IF(DATOS!J2770=X$39,DATOS!C2770,"")</f>
        <v>0</v>
      </c>
    </row>
    <row r="2807" spans="26:28" x14ac:dyDescent="0.25">
      <c r="Z2807">
        <f t="shared" si="48"/>
        <v>1</v>
      </c>
      <c r="AA2807">
        <f>IF(AB2807="",0,IFERROR(IF(VLOOKUP(AB2807,AB$38:AB2806,1,0)&gt;0,0,0),1))</f>
        <v>0</v>
      </c>
      <c r="AB2807" s="16">
        <f>IF(DATOS!J2771=X$39,DATOS!C2771,"")</f>
        <v>0</v>
      </c>
    </row>
    <row r="2808" spans="26:28" x14ac:dyDescent="0.25">
      <c r="Z2808">
        <f t="shared" si="48"/>
        <v>1</v>
      </c>
      <c r="AA2808">
        <f>IF(AB2808="",0,IFERROR(IF(VLOOKUP(AB2808,AB$38:AB2807,1,0)&gt;0,0,0),1))</f>
        <v>0</v>
      </c>
      <c r="AB2808" s="16">
        <f>IF(DATOS!J2772=X$39,DATOS!C2772,"")</f>
        <v>0</v>
      </c>
    </row>
    <row r="2809" spans="26:28" x14ac:dyDescent="0.25">
      <c r="Z2809">
        <f t="shared" si="48"/>
        <v>1</v>
      </c>
      <c r="AA2809">
        <f>IF(AB2809="",0,IFERROR(IF(VLOOKUP(AB2809,AB$38:AB2808,1,0)&gt;0,0,0),1))</f>
        <v>0</v>
      </c>
      <c r="AB2809" s="16">
        <f>IF(DATOS!J2773=X$39,DATOS!C2773,"")</f>
        <v>0</v>
      </c>
    </row>
    <row r="2810" spans="26:28" x14ac:dyDescent="0.25">
      <c r="Z2810">
        <f t="shared" si="48"/>
        <v>1</v>
      </c>
      <c r="AA2810">
        <f>IF(AB2810="",0,IFERROR(IF(VLOOKUP(AB2810,AB$38:AB2809,1,0)&gt;0,0,0),1))</f>
        <v>0</v>
      </c>
      <c r="AB2810" s="16">
        <f>IF(DATOS!J2774=X$39,DATOS!C2774,"")</f>
        <v>0</v>
      </c>
    </row>
    <row r="2811" spans="26:28" x14ac:dyDescent="0.25">
      <c r="Z2811">
        <f t="shared" si="48"/>
        <v>1</v>
      </c>
      <c r="AA2811">
        <f>IF(AB2811="",0,IFERROR(IF(VLOOKUP(AB2811,AB$38:AB2810,1,0)&gt;0,0,0),1))</f>
        <v>0</v>
      </c>
      <c r="AB2811" s="16">
        <f>IF(DATOS!J2775=X$39,DATOS!C2775,"")</f>
        <v>0</v>
      </c>
    </row>
    <row r="2812" spans="26:28" x14ac:dyDescent="0.25">
      <c r="Z2812">
        <f t="shared" si="48"/>
        <v>1</v>
      </c>
      <c r="AA2812">
        <f>IF(AB2812="",0,IFERROR(IF(VLOOKUP(AB2812,AB$38:AB2811,1,0)&gt;0,0,0),1))</f>
        <v>0</v>
      </c>
      <c r="AB2812" s="16">
        <f>IF(DATOS!J2776=X$39,DATOS!C2776,"")</f>
        <v>0</v>
      </c>
    </row>
    <row r="2813" spans="26:28" x14ac:dyDescent="0.25">
      <c r="Z2813">
        <f t="shared" si="48"/>
        <v>1</v>
      </c>
      <c r="AA2813">
        <f>IF(AB2813="",0,IFERROR(IF(VLOOKUP(AB2813,AB$38:AB2812,1,0)&gt;0,0,0),1))</f>
        <v>0</v>
      </c>
      <c r="AB2813" s="16">
        <f>IF(DATOS!J2777=X$39,DATOS!C2777,"")</f>
        <v>0</v>
      </c>
    </row>
    <row r="2814" spans="26:28" x14ac:dyDescent="0.25">
      <c r="Z2814">
        <f t="shared" si="48"/>
        <v>1</v>
      </c>
      <c r="AA2814">
        <f>IF(AB2814="",0,IFERROR(IF(VLOOKUP(AB2814,AB$38:AB2813,1,0)&gt;0,0,0),1))</f>
        <v>0</v>
      </c>
      <c r="AB2814" s="16">
        <f>IF(DATOS!J2778=X$39,DATOS!C2778,"")</f>
        <v>0</v>
      </c>
    </row>
    <row r="2815" spans="26:28" x14ac:dyDescent="0.25">
      <c r="Z2815">
        <f t="shared" si="48"/>
        <v>1</v>
      </c>
      <c r="AA2815">
        <f>IF(AB2815="",0,IFERROR(IF(VLOOKUP(AB2815,AB$38:AB2814,1,0)&gt;0,0,0),1))</f>
        <v>0</v>
      </c>
      <c r="AB2815" s="16">
        <f>IF(DATOS!J2779=X$39,DATOS!C2779,"")</f>
        <v>0</v>
      </c>
    </row>
    <row r="2816" spans="26:28" x14ac:dyDescent="0.25">
      <c r="Z2816">
        <f t="shared" si="48"/>
        <v>1</v>
      </c>
      <c r="AA2816">
        <f>IF(AB2816="",0,IFERROR(IF(VLOOKUP(AB2816,AB$38:AB2815,1,0)&gt;0,0,0),1))</f>
        <v>0</v>
      </c>
      <c r="AB2816" s="16">
        <f>IF(DATOS!J2780=X$39,DATOS!C2780,"")</f>
        <v>0</v>
      </c>
    </row>
    <row r="2817" spans="26:28" x14ac:dyDescent="0.25">
      <c r="Z2817">
        <f t="shared" si="48"/>
        <v>1</v>
      </c>
      <c r="AA2817">
        <f>IF(AB2817="",0,IFERROR(IF(VLOOKUP(AB2817,AB$38:AB2816,1,0)&gt;0,0,0),1))</f>
        <v>0</v>
      </c>
      <c r="AB2817" s="16">
        <f>IF(DATOS!J2781=X$39,DATOS!C2781,"")</f>
        <v>0</v>
      </c>
    </row>
    <row r="2818" spans="26:28" x14ac:dyDescent="0.25">
      <c r="Z2818">
        <f t="shared" si="48"/>
        <v>1</v>
      </c>
      <c r="AA2818">
        <f>IF(AB2818="",0,IFERROR(IF(VLOOKUP(AB2818,AB$38:AB2817,1,0)&gt;0,0,0),1))</f>
        <v>0</v>
      </c>
      <c r="AB2818" s="16">
        <f>IF(DATOS!J2782=X$39,DATOS!C2782,"")</f>
        <v>0</v>
      </c>
    </row>
    <row r="2819" spans="26:28" x14ac:dyDescent="0.25">
      <c r="Z2819">
        <f t="shared" si="48"/>
        <v>1</v>
      </c>
      <c r="AA2819">
        <f>IF(AB2819="",0,IFERROR(IF(VLOOKUP(AB2819,AB$38:AB2818,1,0)&gt;0,0,0),1))</f>
        <v>0</v>
      </c>
      <c r="AB2819" s="16">
        <f>IF(DATOS!J2783=X$39,DATOS!C2783,"")</f>
        <v>0</v>
      </c>
    </row>
    <row r="2820" spans="26:28" x14ac:dyDescent="0.25">
      <c r="Z2820">
        <f t="shared" si="48"/>
        <v>1</v>
      </c>
      <c r="AA2820">
        <f>IF(AB2820="",0,IFERROR(IF(VLOOKUP(AB2820,AB$38:AB2819,1,0)&gt;0,0,0),1))</f>
        <v>0</v>
      </c>
      <c r="AB2820" s="16">
        <f>IF(DATOS!J2784=X$39,DATOS!C2784,"")</f>
        <v>0</v>
      </c>
    </row>
    <row r="2821" spans="26:28" x14ac:dyDescent="0.25">
      <c r="Z2821">
        <f t="shared" si="48"/>
        <v>1</v>
      </c>
      <c r="AA2821">
        <f>IF(AB2821="",0,IFERROR(IF(VLOOKUP(AB2821,AB$38:AB2820,1,0)&gt;0,0,0),1))</f>
        <v>0</v>
      </c>
      <c r="AB2821" s="16">
        <f>IF(DATOS!J2785=X$39,DATOS!C2785,"")</f>
        <v>0</v>
      </c>
    </row>
    <row r="2822" spans="26:28" x14ac:dyDescent="0.25">
      <c r="Z2822">
        <f t="shared" si="48"/>
        <v>1</v>
      </c>
      <c r="AA2822">
        <f>IF(AB2822="",0,IFERROR(IF(VLOOKUP(AB2822,AB$38:AB2821,1,0)&gt;0,0,0),1))</f>
        <v>0</v>
      </c>
      <c r="AB2822" s="16">
        <f>IF(DATOS!J2786=X$39,DATOS!C2786,"")</f>
        <v>0</v>
      </c>
    </row>
    <row r="2823" spans="26:28" x14ac:dyDescent="0.25">
      <c r="Z2823">
        <f t="shared" si="48"/>
        <v>1</v>
      </c>
      <c r="AA2823">
        <f>IF(AB2823="",0,IFERROR(IF(VLOOKUP(AB2823,AB$38:AB2822,1,0)&gt;0,0,0),1))</f>
        <v>0</v>
      </c>
      <c r="AB2823" s="16">
        <f>IF(DATOS!J2787=X$39,DATOS!C2787,"")</f>
        <v>0</v>
      </c>
    </row>
    <row r="2824" spans="26:28" x14ac:dyDescent="0.25">
      <c r="Z2824">
        <f t="shared" si="48"/>
        <v>1</v>
      </c>
      <c r="AA2824">
        <f>IF(AB2824="",0,IFERROR(IF(VLOOKUP(AB2824,AB$38:AB2823,1,0)&gt;0,0,0),1))</f>
        <v>0</v>
      </c>
      <c r="AB2824" s="16">
        <f>IF(DATOS!J2788=X$39,DATOS!C2788,"")</f>
        <v>0</v>
      </c>
    </row>
    <row r="2825" spans="26:28" x14ac:dyDescent="0.25">
      <c r="Z2825">
        <f t="shared" si="48"/>
        <v>1</v>
      </c>
      <c r="AA2825">
        <f>IF(AB2825="",0,IFERROR(IF(VLOOKUP(AB2825,AB$38:AB2824,1,0)&gt;0,0,0),1))</f>
        <v>0</v>
      </c>
      <c r="AB2825" s="16">
        <f>IF(DATOS!J2789=X$39,DATOS!C2789,"")</f>
        <v>0</v>
      </c>
    </row>
    <row r="2826" spans="26:28" x14ac:dyDescent="0.25">
      <c r="Z2826">
        <f t="shared" si="48"/>
        <v>1</v>
      </c>
      <c r="AA2826">
        <f>IF(AB2826="",0,IFERROR(IF(VLOOKUP(AB2826,AB$38:AB2825,1,0)&gt;0,0,0),1))</f>
        <v>0</v>
      </c>
      <c r="AB2826" s="16">
        <f>IF(DATOS!J2790=X$39,DATOS!C2790,"")</f>
        <v>0</v>
      </c>
    </row>
    <row r="2827" spans="26:28" x14ac:dyDescent="0.25">
      <c r="Z2827">
        <f t="shared" si="48"/>
        <v>1</v>
      </c>
      <c r="AA2827">
        <f>IF(AB2827="",0,IFERROR(IF(VLOOKUP(AB2827,AB$38:AB2826,1,0)&gt;0,0,0),1))</f>
        <v>0</v>
      </c>
      <c r="AB2827" s="16">
        <f>IF(DATOS!J2791=X$39,DATOS!C2791,"")</f>
        <v>0</v>
      </c>
    </row>
    <row r="2828" spans="26:28" x14ac:dyDescent="0.25">
      <c r="Z2828">
        <f t="shared" si="48"/>
        <v>1</v>
      </c>
      <c r="AA2828">
        <f>IF(AB2828="",0,IFERROR(IF(VLOOKUP(AB2828,AB$38:AB2827,1,0)&gt;0,0,0),1))</f>
        <v>0</v>
      </c>
      <c r="AB2828" s="16">
        <f>IF(DATOS!J2792=X$39,DATOS!C2792,"")</f>
        <v>0</v>
      </c>
    </row>
    <row r="2829" spans="26:28" x14ac:dyDescent="0.25">
      <c r="Z2829">
        <f t="shared" si="48"/>
        <v>1</v>
      </c>
      <c r="AA2829">
        <f>IF(AB2829="",0,IFERROR(IF(VLOOKUP(AB2829,AB$38:AB2828,1,0)&gt;0,0,0),1))</f>
        <v>0</v>
      </c>
      <c r="AB2829" s="16">
        <f>IF(DATOS!J2793=X$39,DATOS!C2793,"")</f>
        <v>0</v>
      </c>
    </row>
    <row r="2830" spans="26:28" x14ac:dyDescent="0.25">
      <c r="Z2830">
        <f t="shared" si="48"/>
        <v>1</v>
      </c>
      <c r="AA2830">
        <f>IF(AB2830="",0,IFERROR(IF(VLOOKUP(AB2830,AB$38:AB2829,1,0)&gt;0,0,0),1))</f>
        <v>0</v>
      </c>
      <c r="AB2830" s="16">
        <f>IF(DATOS!J2794=X$39,DATOS!C2794,"")</f>
        <v>0</v>
      </c>
    </row>
    <row r="2831" spans="26:28" x14ac:dyDescent="0.25">
      <c r="Z2831">
        <f t="shared" si="48"/>
        <v>1</v>
      </c>
      <c r="AA2831">
        <f>IF(AB2831="",0,IFERROR(IF(VLOOKUP(AB2831,AB$38:AB2830,1,0)&gt;0,0,0),1))</f>
        <v>0</v>
      </c>
      <c r="AB2831" s="16">
        <f>IF(DATOS!J2795=X$39,DATOS!C2795,"")</f>
        <v>0</v>
      </c>
    </row>
    <row r="2832" spans="26:28" x14ac:dyDescent="0.25">
      <c r="Z2832">
        <f t="shared" si="48"/>
        <v>1</v>
      </c>
      <c r="AA2832">
        <f>IF(AB2832="",0,IFERROR(IF(VLOOKUP(AB2832,AB$38:AB2831,1,0)&gt;0,0,0),1))</f>
        <v>0</v>
      </c>
      <c r="AB2832" s="16">
        <f>IF(DATOS!J2796=X$39,DATOS!C2796,"")</f>
        <v>0</v>
      </c>
    </row>
    <row r="2833" spans="26:28" x14ac:dyDescent="0.25">
      <c r="Z2833">
        <f t="shared" si="48"/>
        <v>1</v>
      </c>
      <c r="AA2833">
        <f>IF(AB2833="",0,IFERROR(IF(VLOOKUP(AB2833,AB$38:AB2832,1,0)&gt;0,0,0),1))</f>
        <v>0</v>
      </c>
      <c r="AB2833" s="16">
        <f>IF(DATOS!J2797=X$39,DATOS!C2797,"")</f>
        <v>0</v>
      </c>
    </row>
    <row r="2834" spans="26:28" x14ac:dyDescent="0.25">
      <c r="Z2834">
        <f t="shared" si="48"/>
        <v>1</v>
      </c>
      <c r="AA2834">
        <f>IF(AB2834="",0,IFERROR(IF(VLOOKUP(AB2834,AB$38:AB2833,1,0)&gt;0,0,0),1))</f>
        <v>0</v>
      </c>
      <c r="AB2834" s="16">
        <f>IF(DATOS!J2798=X$39,DATOS!C2798,"")</f>
        <v>0</v>
      </c>
    </row>
    <row r="2835" spans="26:28" x14ac:dyDescent="0.25">
      <c r="Z2835">
        <f t="shared" si="48"/>
        <v>1</v>
      </c>
      <c r="AA2835">
        <f>IF(AB2835="",0,IFERROR(IF(VLOOKUP(AB2835,AB$38:AB2834,1,0)&gt;0,0,0),1))</f>
        <v>0</v>
      </c>
      <c r="AB2835" s="16">
        <f>IF(DATOS!J2799=X$39,DATOS!C2799,"")</f>
        <v>0</v>
      </c>
    </row>
    <row r="2836" spans="26:28" x14ac:dyDescent="0.25">
      <c r="Z2836">
        <f t="shared" si="48"/>
        <v>1</v>
      </c>
      <c r="AA2836">
        <f>IF(AB2836="",0,IFERROR(IF(VLOOKUP(AB2836,AB$38:AB2835,1,0)&gt;0,0,0),1))</f>
        <v>0</v>
      </c>
      <c r="AB2836" s="16">
        <f>IF(DATOS!J2800=X$39,DATOS!C2800,"")</f>
        <v>0</v>
      </c>
    </row>
    <row r="2837" spans="26:28" x14ac:dyDescent="0.25">
      <c r="Z2837">
        <f t="shared" si="48"/>
        <v>1</v>
      </c>
      <c r="AA2837">
        <f>IF(AB2837="",0,IFERROR(IF(VLOOKUP(AB2837,AB$38:AB2836,1,0)&gt;0,0,0),1))</f>
        <v>0</v>
      </c>
      <c r="AB2837" s="16">
        <f>IF(DATOS!J2801=X$39,DATOS!C2801,"")</f>
        <v>0</v>
      </c>
    </row>
    <row r="2838" spans="26:28" x14ac:dyDescent="0.25">
      <c r="Z2838">
        <f t="shared" si="48"/>
        <v>1</v>
      </c>
      <c r="AA2838">
        <f>IF(AB2838="",0,IFERROR(IF(VLOOKUP(AB2838,AB$38:AB2837,1,0)&gt;0,0,0),1))</f>
        <v>0</v>
      </c>
      <c r="AB2838" s="16">
        <f>IF(DATOS!J2802=X$39,DATOS!C2802,"")</f>
        <v>0</v>
      </c>
    </row>
    <row r="2839" spans="26:28" x14ac:dyDescent="0.25">
      <c r="Z2839">
        <f t="shared" si="48"/>
        <v>1</v>
      </c>
      <c r="AA2839">
        <f>IF(AB2839="",0,IFERROR(IF(VLOOKUP(AB2839,AB$38:AB2838,1,0)&gt;0,0,0),1))</f>
        <v>0</v>
      </c>
      <c r="AB2839" s="16">
        <f>IF(DATOS!J2803=X$39,DATOS!C2803,"")</f>
        <v>0</v>
      </c>
    </row>
    <row r="2840" spans="26:28" x14ac:dyDescent="0.25">
      <c r="Z2840">
        <f t="shared" si="48"/>
        <v>1</v>
      </c>
      <c r="AA2840">
        <f>IF(AB2840="",0,IFERROR(IF(VLOOKUP(AB2840,AB$38:AB2839,1,0)&gt;0,0,0),1))</f>
        <v>0</v>
      </c>
      <c r="AB2840" s="16">
        <f>IF(DATOS!J2804=X$39,DATOS!C2804,"")</f>
        <v>0</v>
      </c>
    </row>
    <row r="2841" spans="26:28" x14ac:dyDescent="0.25">
      <c r="Z2841">
        <f t="shared" si="48"/>
        <v>1</v>
      </c>
      <c r="AA2841">
        <f>IF(AB2841="",0,IFERROR(IF(VLOOKUP(AB2841,AB$38:AB2840,1,0)&gt;0,0,0),1))</f>
        <v>0</v>
      </c>
      <c r="AB2841" s="16">
        <f>IF(DATOS!J2805=X$39,DATOS!C2805,"")</f>
        <v>0</v>
      </c>
    </row>
    <row r="2842" spans="26:28" x14ac:dyDescent="0.25">
      <c r="Z2842">
        <f t="shared" si="48"/>
        <v>1</v>
      </c>
      <c r="AA2842">
        <f>IF(AB2842="",0,IFERROR(IF(VLOOKUP(AB2842,AB$38:AB2841,1,0)&gt;0,0,0),1))</f>
        <v>0</v>
      </c>
      <c r="AB2842" s="16">
        <f>IF(DATOS!J2806=X$39,DATOS!C2806,"")</f>
        <v>0</v>
      </c>
    </row>
    <row r="2843" spans="26:28" x14ac:dyDescent="0.25">
      <c r="Z2843">
        <f t="shared" si="48"/>
        <v>1</v>
      </c>
      <c r="AA2843">
        <f>IF(AB2843="",0,IFERROR(IF(VLOOKUP(AB2843,AB$38:AB2842,1,0)&gt;0,0,0),1))</f>
        <v>0</v>
      </c>
      <c r="AB2843" s="16">
        <f>IF(DATOS!J2807=X$39,DATOS!C2807,"")</f>
        <v>0</v>
      </c>
    </row>
    <row r="2844" spans="26:28" x14ac:dyDescent="0.25">
      <c r="Z2844">
        <f t="shared" si="48"/>
        <v>1</v>
      </c>
      <c r="AA2844">
        <f>IF(AB2844="",0,IFERROR(IF(VLOOKUP(AB2844,AB$38:AB2843,1,0)&gt;0,0,0),1))</f>
        <v>0</v>
      </c>
      <c r="AB2844" s="16">
        <f>IF(DATOS!J2808=X$39,DATOS!C2808,"")</f>
        <v>0</v>
      </c>
    </row>
    <row r="2845" spans="26:28" x14ac:dyDescent="0.25">
      <c r="Z2845">
        <f t="shared" si="48"/>
        <v>1</v>
      </c>
      <c r="AA2845">
        <f>IF(AB2845="",0,IFERROR(IF(VLOOKUP(AB2845,AB$38:AB2844,1,0)&gt;0,0,0),1))</f>
        <v>0</v>
      </c>
      <c r="AB2845" s="16">
        <f>IF(DATOS!J2809=X$39,DATOS!C2809,"")</f>
        <v>0</v>
      </c>
    </row>
    <row r="2846" spans="26:28" x14ac:dyDescent="0.25">
      <c r="Z2846">
        <f t="shared" si="48"/>
        <v>1</v>
      </c>
      <c r="AA2846">
        <f>IF(AB2846="",0,IFERROR(IF(VLOOKUP(AB2846,AB$38:AB2845,1,0)&gt;0,0,0),1))</f>
        <v>0</v>
      </c>
      <c r="AB2846" s="16">
        <f>IF(DATOS!J2810=X$39,DATOS!C2810,"")</f>
        <v>0</v>
      </c>
    </row>
    <row r="2847" spans="26:28" x14ac:dyDescent="0.25">
      <c r="Z2847">
        <f t="shared" si="48"/>
        <v>1</v>
      </c>
      <c r="AA2847">
        <f>IF(AB2847="",0,IFERROR(IF(VLOOKUP(AB2847,AB$38:AB2846,1,0)&gt;0,0,0),1))</f>
        <v>0</v>
      </c>
      <c r="AB2847" s="16">
        <f>IF(DATOS!J2811=X$39,DATOS!C2811,"")</f>
        <v>0</v>
      </c>
    </row>
    <row r="2848" spans="26:28" x14ac:dyDescent="0.25">
      <c r="Z2848">
        <f t="shared" si="48"/>
        <v>1</v>
      </c>
      <c r="AA2848">
        <f>IF(AB2848="",0,IFERROR(IF(VLOOKUP(AB2848,AB$38:AB2847,1,0)&gt;0,0,0),1))</f>
        <v>0</v>
      </c>
      <c r="AB2848" s="16">
        <f>IF(DATOS!J2812=X$39,DATOS!C2812,"")</f>
        <v>0</v>
      </c>
    </row>
    <row r="2849" spans="26:28" x14ac:dyDescent="0.25">
      <c r="Z2849">
        <f t="shared" si="48"/>
        <v>1</v>
      </c>
      <c r="AA2849">
        <f>IF(AB2849="",0,IFERROR(IF(VLOOKUP(AB2849,AB$38:AB2848,1,0)&gt;0,0,0),1))</f>
        <v>0</v>
      </c>
      <c r="AB2849" s="16">
        <f>IF(DATOS!J2813=X$39,DATOS!C2813,"")</f>
        <v>0</v>
      </c>
    </row>
    <row r="2850" spans="26:28" x14ac:dyDescent="0.25">
      <c r="Z2850">
        <f t="shared" si="48"/>
        <v>1</v>
      </c>
      <c r="AA2850">
        <f>IF(AB2850="",0,IFERROR(IF(VLOOKUP(AB2850,AB$38:AB2849,1,0)&gt;0,0,0),1))</f>
        <v>0</v>
      </c>
      <c r="AB2850" s="16">
        <f>IF(DATOS!J2814=X$39,DATOS!C2814,"")</f>
        <v>0</v>
      </c>
    </row>
    <row r="2851" spans="26:28" x14ac:dyDescent="0.25">
      <c r="Z2851">
        <f t="shared" si="48"/>
        <v>1</v>
      </c>
      <c r="AA2851">
        <f>IF(AB2851="",0,IFERROR(IF(VLOOKUP(AB2851,AB$38:AB2850,1,0)&gt;0,0,0),1))</f>
        <v>0</v>
      </c>
      <c r="AB2851" s="16">
        <f>IF(DATOS!J2815=X$39,DATOS!C2815,"")</f>
        <v>0</v>
      </c>
    </row>
    <row r="2852" spans="26:28" x14ac:dyDescent="0.25">
      <c r="Z2852">
        <f t="shared" si="48"/>
        <v>1</v>
      </c>
      <c r="AA2852">
        <f>IF(AB2852="",0,IFERROR(IF(VLOOKUP(AB2852,AB$38:AB2851,1,0)&gt;0,0,0),1))</f>
        <v>0</v>
      </c>
      <c r="AB2852" s="16">
        <f>IF(DATOS!J2816=X$39,DATOS!C2816,"")</f>
        <v>0</v>
      </c>
    </row>
    <row r="2853" spans="26:28" x14ac:dyDescent="0.25">
      <c r="Z2853">
        <f t="shared" si="48"/>
        <v>1</v>
      </c>
      <c r="AA2853">
        <f>IF(AB2853="",0,IFERROR(IF(VLOOKUP(AB2853,AB$38:AB2852,1,0)&gt;0,0,0),1))</f>
        <v>0</v>
      </c>
      <c r="AB2853" s="16">
        <f>IF(DATOS!J2817=X$39,DATOS!C2817,"")</f>
        <v>0</v>
      </c>
    </row>
    <row r="2854" spans="26:28" x14ac:dyDescent="0.25">
      <c r="Z2854">
        <f t="shared" ref="Z2854:Z2917" si="49">Z2853+AA2854</f>
        <v>1</v>
      </c>
      <c r="AA2854">
        <f>IF(AB2854="",0,IFERROR(IF(VLOOKUP(AB2854,AB$38:AB2853,1,0)&gt;0,0,0),1))</f>
        <v>0</v>
      </c>
      <c r="AB2854" s="16">
        <f>IF(DATOS!J2818=X$39,DATOS!C2818,"")</f>
        <v>0</v>
      </c>
    </row>
    <row r="2855" spans="26:28" x14ac:dyDescent="0.25">
      <c r="Z2855">
        <f t="shared" si="49"/>
        <v>1</v>
      </c>
      <c r="AA2855">
        <f>IF(AB2855="",0,IFERROR(IF(VLOOKUP(AB2855,AB$38:AB2854,1,0)&gt;0,0,0),1))</f>
        <v>0</v>
      </c>
      <c r="AB2855" s="16">
        <f>IF(DATOS!J2819=X$39,DATOS!C2819,"")</f>
        <v>0</v>
      </c>
    </row>
    <row r="2856" spans="26:28" x14ac:dyDescent="0.25">
      <c r="Z2856">
        <f t="shared" si="49"/>
        <v>1</v>
      </c>
      <c r="AA2856">
        <f>IF(AB2856="",0,IFERROR(IF(VLOOKUP(AB2856,AB$38:AB2855,1,0)&gt;0,0,0),1))</f>
        <v>0</v>
      </c>
      <c r="AB2856" s="16">
        <f>IF(DATOS!J2820=X$39,DATOS!C2820,"")</f>
        <v>0</v>
      </c>
    </row>
    <row r="2857" spans="26:28" x14ac:dyDescent="0.25">
      <c r="Z2857">
        <f t="shared" si="49"/>
        <v>1</v>
      </c>
      <c r="AA2857">
        <f>IF(AB2857="",0,IFERROR(IF(VLOOKUP(AB2857,AB$38:AB2856,1,0)&gt;0,0,0),1))</f>
        <v>0</v>
      </c>
      <c r="AB2857" s="16">
        <f>IF(DATOS!J2821=X$39,DATOS!C2821,"")</f>
        <v>0</v>
      </c>
    </row>
    <row r="2858" spans="26:28" x14ac:dyDescent="0.25">
      <c r="Z2858">
        <f t="shared" si="49"/>
        <v>1</v>
      </c>
      <c r="AA2858">
        <f>IF(AB2858="",0,IFERROR(IF(VLOOKUP(AB2858,AB$38:AB2857,1,0)&gt;0,0,0),1))</f>
        <v>0</v>
      </c>
      <c r="AB2858" s="16">
        <f>IF(DATOS!J2822=X$39,DATOS!C2822,"")</f>
        <v>0</v>
      </c>
    </row>
    <row r="2859" spans="26:28" x14ac:dyDescent="0.25">
      <c r="Z2859">
        <f t="shared" si="49"/>
        <v>1</v>
      </c>
      <c r="AA2859">
        <f>IF(AB2859="",0,IFERROR(IF(VLOOKUP(AB2859,AB$38:AB2858,1,0)&gt;0,0,0),1))</f>
        <v>0</v>
      </c>
      <c r="AB2859" s="16">
        <f>IF(DATOS!J2823=X$39,DATOS!C2823,"")</f>
        <v>0</v>
      </c>
    </row>
    <row r="2860" spans="26:28" x14ac:dyDescent="0.25">
      <c r="Z2860">
        <f t="shared" si="49"/>
        <v>1</v>
      </c>
      <c r="AA2860">
        <f>IF(AB2860="",0,IFERROR(IF(VLOOKUP(AB2860,AB$38:AB2859,1,0)&gt;0,0,0),1))</f>
        <v>0</v>
      </c>
      <c r="AB2860" s="16">
        <f>IF(DATOS!J2824=X$39,DATOS!C2824,"")</f>
        <v>0</v>
      </c>
    </row>
    <row r="2861" spans="26:28" x14ac:dyDescent="0.25">
      <c r="Z2861">
        <f t="shared" si="49"/>
        <v>1</v>
      </c>
      <c r="AA2861">
        <f>IF(AB2861="",0,IFERROR(IF(VLOOKUP(AB2861,AB$38:AB2860,1,0)&gt;0,0,0),1))</f>
        <v>0</v>
      </c>
      <c r="AB2861" s="16">
        <f>IF(DATOS!J2825=X$39,DATOS!C2825,"")</f>
        <v>0</v>
      </c>
    </row>
    <row r="2862" spans="26:28" x14ac:dyDescent="0.25">
      <c r="Z2862">
        <f t="shared" si="49"/>
        <v>1</v>
      </c>
      <c r="AA2862">
        <f>IF(AB2862="",0,IFERROR(IF(VLOOKUP(AB2862,AB$38:AB2861,1,0)&gt;0,0,0),1))</f>
        <v>0</v>
      </c>
      <c r="AB2862" s="16">
        <f>IF(DATOS!J2826=X$39,DATOS!C2826,"")</f>
        <v>0</v>
      </c>
    </row>
    <row r="2863" spans="26:28" x14ac:dyDescent="0.25">
      <c r="Z2863">
        <f t="shared" si="49"/>
        <v>1</v>
      </c>
      <c r="AA2863">
        <f>IF(AB2863="",0,IFERROR(IF(VLOOKUP(AB2863,AB$38:AB2862,1,0)&gt;0,0,0),1))</f>
        <v>0</v>
      </c>
      <c r="AB2863" s="16">
        <f>IF(DATOS!J2827=X$39,DATOS!C2827,"")</f>
        <v>0</v>
      </c>
    </row>
    <row r="2864" spans="26:28" x14ac:dyDescent="0.25">
      <c r="Z2864">
        <f t="shared" si="49"/>
        <v>1</v>
      </c>
      <c r="AA2864">
        <f>IF(AB2864="",0,IFERROR(IF(VLOOKUP(AB2864,AB$38:AB2863,1,0)&gt;0,0,0),1))</f>
        <v>0</v>
      </c>
      <c r="AB2864" s="16">
        <f>IF(DATOS!J2828=X$39,DATOS!C2828,"")</f>
        <v>0</v>
      </c>
    </row>
    <row r="2865" spans="26:28" x14ac:dyDescent="0.25">
      <c r="Z2865">
        <f t="shared" si="49"/>
        <v>1</v>
      </c>
      <c r="AA2865">
        <f>IF(AB2865="",0,IFERROR(IF(VLOOKUP(AB2865,AB$38:AB2864,1,0)&gt;0,0,0),1))</f>
        <v>0</v>
      </c>
      <c r="AB2865" s="16">
        <f>IF(DATOS!J2829=X$39,DATOS!C2829,"")</f>
        <v>0</v>
      </c>
    </row>
    <row r="2866" spans="26:28" x14ac:dyDescent="0.25">
      <c r="Z2866">
        <f t="shared" si="49"/>
        <v>1</v>
      </c>
      <c r="AA2866">
        <f>IF(AB2866="",0,IFERROR(IF(VLOOKUP(AB2866,AB$38:AB2865,1,0)&gt;0,0,0),1))</f>
        <v>0</v>
      </c>
      <c r="AB2866" s="16">
        <f>IF(DATOS!J2830=X$39,DATOS!C2830,"")</f>
        <v>0</v>
      </c>
    </row>
    <row r="2867" spans="26:28" x14ac:dyDescent="0.25">
      <c r="Z2867">
        <f t="shared" si="49"/>
        <v>1</v>
      </c>
      <c r="AA2867">
        <f>IF(AB2867="",0,IFERROR(IF(VLOOKUP(AB2867,AB$38:AB2866,1,0)&gt;0,0,0),1))</f>
        <v>0</v>
      </c>
      <c r="AB2867" s="16">
        <f>IF(DATOS!J2831=X$39,DATOS!C2831,"")</f>
        <v>0</v>
      </c>
    </row>
    <row r="2868" spans="26:28" x14ac:dyDescent="0.25">
      <c r="Z2868">
        <f t="shared" si="49"/>
        <v>1</v>
      </c>
      <c r="AA2868">
        <f>IF(AB2868="",0,IFERROR(IF(VLOOKUP(AB2868,AB$38:AB2867,1,0)&gt;0,0,0),1))</f>
        <v>0</v>
      </c>
      <c r="AB2868" s="16">
        <f>IF(DATOS!J2832=X$39,DATOS!C2832,"")</f>
        <v>0</v>
      </c>
    </row>
    <row r="2869" spans="26:28" x14ac:dyDescent="0.25">
      <c r="Z2869">
        <f t="shared" si="49"/>
        <v>1</v>
      </c>
      <c r="AA2869">
        <f>IF(AB2869="",0,IFERROR(IF(VLOOKUP(AB2869,AB$38:AB2868,1,0)&gt;0,0,0),1))</f>
        <v>0</v>
      </c>
      <c r="AB2869" s="16">
        <f>IF(DATOS!J2833=X$39,DATOS!C2833,"")</f>
        <v>0</v>
      </c>
    </row>
    <row r="2870" spans="26:28" x14ac:dyDescent="0.25">
      <c r="Z2870">
        <f t="shared" si="49"/>
        <v>1</v>
      </c>
      <c r="AA2870">
        <f>IF(AB2870="",0,IFERROR(IF(VLOOKUP(AB2870,AB$38:AB2869,1,0)&gt;0,0,0),1))</f>
        <v>0</v>
      </c>
      <c r="AB2870" s="16">
        <f>IF(DATOS!J2834=X$39,DATOS!C2834,"")</f>
        <v>0</v>
      </c>
    </row>
    <row r="2871" spans="26:28" x14ac:dyDescent="0.25">
      <c r="Z2871">
        <f t="shared" si="49"/>
        <v>1</v>
      </c>
      <c r="AA2871">
        <f>IF(AB2871="",0,IFERROR(IF(VLOOKUP(AB2871,AB$38:AB2870,1,0)&gt;0,0,0),1))</f>
        <v>0</v>
      </c>
      <c r="AB2871" s="16">
        <f>IF(DATOS!J2835=X$39,DATOS!C2835,"")</f>
        <v>0</v>
      </c>
    </row>
    <row r="2872" spans="26:28" x14ac:dyDescent="0.25">
      <c r="Z2872">
        <f t="shared" si="49"/>
        <v>1</v>
      </c>
      <c r="AA2872">
        <f>IF(AB2872="",0,IFERROR(IF(VLOOKUP(AB2872,AB$38:AB2871,1,0)&gt;0,0,0),1))</f>
        <v>0</v>
      </c>
      <c r="AB2872" s="16">
        <f>IF(DATOS!J2836=X$39,DATOS!C2836,"")</f>
        <v>0</v>
      </c>
    </row>
    <row r="2873" spans="26:28" x14ac:dyDescent="0.25">
      <c r="Z2873">
        <f t="shared" si="49"/>
        <v>1</v>
      </c>
      <c r="AA2873">
        <f>IF(AB2873="",0,IFERROR(IF(VLOOKUP(AB2873,AB$38:AB2872,1,0)&gt;0,0,0),1))</f>
        <v>0</v>
      </c>
      <c r="AB2873" s="16">
        <f>IF(DATOS!J2837=X$39,DATOS!C2837,"")</f>
        <v>0</v>
      </c>
    </row>
    <row r="2874" spans="26:28" x14ac:dyDescent="0.25">
      <c r="Z2874">
        <f t="shared" si="49"/>
        <v>1</v>
      </c>
      <c r="AA2874">
        <f>IF(AB2874="",0,IFERROR(IF(VLOOKUP(AB2874,AB$38:AB2873,1,0)&gt;0,0,0),1))</f>
        <v>0</v>
      </c>
      <c r="AB2874" s="16">
        <f>IF(DATOS!J2838=X$39,DATOS!C2838,"")</f>
        <v>0</v>
      </c>
    </row>
    <row r="2875" spans="26:28" x14ac:dyDescent="0.25">
      <c r="Z2875">
        <f t="shared" si="49"/>
        <v>1</v>
      </c>
      <c r="AA2875">
        <f>IF(AB2875="",0,IFERROR(IF(VLOOKUP(AB2875,AB$38:AB2874,1,0)&gt;0,0,0),1))</f>
        <v>0</v>
      </c>
      <c r="AB2875" s="16">
        <f>IF(DATOS!J2839=X$39,DATOS!C2839,"")</f>
        <v>0</v>
      </c>
    </row>
    <row r="2876" spans="26:28" x14ac:dyDescent="0.25">
      <c r="Z2876">
        <f t="shared" si="49"/>
        <v>1</v>
      </c>
      <c r="AA2876">
        <f>IF(AB2876="",0,IFERROR(IF(VLOOKUP(AB2876,AB$38:AB2875,1,0)&gt;0,0,0),1))</f>
        <v>0</v>
      </c>
      <c r="AB2876" s="16">
        <f>IF(DATOS!J2840=X$39,DATOS!C2840,"")</f>
        <v>0</v>
      </c>
    </row>
    <row r="2877" spans="26:28" x14ac:dyDescent="0.25">
      <c r="Z2877">
        <f t="shared" si="49"/>
        <v>1</v>
      </c>
      <c r="AA2877">
        <f>IF(AB2877="",0,IFERROR(IF(VLOOKUP(AB2877,AB$38:AB2876,1,0)&gt;0,0,0),1))</f>
        <v>0</v>
      </c>
      <c r="AB2877" s="16">
        <f>IF(DATOS!J2841=X$39,DATOS!C2841,"")</f>
        <v>0</v>
      </c>
    </row>
    <row r="2878" spans="26:28" x14ac:dyDescent="0.25">
      <c r="Z2878">
        <f t="shared" si="49"/>
        <v>1</v>
      </c>
      <c r="AA2878">
        <f>IF(AB2878="",0,IFERROR(IF(VLOOKUP(AB2878,AB$38:AB2877,1,0)&gt;0,0,0),1))</f>
        <v>0</v>
      </c>
      <c r="AB2878" s="16">
        <f>IF(DATOS!J2842=X$39,DATOS!C2842,"")</f>
        <v>0</v>
      </c>
    </row>
    <row r="2879" spans="26:28" x14ac:dyDescent="0.25">
      <c r="Z2879">
        <f t="shared" si="49"/>
        <v>1</v>
      </c>
      <c r="AA2879">
        <f>IF(AB2879="",0,IFERROR(IF(VLOOKUP(AB2879,AB$38:AB2878,1,0)&gt;0,0,0),1))</f>
        <v>0</v>
      </c>
      <c r="AB2879" s="16">
        <f>IF(DATOS!J2843=X$39,DATOS!C2843,"")</f>
        <v>0</v>
      </c>
    </row>
    <row r="2880" spans="26:28" x14ac:dyDescent="0.25">
      <c r="Z2880">
        <f t="shared" si="49"/>
        <v>1</v>
      </c>
      <c r="AA2880">
        <f>IF(AB2880="",0,IFERROR(IF(VLOOKUP(AB2880,AB$38:AB2879,1,0)&gt;0,0,0),1))</f>
        <v>0</v>
      </c>
      <c r="AB2880" s="16">
        <f>IF(DATOS!J2844=X$39,DATOS!C2844,"")</f>
        <v>0</v>
      </c>
    </row>
    <row r="2881" spans="26:28" x14ac:dyDescent="0.25">
      <c r="Z2881">
        <f t="shared" si="49"/>
        <v>1</v>
      </c>
      <c r="AA2881">
        <f>IF(AB2881="",0,IFERROR(IF(VLOOKUP(AB2881,AB$38:AB2880,1,0)&gt;0,0,0),1))</f>
        <v>0</v>
      </c>
      <c r="AB2881" s="16">
        <f>IF(DATOS!J2845=X$39,DATOS!C2845,"")</f>
        <v>0</v>
      </c>
    </row>
    <row r="2882" spans="26:28" x14ac:dyDescent="0.25">
      <c r="Z2882">
        <f t="shared" si="49"/>
        <v>1</v>
      </c>
      <c r="AA2882">
        <f>IF(AB2882="",0,IFERROR(IF(VLOOKUP(AB2882,AB$38:AB2881,1,0)&gt;0,0,0),1))</f>
        <v>0</v>
      </c>
      <c r="AB2882" s="16">
        <f>IF(DATOS!J2846=X$39,DATOS!C2846,"")</f>
        <v>0</v>
      </c>
    </row>
    <row r="2883" spans="26:28" x14ac:dyDescent="0.25">
      <c r="Z2883">
        <f t="shared" si="49"/>
        <v>1</v>
      </c>
      <c r="AA2883">
        <f>IF(AB2883="",0,IFERROR(IF(VLOOKUP(AB2883,AB$38:AB2882,1,0)&gt;0,0,0),1))</f>
        <v>0</v>
      </c>
      <c r="AB2883" s="16">
        <f>IF(DATOS!J2847=X$39,DATOS!C2847,"")</f>
        <v>0</v>
      </c>
    </row>
    <row r="2884" spans="26:28" x14ac:dyDescent="0.25">
      <c r="Z2884">
        <f t="shared" si="49"/>
        <v>1</v>
      </c>
      <c r="AA2884">
        <f>IF(AB2884="",0,IFERROR(IF(VLOOKUP(AB2884,AB$38:AB2883,1,0)&gt;0,0,0),1))</f>
        <v>0</v>
      </c>
      <c r="AB2884" s="16">
        <f>IF(DATOS!J2848=X$39,DATOS!C2848,"")</f>
        <v>0</v>
      </c>
    </row>
    <row r="2885" spans="26:28" x14ac:dyDescent="0.25">
      <c r="Z2885">
        <f t="shared" si="49"/>
        <v>1</v>
      </c>
      <c r="AA2885">
        <f>IF(AB2885="",0,IFERROR(IF(VLOOKUP(AB2885,AB$38:AB2884,1,0)&gt;0,0,0),1))</f>
        <v>0</v>
      </c>
      <c r="AB2885" s="16">
        <f>IF(DATOS!J2849=X$39,DATOS!C2849,"")</f>
        <v>0</v>
      </c>
    </row>
    <row r="2886" spans="26:28" x14ac:dyDescent="0.25">
      <c r="Z2886">
        <f t="shared" si="49"/>
        <v>1</v>
      </c>
      <c r="AA2886">
        <f>IF(AB2886="",0,IFERROR(IF(VLOOKUP(AB2886,AB$38:AB2885,1,0)&gt;0,0,0),1))</f>
        <v>0</v>
      </c>
      <c r="AB2886" s="16">
        <f>IF(DATOS!J2850=X$39,DATOS!C2850,"")</f>
        <v>0</v>
      </c>
    </row>
    <row r="2887" spans="26:28" x14ac:dyDescent="0.25">
      <c r="Z2887">
        <f t="shared" si="49"/>
        <v>1</v>
      </c>
      <c r="AA2887">
        <f>IF(AB2887="",0,IFERROR(IF(VLOOKUP(AB2887,AB$38:AB2886,1,0)&gt;0,0,0),1))</f>
        <v>0</v>
      </c>
      <c r="AB2887" s="16">
        <f>IF(DATOS!J2851=X$39,DATOS!C2851,"")</f>
        <v>0</v>
      </c>
    </row>
    <row r="2888" spans="26:28" x14ac:dyDescent="0.25">
      <c r="Z2888">
        <f t="shared" si="49"/>
        <v>1</v>
      </c>
      <c r="AA2888">
        <f>IF(AB2888="",0,IFERROR(IF(VLOOKUP(AB2888,AB$38:AB2887,1,0)&gt;0,0,0),1))</f>
        <v>0</v>
      </c>
      <c r="AB2888" s="16">
        <f>IF(DATOS!J2852=X$39,DATOS!C2852,"")</f>
        <v>0</v>
      </c>
    </row>
    <row r="2889" spans="26:28" x14ac:dyDescent="0.25">
      <c r="Z2889">
        <f t="shared" si="49"/>
        <v>1</v>
      </c>
      <c r="AA2889">
        <f>IF(AB2889="",0,IFERROR(IF(VLOOKUP(AB2889,AB$38:AB2888,1,0)&gt;0,0,0),1))</f>
        <v>0</v>
      </c>
      <c r="AB2889" s="16">
        <f>IF(DATOS!J2853=X$39,DATOS!C2853,"")</f>
        <v>0</v>
      </c>
    </row>
    <row r="2890" spans="26:28" x14ac:dyDescent="0.25">
      <c r="Z2890">
        <f t="shared" si="49"/>
        <v>1</v>
      </c>
      <c r="AA2890">
        <f>IF(AB2890="",0,IFERROR(IF(VLOOKUP(AB2890,AB$38:AB2889,1,0)&gt;0,0,0),1))</f>
        <v>0</v>
      </c>
      <c r="AB2890" s="16">
        <f>IF(DATOS!J2854=X$39,DATOS!C2854,"")</f>
        <v>0</v>
      </c>
    </row>
    <row r="2891" spans="26:28" x14ac:dyDescent="0.25">
      <c r="Z2891">
        <f t="shared" si="49"/>
        <v>1</v>
      </c>
      <c r="AA2891">
        <f>IF(AB2891="",0,IFERROR(IF(VLOOKUP(AB2891,AB$38:AB2890,1,0)&gt;0,0,0),1))</f>
        <v>0</v>
      </c>
      <c r="AB2891" s="16">
        <f>IF(DATOS!J2855=X$39,DATOS!C2855,"")</f>
        <v>0</v>
      </c>
    </row>
    <row r="2892" spans="26:28" x14ac:dyDescent="0.25">
      <c r="Z2892">
        <f t="shared" si="49"/>
        <v>1</v>
      </c>
      <c r="AA2892">
        <f>IF(AB2892="",0,IFERROR(IF(VLOOKUP(AB2892,AB$38:AB2891,1,0)&gt;0,0,0),1))</f>
        <v>0</v>
      </c>
      <c r="AB2892" s="16">
        <f>IF(DATOS!J2856=X$39,DATOS!C2856,"")</f>
        <v>0</v>
      </c>
    </row>
    <row r="2893" spans="26:28" x14ac:dyDescent="0.25">
      <c r="Z2893">
        <f t="shared" si="49"/>
        <v>1</v>
      </c>
      <c r="AA2893">
        <f>IF(AB2893="",0,IFERROR(IF(VLOOKUP(AB2893,AB$38:AB2892,1,0)&gt;0,0,0),1))</f>
        <v>0</v>
      </c>
      <c r="AB2893" s="16">
        <f>IF(DATOS!J2857=X$39,DATOS!C2857,"")</f>
        <v>0</v>
      </c>
    </row>
    <row r="2894" spans="26:28" x14ac:dyDescent="0.25">
      <c r="Z2894">
        <f t="shared" si="49"/>
        <v>1</v>
      </c>
      <c r="AA2894">
        <f>IF(AB2894="",0,IFERROR(IF(VLOOKUP(AB2894,AB$38:AB2893,1,0)&gt;0,0,0),1))</f>
        <v>0</v>
      </c>
      <c r="AB2894" s="16">
        <f>IF(DATOS!J2858=X$39,DATOS!C2858,"")</f>
        <v>0</v>
      </c>
    </row>
    <row r="2895" spans="26:28" x14ac:dyDescent="0.25">
      <c r="Z2895">
        <f t="shared" si="49"/>
        <v>1</v>
      </c>
      <c r="AA2895">
        <f>IF(AB2895="",0,IFERROR(IF(VLOOKUP(AB2895,AB$38:AB2894,1,0)&gt;0,0,0),1))</f>
        <v>0</v>
      </c>
      <c r="AB2895" s="16">
        <f>IF(DATOS!J2859=X$39,DATOS!C2859,"")</f>
        <v>0</v>
      </c>
    </row>
    <row r="2896" spans="26:28" x14ac:dyDescent="0.25">
      <c r="Z2896">
        <f t="shared" si="49"/>
        <v>1</v>
      </c>
      <c r="AA2896">
        <f>IF(AB2896="",0,IFERROR(IF(VLOOKUP(AB2896,AB$38:AB2895,1,0)&gt;0,0,0),1))</f>
        <v>0</v>
      </c>
      <c r="AB2896" s="16">
        <f>IF(DATOS!J2860=X$39,DATOS!C2860,"")</f>
        <v>0</v>
      </c>
    </row>
    <row r="2897" spans="26:28" x14ac:dyDescent="0.25">
      <c r="Z2897">
        <f t="shared" si="49"/>
        <v>1</v>
      </c>
      <c r="AA2897">
        <f>IF(AB2897="",0,IFERROR(IF(VLOOKUP(AB2897,AB$38:AB2896,1,0)&gt;0,0,0),1))</f>
        <v>0</v>
      </c>
      <c r="AB2897" s="16">
        <f>IF(DATOS!J2861=X$39,DATOS!C2861,"")</f>
        <v>0</v>
      </c>
    </row>
    <row r="2898" spans="26:28" x14ac:dyDescent="0.25">
      <c r="Z2898">
        <f t="shared" si="49"/>
        <v>1</v>
      </c>
      <c r="AA2898">
        <f>IF(AB2898="",0,IFERROR(IF(VLOOKUP(AB2898,AB$38:AB2897,1,0)&gt;0,0,0),1))</f>
        <v>0</v>
      </c>
      <c r="AB2898" s="16">
        <f>IF(DATOS!J2862=X$39,DATOS!C2862,"")</f>
        <v>0</v>
      </c>
    </row>
    <row r="2899" spans="26:28" x14ac:dyDescent="0.25">
      <c r="Z2899">
        <f t="shared" si="49"/>
        <v>1</v>
      </c>
      <c r="AA2899">
        <f>IF(AB2899="",0,IFERROR(IF(VLOOKUP(AB2899,AB$38:AB2898,1,0)&gt;0,0,0),1))</f>
        <v>0</v>
      </c>
      <c r="AB2899" s="16">
        <f>IF(DATOS!J2863=X$39,DATOS!C2863,"")</f>
        <v>0</v>
      </c>
    </row>
    <row r="2900" spans="26:28" x14ac:dyDescent="0.25">
      <c r="Z2900">
        <f t="shared" si="49"/>
        <v>1</v>
      </c>
      <c r="AA2900">
        <f>IF(AB2900="",0,IFERROR(IF(VLOOKUP(AB2900,AB$38:AB2899,1,0)&gt;0,0,0),1))</f>
        <v>0</v>
      </c>
      <c r="AB2900" s="16">
        <f>IF(DATOS!J2864=X$39,DATOS!C2864,"")</f>
        <v>0</v>
      </c>
    </row>
    <row r="2901" spans="26:28" x14ac:dyDescent="0.25">
      <c r="Z2901">
        <f t="shared" si="49"/>
        <v>1</v>
      </c>
      <c r="AA2901">
        <f>IF(AB2901="",0,IFERROR(IF(VLOOKUP(AB2901,AB$38:AB2900,1,0)&gt;0,0,0),1))</f>
        <v>0</v>
      </c>
      <c r="AB2901" s="16">
        <f>IF(DATOS!J2865=X$39,DATOS!C2865,"")</f>
        <v>0</v>
      </c>
    </row>
    <row r="2902" spans="26:28" x14ac:dyDescent="0.25">
      <c r="Z2902">
        <f t="shared" si="49"/>
        <v>1</v>
      </c>
      <c r="AA2902">
        <f>IF(AB2902="",0,IFERROR(IF(VLOOKUP(AB2902,AB$38:AB2901,1,0)&gt;0,0,0),1))</f>
        <v>0</v>
      </c>
      <c r="AB2902" s="16">
        <f>IF(DATOS!J2866=X$39,DATOS!C2866,"")</f>
        <v>0</v>
      </c>
    </row>
    <row r="2903" spans="26:28" x14ac:dyDescent="0.25">
      <c r="Z2903">
        <f t="shared" si="49"/>
        <v>1</v>
      </c>
      <c r="AA2903">
        <f>IF(AB2903="",0,IFERROR(IF(VLOOKUP(AB2903,AB$38:AB2902,1,0)&gt;0,0,0),1))</f>
        <v>0</v>
      </c>
      <c r="AB2903" s="16">
        <f>IF(DATOS!J2867=X$39,DATOS!C2867,"")</f>
        <v>0</v>
      </c>
    </row>
    <row r="2904" spans="26:28" x14ac:dyDescent="0.25">
      <c r="Z2904">
        <f t="shared" si="49"/>
        <v>1</v>
      </c>
      <c r="AA2904">
        <f>IF(AB2904="",0,IFERROR(IF(VLOOKUP(AB2904,AB$38:AB2903,1,0)&gt;0,0,0),1))</f>
        <v>0</v>
      </c>
      <c r="AB2904" s="16">
        <f>IF(DATOS!J2868=X$39,DATOS!C2868,"")</f>
        <v>0</v>
      </c>
    </row>
    <row r="2905" spans="26:28" x14ac:dyDescent="0.25">
      <c r="Z2905">
        <f t="shared" si="49"/>
        <v>1</v>
      </c>
      <c r="AA2905">
        <f>IF(AB2905="",0,IFERROR(IF(VLOOKUP(AB2905,AB$38:AB2904,1,0)&gt;0,0,0),1))</f>
        <v>0</v>
      </c>
      <c r="AB2905" s="16">
        <f>IF(DATOS!J2869=X$39,DATOS!C2869,"")</f>
        <v>0</v>
      </c>
    </row>
    <row r="2906" spans="26:28" x14ac:dyDescent="0.25">
      <c r="Z2906">
        <f t="shared" si="49"/>
        <v>1</v>
      </c>
      <c r="AA2906">
        <f>IF(AB2906="",0,IFERROR(IF(VLOOKUP(AB2906,AB$38:AB2905,1,0)&gt;0,0,0),1))</f>
        <v>0</v>
      </c>
      <c r="AB2906" s="16">
        <f>IF(DATOS!J2870=X$39,DATOS!C2870,"")</f>
        <v>0</v>
      </c>
    </row>
    <row r="2907" spans="26:28" x14ac:dyDescent="0.25">
      <c r="Z2907">
        <f t="shared" si="49"/>
        <v>1</v>
      </c>
      <c r="AA2907">
        <f>IF(AB2907="",0,IFERROR(IF(VLOOKUP(AB2907,AB$38:AB2906,1,0)&gt;0,0,0),1))</f>
        <v>0</v>
      </c>
      <c r="AB2907" s="16">
        <f>IF(DATOS!J2871=X$39,DATOS!C2871,"")</f>
        <v>0</v>
      </c>
    </row>
    <row r="2908" spans="26:28" x14ac:dyDescent="0.25">
      <c r="Z2908">
        <f t="shared" si="49"/>
        <v>1</v>
      </c>
      <c r="AA2908">
        <f>IF(AB2908="",0,IFERROR(IF(VLOOKUP(AB2908,AB$38:AB2907,1,0)&gt;0,0,0),1))</f>
        <v>0</v>
      </c>
      <c r="AB2908" s="16">
        <f>IF(DATOS!J2872=X$39,DATOS!C2872,"")</f>
        <v>0</v>
      </c>
    </row>
    <row r="2909" spans="26:28" x14ac:dyDescent="0.25">
      <c r="Z2909">
        <f t="shared" si="49"/>
        <v>1</v>
      </c>
      <c r="AA2909">
        <f>IF(AB2909="",0,IFERROR(IF(VLOOKUP(AB2909,AB$38:AB2908,1,0)&gt;0,0,0),1))</f>
        <v>0</v>
      </c>
      <c r="AB2909" s="16">
        <f>IF(DATOS!J2873=X$39,DATOS!C2873,"")</f>
        <v>0</v>
      </c>
    </row>
    <row r="2910" spans="26:28" x14ac:dyDescent="0.25">
      <c r="Z2910">
        <f t="shared" si="49"/>
        <v>1</v>
      </c>
      <c r="AA2910">
        <f>IF(AB2910="",0,IFERROR(IF(VLOOKUP(AB2910,AB$38:AB2909,1,0)&gt;0,0,0),1))</f>
        <v>0</v>
      </c>
      <c r="AB2910" s="16">
        <f>IF(DATOS!J2874=X$39,DATOS!C2874,"")</f>
        <v>0</v>
      </c>
    </row>
    <row r="2911" spans="26:28" x14ac:dyDescent="0.25">
      <c r="Z2911">
        <f t="shared" si="49"/>
        <v>1</v>
      </c>
      <c r="AA2911">
        <f>IF(AB2911="",0,IFERROR(IF(VLOOKUP(AB2911,AB$38:AB2910,1,0)&gt;0,0,0),1))</f>
        <v>0</v>
      </c>
      <c r="AB2911" s="16">
        <f>IF(DATOS!J2875=X$39,DATOS!C2875,"")</f>
        <v>0</v>
      </c>
    </row>
    <row r="2912" spans="26:28" x14ac:dyDescent="0.25">
      <c r="Z2912">
        <f t="shared" si="49"/>
        <v>1</v>
      </c>
      <c r="AA2912">
        <f>IF(AB2912="",0,IFERROR(IF(VLOOKUP(AB2912,AB$38:AB2911,1,0)&gt;0,0,0),1))</f>
        <v>0</v>
      </c>
      <c r="AB2912" s="16">
        <f>IF(DATOS!J2876=X$39,DATOS!C2876,"")</f>
        <v>0</v>
      </c>
    </row>
    <row r="2913" spans="26:28" x14ac:dyDescent="0.25">
      <c r="Z2913">
        <f t="shared" si="49"/>
        <v>1</v>
      </c>
      <c r="AA2913">
        <f>IF(AB2913="",0,IFERROR(IF(VLOOKUP(AB2913,AB$38:AB2912,1,0)&gt;0,0,0),1))</f>
        <v>0</v>
      </c>
      <c r="AB2913" s="16">
        <f>IF(DATOS!J2877=X$39,DATOS!C2877,"")</f>
        <v>0</v>
      </c>
    </row>
    <row r="2914" spans="26:28" x14ac:dyDescent="0.25">
      <c r="Z2914">
        <f t="shared" si="49"/>
        <v>1</v>
      </c>
      <c r="AA2914">
        <f>IF(AB2914="",0,IFERROR(IF(VLOOKUP(AB2914,AB$38:AB2913,1,0)&gt;0,0,0),1))</f>
        <v>0</v>
      </c>
      <c r="AB2914" s="16">
        <f>IF(DATOS!J2878=X$39,DATOS!C2878,"")</f>
        <v>0</v>
      </c>
    </row>
    <row r="2915" spans="26:28" x14ac:dyDescent="0.25">
      <c r="Z2915">
        <f t="shared" si="49"/>
        <v>1</v>
      </c>
      <c r="AA2915">
        <f>IF(AB2915="",0,IFERROR(IF(VLOOKUP(AB2915,AB$38:AB2914,1,0)&gt;0,0,0),1))</f>
        <v>0</v>
      </c>
      <c r="AB2915" s="16">
        <f>IF(DATOS!J2879=X$39,DATOS!C2879,"")</f>
        <v>0</v>
      </c>
    </row>
    <row r="2916" spans="26:28" x14ac:dyDescent="0.25">
      <c r="Z2916">
        <f t="shared" si="49"/>
        <v>1</v>
      </c>
      <c r="AA2916">
        <f>IF(AB2916="",0,IFERROR(IF(VLOOKUP(AB2916,AB$38:AB2915,1,0)&gt;0,0,0),1))</f>
        <v>0</v>
      </c>
      <c r="AB2916" s="16">
        <f>IF(DATOS!J2880=X$39,DATOS!C2880,"")</f>
        <v>0</v>
      </c>
    </row>
    <row r="2917" spans="26:28" x14ac:dyDescent="0.25">
      <c r="Z2917">
        <f t="shared" si="49"/>
        <v>1</v>
      </c>
      <c r="AA2917">
        <f>IF(AB2917="",0,IFERROR(IF(VLOOKUP(AB2917,AB$38:AB2916,1,0)&gt;0,0,0),1))</f>
        <v>0</v>
      </c>
      <c r="AB2917" s="16">
        <f>IF(DATOS!J2881=X$39,DATOS!C2881,"")</f>
        <v>0</v>
      </c>
    </row>
    <row r="2918" spans="26:28" x14ac:dyDescent="0.25">
      <c r="Z2918">
        <f t="shared" ref="Z2918:Z2981" si="50">Z2917+AA2918</f>
        <v>1</v>
      </c>
      <c r="AA2918">
        <f>IF(AB2918="",0,IFERROR(IF(VLOOKUP(AB2918,AB$38:AB2917,1,0)&gt;0,0,0),1))</f>
        <v>0</v>
      </c>
      <c r="AB2918" s="16">
        <f>IF(DATOS!J2882=X$39,DATOS!C2882,"")</f>
        <v>0</v>
      </c>
    </row>
    <row r="2919" spans="26:28" x14ac:dyDescent="0.25">
      <c r="Z2919">
        <f t="shared" si="50"/>
        <v>1</v>
      </c>
      <c r="AA2919">
        <f>IF(AB2919="",0,IFERROR(IF(VLOOKUP(AB2919,AB$38:AB2918,1,0)&gt;0,0,0),1))</f>
        <v>0</v>
      </c>
      <c r="AB2919" s="16">
        <f>IF(DATOS!J2883=X$39,DATOS!C2883,"")</f>
        <v>0</v>
      </c>
    </row>
    <row r="2920" spans="26:28" x14ac:dyDescent="0.25">
      <c r="Z2920">
        <f t="shared" si="50"/>
        <v>1</v>
      </c>
      <c r="AA2920">
        <f>IF(AB2920="",0,IFERROR(IF(VLOOKUP(AB2920,AB$38:AB2919,1,0)&gt;0,0,0),1))</f>
        <v>0</v>
      </c>
      <c r="AB2920" s="16">
        <f>IF(DATOS!J2884=X$39,DATOS!C2884,"")</f>
        <v>0</v>
      </c>
    </row>
    <row r="2921" spans="26:28" x14ac:dyDescent="0.25">
      <c r="Z2921">
        <f t="shared" si="50"/>
        <v>1</v>
      </c>
      <c r="AA2921">
        <f>IF(AB2921="",0,IFERROR(IF(VLOOKUP(AB2921,AB$38:AB2920,1,0)&gt;0,0,0),1))</f>
        <v>0</v>
      </c>
      <c r="AB2921" s="16">
        <f>IF(DATOS!J2885=X$39,DATOS!C2885,"")</f>
        <v>0</v>
      </c>
    </row>
    <row r="2922" spans="26:28" x14ac:dyDescent="0.25">
      <c r="Z2922">
        <f t="shared" si="50"/>
        <v>1</v>
      </c>
      <c r="AA2922">
        <f>IF(AB2922="",0,IFERROR(IF(VLOOKUP(AB2922,AB$38:AB2921,1,0)&gt;0,0,0),1))</f>
        <v>0</v>
      </c>
      <c r="AB2922" s="16">
        <f>IF(DATOS!J2886=X$39,DATOS!C2886,"")</f>
        <v>0</v>
      </c>
    </row>
    <row r="2923" spans="26:28" x14ac:dyDescent="0.25">
      <c r="Z2923">
        <f t="shared" si="50"/>
        <v>1</v>
      </c>
      <c r="AA2923">
        <f>IF(AB2923="",0,IFERROR(IF(VLOOKUP(AB2923,AB$38:AB2922,1,0)&gt;0,0,0),1))</f>
        <v>0</v>
      </c>
      <c r="AB2923" s="16">
        <f>IF(DATOS!J2887=X$39,DATOS!C2887,"")</f>
        <v>0</v>
      </c>
    </row>
    <row r="2924" spans="26:28" x14ac:dyDescent="0.25">
      <c r="Z2924">
        <f t="shared" si="50"/>
        <v>1</v>
      </c>
      <c r="AA2924">
        <f>IF(AB2924="",0,IFERROR(IF(VLOOKUP(AB2924,AB$38:AB2923,1,0)&gt;0,0,0),1))</f>
        <v>0</v>
      </c>
      <c r="AB2924" s="16">
        <f>IF(DATOS!J2888=X$39,DATOS!C2888,"")</f>
        <v>0</v>
      </c>
    </row>
    <row r="2925" spans="26:28" x14ac:dyDescent="0.25">
      <c r="Z2925">
        <f t="shared" si="50"/>
        <v>1</v>
      </c>
      <c r="AA2925">
        <f>IF(AB2925="",0,IFERROR(IF(VLOOKUP(AB2925,AB$38:AB2924,1,0)&gt;0,0,0),1))</f>
        <v>0</v>
      </c>
      <c r="AB2925" s="16">
        <f>IF(DATOS!J2889=X$39,DATOS!C2889,"")</f>
        <v>0</v>
      </c>
    </row>
    <row r="2926" spans="26:28" x14ac:dyDescent="0.25">
      <c r="Z2926">
        <f t="shared" si="50"/>
        <v>1</v>
      </c>
      <c r="AA2926">
        <f>IF(AB2926="",0,IFERROR(IF(VLOOKUP(AB2926,AB$38:AB2925,1,0)&gt;0,0,0),1))</f>
        <v>0</v>
      </c>
      <c r="AB2926" s="16">
        <f>IF(DATOS!J2890=X$39,DATOS!C2890,"")</f>
        <v>0</v>
      </c>
    </row>
    <row r="2927" spans="26:28" x14ac:dyDescent="0.25">
      <c r="Z2927">
        <f t="shared" si="50"/>
        <v>1</v>
      </c>
      <c r="AA2927">
        <f>IF(AB2927="",0,IFERROR(IF(VLOOKUP(AB2927,AB$38:AB2926,1,0)&gt;0,0,0),1))</f>
        <v>0</v>
      </c>
      <c r="AB2927" s="16">
        <f>IF(DATOS!J2891=X$39,DATOS!C2891,"")</f>
        <v>0</v>
      </c>
    </row>
    <row r="2928" spans="26:28" x14ac:dyDescent="0.25">
      <c r="Z2928">
        <f t="shared" si="50"/>
        <v>1</v>
      </c>
      <c r="AA2928">
        <f>IF(AB2928="",0,IFERROR(IF(VLOOKUP(AB2928,AB$38:AB2927,1,0)&gt;0,0,0),1))</f>
        <v>0</v>
      </c>
      <c r="AB2928" s="16">
        <f>IF(DATOS!J2892=X$39,DATOS!C2892,"")</f>
        <v>0</v>
      </c>
    </row>
    <row r="2929" spans="26:28" x14ac:dyDescent="0.25">
      <c r="Z2929">
        <f t="shared" si="50"/>
        <v>1</v>
      </c>
      <c r="AA2929">
        <f>IF(AB2929="",0,IFERROR(IF(VLOOKUP(AB2929,AB$38:AB2928,1,0)&gt;0,0,0),1))</f>
        <v>0</v>
      </c>
      <c r="AB2929" s="16">
        <f>IF(DATOS!J2893=X$39,DATOS!C2893,"")</f>
        <v>0</v>
      </c>
    </row>
    <row r="2930" spans="26:28" x14ac:dyDescent="0.25">
      <c r="Z2930">
        <f t="shared" si="50"/>
        <v>1</v>
      </c>
      <c r="AA2930">
        <f>IF(AB2930="",0,IFERROR(IF(VLOOKUP(AB2930,AB$38:AB2929,1,0)&gt;0,0,0),1))</f>
        <v>0</v>
      </c>
      <c r="AB2930" s="16">
        <f>IF(DATOS!J2894=X$39,DATOS!C2894,"")</f>
        <v>0</v>
      </c>
    </row>
    <row r="2931" spans="26:28" x14ac:dyDescent="0.25">
      <c r="Z2931">
        <f t="shared" si="50"/>
        <v>1</v>
      </c>
      <c r="AA2931">
        <f>IF(AB2931="",0,IFERROR(IF(VLOOKUP(AB2931,AB$38:AB2930,1,0)&gt;0,0,0),1))</f>
        <v>0</v>
      </c>
      <c r="AB2931" s="16">
        <f>IF(DATOS!J2895=X$39,DATOS!C2895,"")</f>
        <v>0</v>
      </c>
    </row>
    <row r="2932" spans="26:28" x14ac:dyDescent="0.25">
      <c r="Z2932">
        <f t="shared" si="50"/>
        <v>1</v>
      </c>
      <c r="AA2932">
        <f>IF(AB2932="",0,IFERROR(IF(VLOOKUP(AB2932,AB$38:AB2931,1,0)&gt;0,0,0),1))</f>
        <v>0</v>
      </c>
      <c r="AB2932" s="16">
        <f>IF(DATOS!J2896=X$39,DATOS!C2896,"")</f>
        <v>0</v>
      </c>
    </row>
    <row r="2933" spans="26:28" x14ac:dyDescent="0.25">
      <c r="Z2933">
        <f t="shared" si="50"/>
        <v>1</v>
      </c>
      <c r="AA2933">
        <f>IF(AB2933="",0,IFERROR(IF(VLOOKUP(AB2933,AB$38:AB2932,1,0)&gt;0,0,0),1))</f>
        <v>0</v>
      </c>
      <c r="AB2933" s="16">
        <f>IF(DATOS!J2897=X$39,DATOS!C2897,"")</f>
        <v>0</v>
      </c>
    </row>
    <row r="2934" spans="26:28" x14ac:dyDescent="0.25">
      <c r="Z2934">
        <f t="shared" si="50"/>
        <v>1</v>
      </c>
      <c r="AA2934">
        <f>IF(AB2934="",0,IFERROR(IF(VLOOKUP(AB2934,AB$38:AB2933,1,0)&gt;0,0,0),1))</f>
        <v>0</v>
      </c>
      <c r="AB2934" s="16">
        <f>IF(DATOS!J2898=X$39,DATOS!C2898,"")</f>
        <v>0</v>
      </c>
    </row>
    <row r="2935" spans="26:28" x14ac:dyDescent="0.25">
      <c r="Z2935">
        <f t="shared" si="50"/>
        <v>1</v>
      </c>
      <c r="AA2935">
        <f>IF(AB2935="",0,IFERROR(IF(VLOOKUP(AB2935,AB$38:AB2934,1,0)&gt;0,0,0),1))</f>
        <v>0</v>
      </c>
      <c r="AB2935" s="16">
        <f>IF(DATOS!J2899=X$39,DATOS!C2899,"")</f>
        <v>0</v>
      </c>
    </row>
    <row r="2936" spans="26:28" x14ac:dyDescent="0.25">
      <c r="Z2936">
        <f t="shared" si="50"/>
        <v>1</v>
      </c>
      <c r="AA2936">
        <f>IF(AB2936="",0,IFERROR(IF(VLOOKUP(AB2936,AB$38:AB2935,1,0)&gt;0,0,0),1))</f>
        <v>0</v>
      </c>
      <c r="AB2936" s="16">
        <f>IF(DATOS!J2900=X$39,DATOS!C2900,"")</f>
        <v>0</v>
      </c>
    </row>
    <row r="2937" spans="26:28" x14ac:dyDescent="0.25">
      <c r="Z2937">
        <f t="shared" si="50"/>
        <v>1</v>
      </c>
      <c r="AA2937">
        <f>IF(AB2937="",0,IFERROR(IF(VLOOKUP(AB2937,AB$38:AB2936,1,0)&gt;0,0,0),1))</f>
        <v>0</v>
      </c>
      <c r="AB2937" s="16">
        <f>IF(DATOS!J2901=X$39,DATOS!C2901,"")</f>
        <v>0</v>
      </c>
    </row>
    <row r="2938" spans="26:28" x14ac:dyDescent="0.25">
      <c r="Z2938">
        <f t="shared" si="50"/>
        <v>1</v>
      </c>
      <c r="AA2938">
        <f>IF(AB2938="",0,IFERROR(IF(VLOOKUP(AB2938,AB$38:AB2937,1,0)&gt;0,0,0),1))</f>
        <v>0</v>
      </c>
      <c r="AB2938" s="16">
        <f>IF(DATOS!J2902=X$39,DATOS!C2902,"")</f>
        <v>0</v>
      </c>
    </row>
    <row r="2939" spans="26:28" x14ac:dyDescent="0.25">
      <c r="Z2939">
        <f t="shared" si="50"/>
        <v>1</v>
      </c>
      <c r="AA2939">
        <f>IF(AB2939="",0,IFERROR(IF(VLOOKUP(AB2939,AB$38:AB2938,1,0)&gt;0,0,0),1))</f>
        <v>0</v>
      </c>
      <c r="AB2939" s="16">
        <f>IF(DATOS!J2903=X$39,DATOS!C2903,"")</f>
        <v>0</v>
      </c>
    </row>
    <row r="2940" spans="26:28" x14ac:dyDescent="0.25">
      <c r="Z2940">
        <f t="shared" si="50"/>
        <v>1</v>
      </c>
      <c r="AA2940">
        <f>IF(AB2940="",0,IFERROR(IF(VLOOKUP(AB2940,AB$38:AB2939,1,0)&gt;0,0,0),1))</f>
        <v>0</v>
      </c>
      <c r="AB2940" s="16">
        <f>IF(DATOS!J2904=X$39,DATOS!C2904,"")</f>
        <v>0</v>
      </c>
    </row>
    <row r="2941" spans="26:28" x14ac:dyDescent="0.25">
      <c r="Z2941">
        <f t="shared" si="50"/>
        <v>1</v>
      </c>
      <c r="AA2941">
        <f>IF(AB2941="",0,IFERROR(IF(VLOOKUP(AB2941,AB$38:AB2940,1,0)&gt;0,0,0),1))</f>
        <v>0</v>
      </c>
      <c r="AB2941" s="16">
        <f>IF(DATOS!J2905=X$39,DATOS!C2905,"")</f>
        <v>0</v>
      </c>
    </row>
    <row r="2942" spans="26:28" x14ac:dyDescent="0.25">
      <c r="Z2942">
        <f t="shared" si="50"/>
        <v>1</v>
      </c>
      <c r="AA2942">
        <f>IF(AB2942="",0,IFERROR(IF(VLOOKUP(AB2942,AB$38:AB2941,1,0)&gt;0,0,0),1))</f>
        <v>0</v>
      </c>
      <c r="AB2942" s="16">
        <f>IF(DATOS!J2906=X$39,DATOS!C2906,"")</f>
        <v>0</v>
      </c>
    </row>
    <row r="2943" spans="26:28" x14ac:dyDescent="0.25">
      <c r="Z2943">
        <f t="shared" si="50"/>
        <v>1</v>
      </c>
      <c r="AA2943">
        <f>IF(AB2943="",0,IFERROR(IF(VLOOKUP(AB2943,AB$38:AB2942,1,0)&gt;0,0,0),1))</f>
        <v>0</v>
      </c>
      <c r="AB2943" s="16">
        <f>IF(DATOS!J2907=X$39,DATOS!C2907,"")</f>
        <v>0</v>
      </c>
    </row>
    <row r="2944" spans="26:28" x14ac:dyDescent="0.25">
      <c r="Z2944">
        <f t="shared" si="50"/>
        <v>1</v>
      </c>
      <c r="AA2944">
        <f>IF(AB2944="",0,IFERROR(IF(VLOOKUP(AB2944,AB$38:AB2943,1,0)&gt;0,0,0),1))</f>
        <v>0</v>
      </c>
      <c r="AB2944" s="16">
        <f>IF(DATOS!J2908=X$39,DATOS!C2908,"")</f>
        <v>0</v>
      </c>
    </row>
    <row r="2945" spans="26:28" x14ac:dyDescent="0.25">
      <c r="Z2945">
        <f t="shared" si="50"/>
        <v>1</v>
      </c>
      <c r="AA2945">
        <f>IF(AB2945="",0,IFERROR(IF(VLOOKUP(AB2945,AB$38:AB2944,1,0)&gt;0,0,0),1))</f>
        <v>0</v>
      </c>
      <c r="AB2945" s="16">
        <f>IF(DATOS!J2909=X$39,DATOS!C2909,"")</f>
        <v>0</v>
      </c>
    </row>
    <row r="2946" spans="26:28" x14ac:dyDescent="0.25">
      <c r="Z2946">
        <f t="shared" si="50"/>
        <v>1</v>
      </c>
      <c r="AA2946">
        <f>IF(AB2946="",0,IFERROR(IF(VLOOKUP(AB2946,AB$38:AB2945,1,0)&gt;0,0,0),1))</f>
        <v>0</v>
      </c>
      <c r="AB2946" s="16">
        <f>IF(DATOS!J2910=X$39,DATOS!C2910,"")</f>
        <v>0</v>
      </c>
    </row>
    <row r="2947" spans="26:28" x14ac:dyDescent="0.25">
      <c r="Z2947">
        <f t="shared" si="50"/>
        <v>1</v>
      </c>
      <c r="AA2947">
        <f>IF(AB2947="",0,IFERROR(IF(VLOOKUP(AB2947,AB$38:AB2946,1,0)&gt;0,0,0),1))</f>
        <v>0</v>
      </c>
      <c r="AB2947" s="16">
        <f>IF(DATOS!J2911=X$39,DATOS!C2911,"")</f>
        <v>0</v>
      </c>
    </row>
    <row r="2948" spans="26:28" x14ac:dyDescent="0.25">
      <c r="Z2948">
        <f t="shared" si="50"/>
        <v>1</v>
      </c>
      <c r="AA2948">
        <f>IF(AB2948="",0,IFERROR(IF(VLOOKUP(AB2948,AB$38:AB2947,1,0)&gt;0,0,0),1))</f>
        <v>0</v>
      </c>
      <c r="AB2948" s="16">
        <f>IF(DATOS!J2912=X$39,DATOS!C2912,"")</f>
        <v>0</v>
      </c>
    </row>
    <row r="2949" spans="26:28" x14ac:dyDescent="0.25">
      <c r="Z2949">
        <f t="shared" si="50"/>
        <v>1</v>
      </c>
      <c r="AA2949">
        <f>IF(AB2949="",0,IFERROR(IF(VLOOKUP(AB2949,AB$38:AB2948,1,0)&gt;0,0,0),1))</f>
        <v>0</v>
      </c>
      <c r="AB2949" s="16">
        <f>IF(DATOS!J2913=X$39,DATOS!C2913,"")</f>
        <v>0</v>
      </c>
    </row>
    <row r="2950" spans="26:28" x14ac:dyDescent="0.25">
      <c r="Z2950">
        <f t="shared" si="50"/>
        <v>1</v>
      </c>
      <c r="AA2950">
        <f>IF(AB2950="",0,IFERROR(IF(VLOOKUP(AB2950,AB$38:AB2949,1,0)&gt;0,0,0),1))</f>
        <v>0</v>
      </c>
      <c r="AB2950" s="16">
        <f>IF(DATOS!J2914=X$39,DATOS!C2914,"")</f>
        <v>0</v>
      </c>
    </row>
    <row r="2951" spans="26:28" x14ac:dyDescent="0.25">
      <c r="Z2951">
        <f t="shared" si="50"/>
        <v>1</v>
      </c>
      <c r="AA2951">
        <f>IF(AB2951="",0,IFERROR(IF(VLOOKUP(AB2951,AB$38:AB2950,1,0)&gt;0,0,0),1))</f>
        <v>0</v>
      </c>
      <c r="AB2951" s="16">
        <f>IF(DATOS!J2915=X$39,DATOS!C2915,"")</f>
        <v>0</v>
      </c>
    </row>
    <row r="2952" spans="26:28" x14ac:dyDescent="0.25">
      <c r="Z2952">
        <f t="shared" si="50"/>
        <v>1</v>
      </c>
      <c r="AA2952">
        <f>IF(AB2952="",0,IFERROR(IF(VLOOKUP(AB2952,AB$38:AB2951,1,0)&gt;0,0,0),1))</f>
        <v>0</v>
      </c>
      <c r="AB2952" s="16">
        <f>IF(DATOS!J2916=X$39,DATOS!C2916,"")</f>
        <v>0</v>
      </c>
    </row>
    <row r="2953" spans="26:28" x14ac:dyDescent="0.25">
      <c r="Z2953">
        <f t="shared" si="50"/>
        <v>1</v>
      </c>
      <c r="AA2953">
        <f>IF(AB2953="",0,IFERROR(IF(VLOOKUP(AB2953,AB$38:AB2952,1,0)&gt;0,0,0),1))</f>
        <v>0</v>
      </c>
      <c r="AB2953" s="16">
        <f>IF(DATOS!J2917=X$39,DATOS!C2917,"")</f>
        <v>0</v>
      </c>
    </row>
    <row r="2954" spans="26:28" x14ac:dyDescent="0.25">
      <c r="Z2954">
        <f t="shared" si="50"/>
        <v>1</v>
      </c>
      <c r="AA2954">
        <f>IF(AB2954="",0,IFERROR(IF(VLOOKUP(AB2954,AB$38:AB2953,1,0)&gt;0,0,0),1))</f>
        <v>0</v>
      </c>
      <c r="AB2954" s="16">
        <f>IF(DATOS!J2918=X$39,DATOS!C2918,"")</f>
        <v>0</v>
      </c>
    </row>
    <row r="2955" spans="26:28" x14ac:dyDescent="0.25">
      <c r="Z2955">
        <f t="shared" si="50"/>
        <v>1</v>
      </c>
      <c r="AA2955">
        <f>IF(AB2955="",0,IFERROR(IF(VLOOKUP(AB2955,AB$38:AB2954,1,0)&gt;0,0,0),1))</f>
        <v>0</v>
      </c>
      <c r="AB2955" s="16">
        <f>IF(DATOS!J2919=X$39,DATOS!C2919,"")</f>
        <v>0</v>
      </c>
    </row>
    <row r="2956" spans="26:28" x14ac:dyDescent="0.25">
      <c r="Z2956">
        <f t="shared" si="50"/>
        <v>1</v>
      </c>
      <c r="AA2956">
        <f>IF(AB2956="",0,IFERROR(IF(VLOOKUP(AB2956,AB$38:AB2955,1,0)&gt;0,0,0),1))</f>
        <v>0</v>
      </c>
      <c r="AB2956" s="16">
        <f>IF(DATOS!J2920=X$39,DATOS!C2920,"")</f>
        <v>0</v>
      </c>
    </row>
    <row r="2957" spans="26:28" x14ac:dyDescent="0.25">
      <c r="Z2957">
        <f t="shared" si="50"/>
        <v>1</v>
      </c>
      <c r="AA2957">
        <f>IF(AB2957="",0,IFERROR(IF(VLOOKUP(AB2957,AB$38:AB2956,1,0)&gt;0,0,0),1))</f>
        <v>0</v>
      </c>
      <c r="AB2957" s="16">
        <f>IF(DATOS!J2921=X$39,DATOS!C2921,"")</f>
        <v>0</v>
      </c>
    </row>
    <row r="2958" spans="26:28" x14ac:dyDescent="0.25">
      <c r="Z2958">
        <f t="shared" si="50"/>
        <v>1</v>
      </c>
      <c r="AA2958">
        <f>IF(AB2958="",0,IFERROR(IF(VLOOKUP(AB2958,AB$38:AB2957,1,0)&gt;0,0,0),1))</f>
        <v>0</v>
      </c>
      <c r="AB2958" s="16">
        <f>IF(DATOS!J2922=X$39,DATOS!C2922,"")</f>
        <v>0</v>
      </c>
    </row>
    <row r="2959" spans="26:28" x14ac:dyDescent="0.25">
      <c r="Z2959">
        <f t="shared" si="50"/>
        <v>1</v>
      </c>
      <c r="AA2959">
        <f>IF(AB2959="",0,IFERROR(IF(VLOOKUP(AB2959,AB$38:AB2958,1,0)&gt;0,0,0),1))</f>
        <v>0</v>
      </c>
      <c r="AB2959" s="16">
        <f>IF(DATOS!J2923=X$39,DATOS!C2923,"")</f>
        <v>0</v>
      </c>
    </row>
    <row r="2960" spans="26:28" x14ac:dyDescent="0.25">
      <c r="Z2960">
        <f t="shared" si="50"/>
        <v>1</v>
      </c>
      <c r="AA2960">
        <f>IF(AB2960="",0,IFERROR(IF(VLOOKUP(AB2960,AB$38:AB2959,1,0)&gt;0,0,0),1))</f>
        <v>0</v>
      </c>
      <c r="AB2960" s="16">
        <f>IF(DATOS!J2924=X$39,DATOS!C2924,"")</f>
        <v>0</v>
      </c>
    </row>
    <row r="2961" spans="26:28" x14ac:dyDescent="0.25">
      <c r="Z2961">
        <f t="shared" si="50"/>
        <v>1</v>
      </c>
      <c r="AA2961">
        <f>IF(AB2961="",0,IFERROR(IF(VLOOKUP(AB2961,AB$38:AB2960,1,0)&gt;0,0,0),1))</f>
        <v>0</v>
      </c>
      <c r="AB2961" s="16">
        <f>IF(DATOS!J2925=X$39,DATOS!C2925,"")</f>
        <v>0</v>
      </c>
    </row>
    <row r="2962" spans="26:28" x14ac:dyDescent="0.25">
      <c r="Z2962">
        <f t="shared" si="50"/>
        <v>1</v>
      </c>
      <c r="AA2962">
        <f>IF(AB2962="",0,IFERROR(IF(VLOOKUP(AB2962,AB$38:AB2961,1,0)&gt;0,0,0),1))</f>
        <v>0</v>
      </c>
      <c r="AB2962" s="16">
        <f>IF(DATOS!J2926=X$39,DATOS!C2926,"")</f>
        <v>0</v>
      </c>
    </row>
    <row r="2963" spans="26:28" x14ac:dyDescent="0.25">
      <c r="Z2963">
        <f t="shared" si="50"/>
        <v>1</v>
      </c>
      <c r="AA2963">
        <f>IF(AB2963="",0,IFERROR(IF(VLOOKUP(AB2963,AB$38:AB2962,1,0)&gt;0,0,0),1))</f>
        <v>0</v>
      </c>
      <c r="AB2963" s="16">
        <f>IF(DATOS!J2927=X$39,DATOS!C2927,"")</f>
        <v>0</v>
      </c>
    </row>
    <row r="2964" spans="26:28" x14ac:dyDescent="0.25">
      <c r="Z2964">
        <f t="shared" si="50"/>
        <v>1</v>
      </c>
      <c r="AA2964">
        <f>IF(AB2964="",0,IFERROR(IF(VLOOKUP(AB2964,AB$38:AB2963,1,0)&gt;0,0,0),1))</f>
        <v>0</v>
      </c>
      <c r="AB2964" s="16">
        <f>IF(DATOS!J2928=X$39,DATOS!C2928,"")</f>
        <v>0</v>
      </c>
    </row>
    <row r="2965" spans="26:28" x14ac:dyDescent="0.25">
      <c r="Z2965">
        <f t="shared" si="50"/>
        <v>1</v>
      </c>
      <c r="AA2965">
        <f>IF(AB2965="",0,IFERROR(IF(VLOOKUP(AB2965,AB$38:AB2964,1,0)&gt;0,0,0),1))</f>
        <v>0</v>
      </c>
      <c r="AB2965" s="16">
        <f>IF(DATOS!J2929=X$39,DATOS!C2929,"")</f>
        <v>0</v>
      </c>
    </row>
    <row r="2966" spans="26:28" x14ac:dyDescent="0.25">
      <c r="Z2966">
        <f t="shared" si="50"/>
        <v>1</v>
      </c>
      <c r="AA2966">
        <f>IF(AB2966="",0,IFERROR(IF(VLOOKUP(AB2966,AB$38:AB2965,1,0)&gt;0,0,0),1))</f>
        <v>0</v>
      </c>
      <c r="AB2966" s="16">
        <f>IF(DATOS!J2930=X$39,DATOS!C2930,"")</f>
        <v>0</v>
      </c>
    </row>
    <row r="2967" spans="26:28" x14ac:dyDescent="0.25">
      <c r="Z2967">
        <f t="shared" si="50"/>
        <v>1</v>
      </c>
      <c r="AA2967">
        <f>IF(AB2967="",0,IFERROR(IF(VLOOKUP(AB2967,AB$38:AB2966,1,0)&gt;0,0,0),1))</f>
        <v>0</v>
      </c>
      <c r="AB2967" s="16">
        <f>IF(DATOS!J2931=X$39,DATOS!C2931,"")</f>
        <v>0</v>
      </c>
    </row>
    <row r="2968" spans="26:28" x14ac:dyDescent="0.25">
      <c r="Z2968">
        <f t="shared" si="50"/>
        <v>1</v>
      </c>
      <c r="AA2968">
        <f>IF(AB2968="",0,IFERROR(IF(VLOOKUP(AB2968,AB$38:AB2967,1,0)&gt;0,0,0),1))</f>
        <v>0</v>
      </c>
      <c r="AB2968" s="16">
        <f>IF(DATOS!J2932=X$39,DATOS!C2932,"")</f>
        <v>0</v>
      </c>
    </row>
    <row r="2969" spans="26:28" x14ac:dyDescent="0.25">
      <c r="Z2969">
        <f t="shared" si="50"/>
        <v>1</v>
      </c>
      <c r="AA2969">
        <f>IF(AB2969="",0,IFERROR(IF(VLOOKUP(AB2969,AB$38:AB2968,1,0)&gt;0,0,0),1))</f>
        <v>0</v>
      </c>
      <c r="AB2969" s="16">
        <f>IF(DATOS!J2933=X$39,DATOS!C2933,"")</f>
        <v>0</v>
      </c>
    </row>
    <row r="2970" spans="26:28" x14ac:dyDescent="0.25">
      <c r="Z2970">
        <f t="shared" si="50"/>
        <v>1</v>
      </c>
      <c r="AA2970">
        <f>IF(AB2970="",0,IFERROR(IF(VLOOKUP(AB2970,AB$38:AB2969,1,0)&gt;0,0,0),1))</f>
        <v>0</v>
      </c>
      <c r="AB2970" s="16">
        <f>IF(DATOS!J2934=X$39,DATOS!C2934,"")</f>
        <v>0</v>
      </c>
    </row>
    <row r="2971" spans="26:28" x14ac:dyDescent="0.25">
      <c r="Z2971">
        <f t="shared" si="50"/>
        <v>1</v>
      </c>
      <c r="AA2971">
        <f>IF(AB2971="",0,IFERROR(IF(VLOOKUP(AB2971,AB$38:AB2970,1,0)&gt;0,0,0),1))</f>
        <v>0</v>
      </c>
      <c r="AB2971" s="16">
        <f>IF(DATOS!J2935=X$39,DATOS!C2935,"")</f>
        <v>0</v>
      </c>
    </row>
    <row r="2972" spans="26:28" x14ac:dyDescent="0.25">
      <c r="Z2972">
        <f t="shared" si="50"/>
        <v>1</v>
      </c>
      <c r="AA2972">
        <f>IF(AB2972="",0,IFERROR(IF(VLOOKUP(AB2972,AB$38:AB2971,1,0)&gt;0,0,0),1))</f>
        <v>0</v>
      </c>
      <c r="AB2972" s="16">
        <f>IF(DATOS!J2936=X$39,DATOS!C2936,"")</f>
        <v>0</v>
      </c>
    </row>
    <row r="2973" spans="26:28" x14ac:dyDescent="0.25">
      <c r="Z2973">
        <f t="shared" si="50"/>
        <v>1</v>
      </c>
      <c r="AA2973">
        <f>IF(AB2973="",0,IFERROR(IF(VLOOKUP(AB2973,AB$38:AB2972,1,0)&gt;0,0,0),1))</f>
        <v>0</v>
      </c>
      <c r="AB2973" s="16">
        <f>IF(DATOS!J2937=X$39,DATOS!C2937,"")</f>
        <v>0</v>
      </c>
    </row>
    <row r="2974" spans="26:28" x14ac:dyDescent="0.25">
      <c r="Z2974">
        <f t="shared" si="50"/>
        <v>1</v>
      </c>
      <c r="AA2974">
        <f>IF(AB2974="",0,IFERROR(IF(VLOOKUP(AB2974,AB$38:AB2973,1,0)&gt;0,0,0),1))</f>
        <v>0</v>
      </c>
      <c r="AB2974" s="16">
        <f>IF(DATOS!J2938=X$39,DATOS!C2938,"")</f>
        <v>0</v>
      </c>
    </row>
    <row r="2975" spans="26:28" x14ac:dyDescent="0.25">
      <c r="Z2975">
        <f t="shared" si="50"/>
        <v>1</v>
      </c>
      <c r="AA2975">
        <f>IF(AB2975="",0,IFERROR(IF(VLOOKUP(AB2975,AB$38:AB2974,1,0)&gt;0,0,0),1))</f>
        <v>0</v>
      </c>
      <c r="AB2975" s="16">
        <f>IF(DATOS!J2939=X$39,DATOS!C2939,"")</f>
        <v>0</v>
      </c>
    </row>
    <row r="2976" spans="26:28" x14ac:dyDescent="0.25">
      <c r="Z2976">
        <f t="shared" si="50"/>
        <v>1</v>
      </c>
      <c r="AA2976">
        <f>IF(AB2976="",0,IFERROR(IF(VLOOKUP(AB2976,AB$38:AB2975,1,0)&gt;0,0,0),1))</f>
        <v>0</v>
      </c>
      <c r="AB2976" s="16">
        <f>IF(DATOS!J2940=X$39,DATOS!C2940,"")</f>
        <v>0</v>
      </c>
    </row>
    <row r="2977" spans="26:28" x14ac:dyDescent="0.25">
      <c r="Z2977">
        <f t="shared" si="50"/>
        <v>1</v>
      </c>
      <c r="AA2977">
        <f>IF(AB2977="",0,IFERROR(IF(VLOOKUP(AB2977,AB$38:AB2976,1,0)&gt;0,0,0),1))</f>
        <v>0</v>
      </c>
      <c r="AB2977" s="16">
        <f>IF(DATOS!J2941=X$39,DATOS!C2941,"")</f>
        <v>0</v>
      </c>
    </row>
    <row r="2978" spans="26:28" x14ac:dyDescent="0.25">
      <c r="Z2978">
        <f t="shared" si="50"/>
        <v>1</v>
      </c>
      <c r="AA2978">
        <f>IF(AB2978="",0,IFERROR(IF(VLOOKUP(AB2978,AB$38:AB2977,1,0)&gt;0,0,0),1))</f>
        <v>0</v>
      </c>
      <c r="AB2978" s="16">
        <f>IF(DATOS!J2942=X$39,DATOS!C2942,"")</f>
        <v>0</v>
      </c>
    </row>
    <row r="2979" spans="26:28" x14ac:dyDescent="0.25">
      <c r="Z2979">
        <f t="shared" si="50"/>
        <v>1</v>
      </c>
      <c r="AA2979">
        <f>IF(AB2979="",0,IFERROR(IF(VLOOKUP(AB2979,AB$38:AB2978,1,0)&gt;0,0,0),1))</f>
        <v>0</v>
      </c>
      <c r="AB2979" s="16">
        <f>IF(DATOS!J2943=X$39,DATOS!C2943,"")</f>
        <v>0</v>
      </c>
    </row>
    <row r="2980" spans="26:28" x14ac:dyDescent="0.25">
      <c r="Z2980">
        <f t="shared" si="50"/>
        <v>1</v>
      </c>
      <c r="AA2980">
        <f>IF(AB2980="",0,IFERROR(IF(VLOOKUP(AB2980,AB$38:AB2979,1,0)&gt;0,0,0),1))</f>
        <v>0</v>
      </c>
      <c r="AB2980" s="16">
        <f>IF(DATOS!J2944=X$39,DATOS!C2944,"")</f>
        <v>0</v>
      </c>
    </row>
    <row r="2981" spans="26:28" x14ac:dyDescent="0.25">
      <c r="Z2981">
        <f t="shared" si="50"/>
        <v>1</v>
      </c>
      <c r="AA2981">
        <f>IF(AB2981="",0,IFERROR(IF(VLOOKUP(AB2981,AB$38:AB2980,1,0)&gt;0,0,0),1))</f>
        <v>0</v>
      </c>
      <c r="AB2981" s="16">
        <f>IF(DATOS!J2945=X$39,DATOS!C2945,"")</f>
        <v>0</v>
      </c>
    </row>
    <row r="2982" spans="26:28" x14ac:dyDescent="0.25">
      <c r="Z2982">
        <f t="shared" ref="Z2982:Z3045" si="51">Z2981+AA2982</f>
        <v>1</v>
      </c>
      <c r="AA2982">
        <f>IF(AB2982="",0,IFERROR(IF(VLOOKUP(AB2982,AB$38:AB2981,1,0)&gt;0,0,0),1))</f>
        <v>0</v>
      </c>
      <c r="AB2982" s="16">
        <f>IF(DATOS!J2946=X$39,DATOS!C2946,"")</f>
        <v>0</v>
      </c>
    </row>
    <row r="2983" spans="26:28" x14ac:dyDescent="0.25">
      <c r="Z2983">
        <f t="shared" si="51"/>
        <v>1</v>
      </c>
      <c r="AA2983">
        <f>IF(AB2983="",0,IFERROR(IF(VLOOKUP(AB2983,AB$38:AB2982,1,0)&gt;0,0,0),1))</f>
        <v>0</v>
      </c>
      <c r="AB2983" s="16">
        <f>IF(DATOS!J2947=X$39,DATOS!C2947,"")</f>
        <v>0</v>
      </c>
    </row>
    <row r="2984" spans="26:28" x14ac:dyDescent="0.25">
      <c r="Z2984">
        <f t="shared" si="51"/>
        <v>1</v>
      </c>
      <c r="AA2984">
        <f>IF(AB2984="",0,IFERROR(IF(VLOOKUP(AB2984,AB$38:AB2983,1,0)&gt;0,0,0),1))</f>
        <v>0</v>
      </c>
      <c r="AB2984" s="16">
        <f>IF(DATOS!J2948=X$39,DATOS!C2948,"")</f>
        <v>0</v>
      </c>
    </row>
    <row r="2985" spans="26:28" x14ac:dyDescent="0.25">
      <c r="Z2985">
        <f t="shared" si="51"/>
        <v>1</v>
      </c>
      <c r="AA2985">
        <f>IF(AB2985="",0,IFERROR(IF(VLOOKUP(AB2985,AB$38:AB2984,1,0)&gt;0,0,0),1))</f>
        <v>0</v>
      </c>
      <c r="AB2985" s="16">
        <f>IF(DATOS!J2949=X$39,DATOS!C2949,"")</f>
        <v>0</v>
      </c>
    </row>
    <row r="2986" spans="26:28" x14ac:dyDescent="0.25">
      <c r="Z2986">
        <f t="shared" si="51"/>
        <v>1</v>
      </c>
      <c r="AA2986">
        <f>IF(AB2986="",0,IFERROR(IF(VLOOKUP(AB2986,AB$38:AB2985,1,0)&gt;0,0,0),1))</f>
        <v>0</v>
      </c>
      <c r="AB2986" s="16">
        <f>IF(DATOS!J2950=X$39,DATOS!C2950,"")</f>
        <v>0</v>
      </c>
    </row>
    <row r="2987" spans="26:28" x14ac:dyDescent="0.25">
      <c r="Z2987">
        <f t="shared" si="51"/>
        <v>1</v>
      </c>
      <c r="AA2987">
        <f>IF(AB2987="",0,IFERROR(IF(VLOOKUP(AB2987,AB$38:AB2986,1,0)&gt;0,0,0),1))</f>
        <v>0</v>
      </c>
      <c r="AB2987" s="16">
        <f>IF(DATOS!J2951=X$39,DATOS!C2951,"")</f>
        <v>0</v>
      </c>
    </row>
    <row r="2988" spans="26:28" x14ac:dyDescent="0.25">
      <c r="Z2988">
        <f t="shared" si="51"/>
        <v>1</v>
      </c>
      <c r="AA2988">
        <f>IF(AB2988="",0,IFERROR(IF(VLOOKUP(AB2988,AB$38:AB2987,1,0)&gt;0,0,0),1))</f>
        <v>0</v>
      </c>
      <c r="AB2988" s="16">
        <f>IF(DATOS!J2952=X$39,DATOS!C2952,"")</f>
        <v>0</v>
      </c>
    </row>
    <row r="2989" spans="26:28" x14ac:dyDescent="0.25">
      <c r="Z2989">
        <f t="shared" si="51"/>
        <v>1</v>
      </c>
      <c r="AA2989">
        <f>IF(AB2989="",0,IFERROR(IF(VLOOKUP(AB2989,AB$38:AB2988,1,0)&gt;0,0,0),1))</f>
        <v>0</v>
      </c>
      <c r="AB2989" s="16">
        <f>IF(DATOS!J2953=X$39,DATOS!C2953,"")</f>
        <v>0</v>
      </c>
    </row>
    <row r="2990" spans="26:28" x14ac:dyDescent="0.25">
      <c r="Z2990">
        <f t="shared" si="51"/>
        <v>1</v>
      </c>
      <c r="AA2990">
        <f>IF(AB2990="",0,IFERROR(IF(VLOOKUP(AB2990,AB$38:AB2989,1,0)&gt;0,0,0),1))</f>
        <v>0</v>
      </c>
      <c r="AB2990" s="16">
        <f>IF(DATOS!J2954=X$39,DATOS!C2954,"")</f>
        <v>0</v>
      </c>
    </row>
    <row r="2991" spans="26:28" x14ac:dyDescent="0.25">
      <c r="Z2991">
        <f t="shared" si="51"/>
        <v>1</v>
      </c>
      <c r="AA2991">
        <f>IF(AB2991="",0,IFERROR(IF(VLOOKUP(AB2991,AB$38:AB2990,1,0)&gt;0,0,0),1))</f>
        <v>0</v>
      </c>
      <c r="AB2991" s="16">
        <f>IF(DATOS!J2955=X$39,DATOS!C2955,"")</f>
        <v>0</v>
      </c>
    </row>
    <row r="2992" spans="26:28" x14ac:dyDescent="0.25">
      <c r="Z2992">
        <f t="shared" si="51"/>
        <v>1</v>
      </c>
      <c r="AA2992">
        <f>IF(AB2992="",0,IFERROR(IF(VLOOKUP(AB2992,AB$38:AB2991,1,0)&gt;0,0,0),1))</f>
        <v>0</v>
      </c>
      <c r="AB2992" s="16">
        <f>IF(DATOS!J2956=X$39,DATOS!C2956,"")</f>
        <v>0</v>
      </c>
    </row>
    <row r="2993" spans="26:28" x14ac:dyDescent="0.25">
      <c r="Z2993">
        <f t="shared" si="51"/>
        <v>1</v>
      </c>
      <c r="AA2993">
        <f>IF(AB2993="",0,IFERROR(IF(VLOOKUP(AB2993,AB$38:AB2992,1,0)&gt;0,0,0),1))</f>
        <v>0</v>
      </c>
      <c r="AB2993" s="16">
        <f>IF(DATOS!J2957=X$39,DATOS!C2957,"")</f>
        <v>0</v>
      </c>
    </row>
    <row r="2994" spans="26:28" x14ac:dyDescent="0.25">
      <c r="Z2994">
        <f t="shared" si="51"/>
        <v>1</v>
      </c>
      <c r="AA2994">
        <f>IF(AB2994="",0,IFERROR(IF(VLOOKUP(AB2994,AB$38:AB2993,1,0)&gt;0,0,0),1))</f>
        <v>0</v>
      </c>
      <c r="AB2994" s="16">
        <f>IF(DATOS!J2958=X$39,DATOS!C2958,"")</f>
        <v>0</v>
      </c>
    </row>
    <row r="2995" spans="26:28" x14ac:dyDescent="0.25">
      <c r="Z2995">
        <f t="shared" si="51"/>
        <v>1</v>
      </c>
      <c r="AA2995">
        <f>IF(AB2995="",0,IFERROR(IF(VLOOKUP(AB2995,AB$38:AB2994,1,0)&gt;0,0,0),1))</f>
        <v>0</v>
      </c>
      <c r="AB2995" s="16">
        <f>IF(DATOS!J2959=X$39,DATOS!C2959,"")</f>
        <v>0</v>
      </c>
    </row>
    <row r="2996" spans="26:28" x14ac:dyDescent="0.25">
      <c r="Z2996">
        <f t="shared" si="51"/>
        <v>1</v>
      </c>
      <c r="AA2996">
        <f>IF(AB2996="",0,IFERROR(IF(VLOOKUP(AB2996,AB$38:AB2995,1,0)&gt;0,0,0),1))</f>
        <v>0</v>
      </c>
      <c r="AB2996" s="16">
        <f>IF(DATOS!J2960=X$39,DATOS!C2960,"")</f>
        <v>0</v>
      </c>
    </row>
    <row r="2997" spans="26:28" x14ac:dyDescent="0.25">
      <c r="Z2997">
        <f t="shared" si="51"/>
        <v>1</v>
      </c>
      <c r="AA2997">
        <f>IF(AB2997="",0,IFERROR(IF(VLOOKUP(AB2997,AB$38:AB2996,1,0)&gt;0,0,0),1))</f>
        <v>0</v>
      </c>
      <c r="AB2997" s="16">
        <f>IF(DATOS!J2961=X$39,DATOS!C2961,"")</f>
        <v>0</v>
      </c>
    </row>
    <row r="2998" spans="26:28" x14ac:dyDescent="0.25">
      <c r="Z2998">
        <f t="shared" si="51"/>
        <v>1</v>
      </c>
      <c r="AA2998">
        <f>IF(AB2998="",0,IFERROR(IF(VLOOKUP(AB2998,AB$38:AB2997,1,0)&gt;0,0,0),1))</f>
        <v>0</v>
      </c>
      <c r="AB2998" s="16">
        <f>IF(DATOS!J2962=X$39,DATOS!C2962,"")</f>
        <v>0</v>
      </c>
    </row>
    <row r="2999" spans="26:28" x14ac:dyDescent="0.25">
      <c r="Z2999">
        <f t="shared" si="51"/>
        <v>1</v>
      </c>
      <c r="AA2999">
        <f>IF(AB2999="",0,IFERROR(IF(VLOOKUP(AB2999,AB$38:AB2998,1,0)&gt;0,0,0),1))</f>
        <v>0</v>
      </c>
      <c r="AB2999" s="16">
        <f>IF(DATOS!J2963=X$39,DATOS!C2963,"")</f>
        <v>0</v>
      </c>
    </row>
    <row r="3000" spans="26:28" x14ac:dyDescent="0.25">
      <c r="Z3000">
        <f t="shared" si="51"/>
        <v>1</v>
      </c>
      <c r="AA3000">
        <f>IF(AB3000="",0,IFERROR(IF(VLOOKUP(AB3000,AB$38:AB2999,1,0)&gt;0,0,0),1))</f>
        <v>0</v>
      </c>
      <c r="AB3000" s="16">
        <f>IF(DATOS!J2964=X$39,DATOS!C2964,"")</f>
        <v>0</v>
      </c>
    </row>
    <row r="3001" spans="26:28" x14ac:dyDescent="0.25">
      <c r="Z3001">
        <f t="shared" si="51"/>
        <v>1</v>
      </c>
      <c r="AA3001">
        <f>IF(AB3001="",0,IFERROR(IF(VLOOKUP(AB3001,AB$38:AB3000,1,0)&gt;0,0,0),1))</f>
        <v>0</v>
      </c>
      <c r="AB3001" s="16">
        <f>IF(DATOS!J2965=X$39,DATOS!C2965,"")</f>
        <v>0</v>
      </c>
    </row>
    <row r="3002" spans="26:28" x14ac:dyDescent="0.25">
      <c r="Z3002">
        <f t="shared" si="51"/>
        <v>1</v>
      </c>
      <c r="AA3002">
        <f>IF(AB3002="",0,IFERROR(IF(VLOOKUP(AB3002,AB$38:AB3001,1,0)&gt;0,0,0),1))</f>
        <v>0</v>
      </c>
      <c r="AB3002" s="16">
        <f>IF(DATOS!J2966=X$39,DATOS!C2966,"")</f>
        <v>0</v>
      </c>
    </row>
    <row r="3003" spans="26:28" x14ac:dyDescent="0.25">
      <c r="Z3003">
        <f t="shared" si="51"/>
        <v>1</v>
      </c>
      <c r="AA3003">
        <f>IF(AB3003="",0,IFERROR(IF(VLOOKUP(AB3003,AB$38:AB3002,1,0)&gt;0,0,0),1))</f>
        <v>0</v>
      </c>
      <c r="AB3003" s="16">
        <f>IF(DATOS!J2967=X$39,DATOS!C2967,"")</f>
        <v>0</v>
      </c>
    </row>
    <row r="3004" spans="26:28" x14ac:dyDescent="0.25">
      <c r="Z3004">
        <f t="shared" si="51"/>
        <v>1</v>
      </c>
      <c r="AA3004">
        <f>IF(AB3004="",0,IFERROR(IF(VLOOKUP(AB3004,AB$38:AB3003,1,0)&gt;0,0,0),1))</f>
        <v>0</v>
      </c>
      <c r="AB3004" s="16">
        <f>IF(DATOS!J2968=X$39,DATOS!C2968,"")</f>
        <v>0</v>
      </c>
    </row>
    <row r="3005" spans="26:28" x14ac:dyDescent="0.25">
      <c r="Z3005">
        <f t="shared" si="51"/>
        <v>1</v>
      </c>
      <c r="AA3005">
        <f>IF(AB3005="",0,IFERROR(IF(VLOOKUP(AB3005,AB$38:AB3004,1,0)&gt;0,0,0),1))</f>
        <v>0</v>
      </c>
      <c r="AB3005" s="16">
        <f>IF(DATOS!J2969=X$39,DATOS!C2969,"")</f>
        <v>0</v>
      </c>
    </row>
    <row r="3006" spans="26:28" x14ac:dyDescent="0.25">
      <c r="Z3006">
        <f t="shared" si="51"/>
        <v>1</v>
      </c>
      <c r="AA3006">
        <f>IF(AB3006="",0,IFERROR(IF(VLOOKUP(AB3006,AB$38:AB3005,1,0)&gt;0,0,0),1))</f>
        <v>0</v>
      </c>
      <c r="AB3006" s="16">
        <f>IF(DATOS!J2970=X$39,DATOS!C2970,"")</f>
        <v>0</v>
      </c>
    </row>
    <row r="3007" spans="26:28" x14ac:dyDescent="0.25">
      <c r="Z3007">
        <f t="shared" si="51"/>
        <v>1</v>
      </c>
      <c r="AA3007">
        <f>IF(AB3007="",0,IFERROR(IF(VLOOKUP(AB3007,AB$38:AB3006,1,0)&gt;0,0,0),1))</f>
        <v>0</v>
      </c>
      <c r="AB3007" s="16">
        <f>IF(DATOS!J2971=X$39,DATOS!C2971,"")</f>
        <v>0</v>
      </c>
    </row>
    <row r="3008" spans="26:28" x14ac:dyDescent="0.25">
      <c r="Z3008">
        <f t="shared" si="51"/>
        <v>1</v>
      </c>
      <c r="AA3008">
        <f>IF(AB3008="",0,IFERROR(IF(VLOOKUP(AB3008,AB$38:AB3007,1,0)&gt;0,0,0),1))</f>
        <v>0</v>
      </c>
      <c r="AB3008" s="16">
        <f>IF(DATOS!J2972=X$39,DATOS!C2972,"")</f>
        <v>0</v>
      </c>
    </row>
    <row r="3009" spans="26:28" x14ac:dyDescent="0.25">
      <c r="Z3009">
        <f t="shared" si="51"/>
        <v>1</v>
      </c>
      <c r="AA3009">
        <f>IF(AB3009="",0,IFERROR(IF(VLOOKUP(AB3009,AB$38:AB3008,1,0)&gt;0,0,0),1))</f>
        <v>0</v>
      </c>
      <c r="AB3009" s="16">
        <f>IF(DATOS!J2973=X$39,DATOS!C2973,"")</f>
        <v>0</v>
      </c>
    </row>
    <row r="3010" spans="26:28" x14ac:dyDescent="0.25">
      <c r="Z3010">
        <f t="shared" si="51"/>
        <v>1</v>
      </c>
      <c r="AA3010">
        <f>IF(AB3010="",0,IFERROR(IF(VLOOKUP(AB3010,AB$38:AB3009,1,0)&gt;0,0,0),1))</f>
        <v>0</v>
      </c>
      <c r="AB3010" s="16">
        <f>IF(DATOS!J2974=X$39,DATOS!C2974,"")</f>
        <v>0</v>
      </c>
    </row>
    <row r="3011" spans="26:28" x14ac:dyDescent="0.25">
      <c r="Z3011">
        <f t="shared" si="51"/>
        <v>1</v>
      </c>
      <c r="AA3011">
        <f>IF(AB3011="",0,IFERROR(IF(VLOOKUP(AB3011,AB$38:AB3010,1,0)&gt;0,0,0),1))</f>
        <v>0</v>
      </c>
      <c r="AB3011" s="16">
        <f>IF(DATOS!J2975=X$39,DATOS!C2975,"")</f>
        <v>0</v>
      </c>
    </row>
    <row r="3012" spans="26:28" x14ac:dyDescent="0.25">
      <c r="Z3012">
        <f t="shared" si="51"/>
        <v>1</v>
      </c>
      <c r="AA3012">
        <f>IF(AB3012="",0,IFERROR(IF(VLOOKUP(AB3012,AB$38:AB3011,1,0)&gt;0,0,0),1))</f>
        <v>0</v>
      </c>
      <c r="AB3012" s="16">
        <f>IF(DATOS!J2976=X$39,DATOS!C2976,"")</f>
        <v>0</v>
      </c>
    </row>
    <row r="3013" spans="26:28" x14ac:dyDescent="0.25">
      <c r="Z3013">
        <f t="shared" si="51"/>
        <v>1</v>
      </c>
      <c r="AA3013">
        <f>IF(AB3013="",0,IFERROR(IF(VLOOKUP(AB3013,AB$38:AB3012,1,0)&gt;0,0,0),1))</f>
        <v>0</v>
      </c>
      <c r="AB3013" s="16">
        <f>IF(DATOS!J2977=X$39,DATOS!C2977,"")</f>
        <v>0</v>
      </c>
    </row>
    <row r="3014" spans="26:28" x14ac:dyDescent="0.25">
      <c r="Z3014">
        <f t="shared" si="51"/>
        <v>1</v>
      </c>
      <c r="AA3014">
        <f>IF(AB3014="",0,IFERROR(IF(VLOOKUP(AB3014,AB$38:AB3013,1,0)&gt;0,0,0),1))</f>
        <v>0</v>
      </c>
      <c r="AB3014" s="16">
        <f>IF(DATOS!J2978=X$39,DATOS!C2978,"")</f>
        <v>0</v>
      </c>
    </row>
    <row r="3015" spans="26:28" x14ac:dyDescent="0.25">
      <c r="Z3015">
        <f t="shared" si="51"/>
        <v>1</v>
      </c>
      <c r="AA3015">
        <f>IF(AB3015="",0,IFERROR(IF(VLOOKUP(AB3015,AB$38:AB3014,1,0)&gt;0,0,0),1))</f>
        <v>0</v>
      </c>
      <c r="AB3015" s="16">
        <f>IF(DATOS!J2979=X$39,DATOS!C2979,"")</f>
        <v>0</v>
      </c>
    </row>
    <row r="3016" spans="26:28" x14ac:dyDescent="0.25">
      <c r="Z3016">
        <f t="shared" si="51"/>
        <v>1</v>
      </c>
      <c r="AA3016">
        <f>IF(AB3016="",0,IFERROR(IF(VLOOKUP(AB3016,AB$38:AB3015,1,0)&gt;0,0,0),1))</f>
        <v>0</v>
      </c>
      <c r="AB3016" s="16">
        <f>IF(DATOS!J2980=X$39,DATOS!C2980,"")</f>
        <v>0</v>
      </c>
    </row>
    <row r="3017" spans="26:28" x14ac:dyDescent="0.25">
      <c r="Z3017">
        <f t="shared" si="51"/>
        <v>1</v>
      </c>
      <c r="AA3017">
        <f>IF(AB3017="",0,IFERROR(IF(VLOOKUP(AB3017,AB$38:AB3016,1,0)&gt;0,0,0),1))</f>
        <v>0</v>
      </c>
      <c r="AB3017" s="16">
        <f>IF(DATOS!J2981=X$39,DATOS!C2981,"")</f>
        <v>0</v>
      </c>
    </row>
    <row r="3018" spans="26:28" x14ac:dyDescent="0.25">
      <c r="Z3018">
        <f t="shared" si="51"/>
        <v>1</v>
      </c>
      <c r="AA3018">
        <f>IF(AB3018="",0,IFERROR(IF(VLOOKUP(AB3018,AB$38:AB3017,1,0)&gt;0,0,0),1))</f>
        <v>0</v>
      </c>
      <c r="AB3018" s="16">
        <f>IF(DATOS!J2982=X$39,DATOS!C2982,"")</f>
        <v>0</v>
      </c>
    </row>
    <row r="3019" spans="26:28" x14ac:dyDescent="0.25">
      <c r="Z3019">
        <f t="shared" si="51"/>
        <v>1</v>
      </c>
      <c r="AA3019">
        <f>IF(AB3019="",0,IFERROR(IF(VLOOKUP(AB3019,AB$38:AB3018,1,0)&gt;0,0,0),1))</f>
        <v>0</v>
      </c>
      <c r="AB3019" s="16">
        <f>IF(DATOS!J2983=X$39,DATOS!C2983,"")</f>
        <v>0</v>
      </c>
    </row>
    <row r="3020" spans="26:28" x14ac:dyDescent="0.25">
      <c r="Z3020">
        <f t="shared" si="51"/>
        <v>1</v>
      </c>
      <c r="AA3020">
        <f>IF(AB3020="",0,IFERROR(IF(VLOOKUP(AB3020,AB$38:AB3019,1,0)&gt;0,0,0),1))</f>
        <v>0</v>
      </c>
      <c r="AB3020" s="16">
        <f>IF(DATOS!J2984=X$39,DATOS!C2984,"")</f>
        <v>0</v>
      </c>
    </row>
    <row r="3021" spans="26:28" x14ac:dyDescent="0.25">
      <c r="Z3021">
        <f t="shared" si="51"/>
        <v>1</v>
      </c>
      <c r="AA3021">
        <f>IF(AB3021="",0,IFERROR(IF(VLOOKUP(AB3021,AB$38:AB3020,1,0)&gt;0,0,0),1))</f>
        <v>0</v>
      </c>
      <c r="AB3021" s="16">
        <f>IF(DATOS!J2985=X$39,DATOS!C2985,"")</f>
        <v>0</v>
      </c>
    </row>
    <row r="3022" spans="26:28" x14ac:dyDescent="0.25">
      <c r="Z3022">
        <f t="shared" si="51"/>
        <v>1</v>
      </c>
      <c r="AA3022">
        <f>IF(AB3022="",0,IFERROR(IF(VLOOKUP(AB3022,AB$38:AB3021,1,0)&gt;0,0,0),1))</f>
        <v>0</v>
      </c>
      <c r="AB3022" s="16">
        <f>IF(DATOS!J2986=X$39,DATOS!C2986,"")</f>
        <v>0</v>
      </c>
    </row>
    <row r="3023" spans="26:28" x14ac:dyDescent="0.25">
      <c r="Z3023">
        <f t="shared" si="51"/>
        <v>1</v>
      </c>
      <c r="AA3023">
        <f>IF(AB3023="",0,IFERROR(IF(VLOOKUP(AB3023,AB$38:AB3022,1,0)&gt;0,0,0),1))</f>
        <v>0</v>
      </c>
      <c r="AB3023" s="16">
        <f>IF(DATOS!J2987=X$39,DATOS!C2987,"")</f>
        <v>0</v>
      </c>
    </row>
    <row r="3024" spans="26:28" x14ac:dyDescent="0.25">
      <c r="Z3024">
        <f t="shared" si="51"/>
        <v>1</v>
      </c>
      <c r="AA3024">
        <f>IF(AB3024="",0,IFERROR(IF(VLOOKUP(AB3024,AB$38:AB3023,1,0)&gt;0,0,0),1))</f>
        <v>0</v>
      </c>
      <c r="AB3024" s="16">
        <f>IF(DATOS!J2988=X$39,DATOS!C2988,"")</f>
        <v>0</v>
      </c>
    </row>
    <row r="3025" spans="26:28" x14ac:dyDescent="0.25">
      <c r="Z3025">
        <f t="shared" si="51"/>
        <v>1</v>
      </c>
      <c r="AA3025">
        <f>IF(AB3025="",0,IFERROR(IF(VLOOKUP(AB3025,AB$38:AB3024,1,0)&gt;0,0,0),1))</f>
        <v>0</v>
      </c>
      <c r="AB3025" s="16">
        <f>IF(DATOS!J2989=X$39,DATOS!C2989,"")</f>
        <v>0</v>
      </c>
    </row>
    <row r="3026" spans="26:28" x14ac:dyDescent="0.25">
      <c r="Z3026">
        <f t="shared" si="51"/>
        <v>1</v>
      </c>
      <c r="AA3026">
        <f>IF(AB3026="",0,IFERROR(IF(VLOOKUP(AB3026,AB$38:AB3025,1,0)&gt;0,0,0),1))</f>
        <v>0</v>
      </c>
      <c r="AB3026" s="16">
        <f>IF(DATOS!J2990=X$39,DATOS!C2990,"")</f>
        <v>0</v>
      </c>
    </row>
    <row r="3027" spans="26:28" x14ac:dyDescent="0.25">
      <c r="Z3027">
        <f t="shared" si="51"/>
        <v>1</v>
      </c>
      <c r="AA3027">
        <f>IF(AB3027="",0,IFERROR(IF(VLOOKUP(AB3027,AB$38:AB3026,1,0)&gt;0,0,0),1))</f>
        <v>0</v>
      </c>
      <c r="AB3027" s="16">
        <f>IF(DATOS!J2991=X$39,DATOS!C2991,"")</f>
        <v>0</v>
      </c>
    </row>
    <row r="3028" spans="26:28" x14ac:dyDescent="0.25">
      <c r="Z3028">
        <f t="shared" si="51"/>
        <v>1</v>
      </c>
      <c r="AA3028">
        <f>IF(AB3028="",0,IFERROR(IF(VLOOKUP(AB3028,AB$38:AB3027,1,0)&gt;0,0,0),1))</f>
        <v>0</v>
      </c>
      <c r="AB3028" s="16">
        <f>IF(DATOS!J2992=X$39,DATOS!C2992,"")</f>
        <v>0</v>
      </c>
    </row>
    <row r="3029" spans="26:28" x14ac:dyDescent="0.25">
      <c r="Z3029">
        <f t="shared" si="51"/>
        <v>1</v>
      </c>
      <c r="AA3029">
        <f>IF(AB3029="",0,IFERROR(IF(VLOOKUP(AB3029,AB$38:AB3028,1,0)&gt;0,0,0),1))</f>
        <v>0</v>
      </c>
      <c r="AB3029" s="16">
        <f>IF(DATOS!J2993=X$39,DATOS!C2993,"")</f>
        <v>0</v>
      </c>
    </row>
    <row r="3030" spans="26:28" x14ac:dyDescent="0.25">
      <c r="Z3030">
        <f t="shared" si="51"/>
        <v>1</v>
      </c>
      <c r="AA3030">
        <f>IF(AB3030="",0,IFERROR(IF(VLOOKUP(AB3030,AB$38:AB3029,1,0)&gt;0,0,0),1))</f>
        <v>0</v>
      </c>
      <c r="AB3030" s="16">
        <f>IF(DATOS!J2994=X$39,DATOS!C2994,"")</f>
        <v>0</v>
      </c>
    </row>
    <row r="3031" spans="26:28" x14ac:dyDescent="0.25">
      <c r="Z3031">
        <f t="shared" si="51"/>
        <v>1</v>
      </c>
      <c r="AA3031">
        <f>IF(AB3031="",0,IFERROR(IF(VLOOKUP(AB3031,AB$38:AB3030,1,0)&gt;0,0,0),1))</f>
        <v>0</v>
      </c>
      <c r="AB3031" s="16">
        <f>IF(DATOS!J2995=X$39,DATOS!C2995,"")</f>
        <v>0</v>
      </c>
    </row>
    <row r="3032" spans="26:28" x14ac:dyDescent="0.25">
      <c r="Z3032">
        <f t="shared" si="51"/>
        <v>1</v>
      </c>
      <c r="AA3032">
        <f>IF(AB3032="",0,IFERROR(IF(VLOOKUP(AB3032,AB$38:AB3031,1,0)&gt;0,0,0),1))</f>
        <v>0</v>
      </c>
      <c r="AB3032" s="16">
        <f>IF(DATOS!J2996=X$39,DATOS!C2996,"")</f>
        <v>0</v>
      </c>
    </row>
    <row r="3033" spans="26:28" x14ac:dyDescent="0.25">
      <c r="Z3033">
        <f t="shared" si="51"/>
        <v>1</v>
      </c>
      <c r="AA3033">
        <f>IF(AB3033="",0,IFERROR(IF(VLOOKUP(AB3033,AB$38:AB3032,1,0)&gt;0,0,0),1))</f>
        <v>0</v>
      </c>
      <c r="AB3033" s="16">
        <f>IF(DATOS!J2997=X$39,DATOS!C2997,"")</f>
        <v>0</v>
      </c>
    </row>
    <row r="3034" spans="26:28" x14ac:dyDescent="0.25">
      <c r="Z3034">
        <f t="shared" si="51"/>
        <v>1</v>
      </c>
      <c r="AA3034">
        <f>IF(AB3034="",0,IFERROR(IF(VLOOKUP(AB3034,AB$38:AB3033,1,0)&gt;0,0,0),1))</f>
        <v>0</v>
      </c>
      <c r="AB3034" s="16">
        <f>IF(DATOS!J2998=X$39,DATOS!C2998,"")</f>
        <v>0</v>
      </c>
    </row>
    <row r="3035" spans="26:28" x14ac:dyDescent="0.25">
      <c r="Z3035">
        <f t="shared" si="51"/>
        <v>1</v>
      </c>
      <c r="AA3035">
        <f>IF(AB3035="",0,IFERROR(IF(VLOOKUP(AB3035,AB$38:AB3034,1,0)&gt;0,0,0),1))</f>
        <v>0</v>
      </c>
      <c r="AB3035" s="16">
        <f>IF(DATOS!J2999=X$39,DATOS!C2999,"")</f>
        <v>0</v>
      </c>
    </row>
    <row r="3036" spans="26:28" x14ac:dyDescent="0.25">
      <c r="Z3036">
        <f t="shared" si="51"/>
        <v>1</v>
      </c>
      <c r="AA3036">
        <f>IF(AB3036="",0,IFERROR(IF(VLOOKUP(AB3036,AB$38:AB3035,1,0)&gt;0,0,0),1))</f>
        <v>0</v>
      </c>
      <c r="AB3036" s="16">
        <f>IF(DATOS!J3000=X$39,DATOS!C3000,"")</f>
        <v>0</v>
      </c>
    </row>
    <row r="3037" spans="26:28" x14ac:dyDescent="0.25">
      <c r="Z3037">
        <f t="shared" si="51"/>
        <v>1</v>
      </c>
      <c r="AA3037">
        <f>IF(AB3037="",0,IFERROR(IF(VLOOKUP(AB3037,AB$38:AB3036,1,0)&gt;0,0,0),1))</f>
        <v>0</v>
      </c>
      <c r="AB3037" s="16">
        <f>IF(DATOS!J3001=X$39,DATOS!C3001,"")</f>
        <v>0</v>
      </c>
    </row>
    <row r="3038" spans="26:28" x14ac:dyDescent="0.25">
      <c r="Z3038">
        <f t="shared" si="51"/>
        <v>1</v>
      </c>
      <c r="AA3038">
        <f>IF(AB3038="",0,IFERROR(IF(VLOOKUP(AB3038,AB$38:AB3037,1,0)&gt;0,0,0),1))</f>
        <v>0</v>
      </c>
      <c r="AB3038" s="16">
        <f>IF(DATOS!J3002=X$39,DATOS!C3002,"")</f>
        <v>0</v>
      </c>
    </row>
    <row r="3039" spans="26:28" x14ac:dyDescent="0.25">
      <c r="Z3039">
        <f t="shared" si="51"/>
        <v>1</v>
      </c>
      <c r="AA3039">
        <f>IF(AB3039="",0,IFERROR(IF(VLOOKUP(AB3039,AB$38:AB3038,1,0)&gt;0,0,0),1))</f>
        <v>0</v>
      </c>
      <c r="AB3039" s="16">
        <f>IF(DATOS!J3003=X$39,DATOS!C3003,"")</f>
        <v>0</v>
      </c>
    </row>
    <row r="3040" spans="26:28" x14ac:dyDescent="0.25">
      <c r="Z3040">
        <f t="shared" si="51"/>
        <v>1</v>
      </c>
      <c r="AA3040">
        <f>IF(AB3040="",0,IFERROR(IF(VLOOKUP(AB3040,AB$38:AB3039,1,0)&gt;0,0,0),1))</f>
        <v>0</v>
      </c>
      <c r="AB3040" s="16">
        <f>IF(DATOS!J3004=X$39,DATOS!C3004,"")</f>
        <v>0</v>
      </c>
    </row>
    <row r="3041" spans="26:28" x14ac:dyDescent="0.25">
      <c r="Z3041">
        <f t="shared" si="51"/>
        <v>1</v>
      </c>
      <c r="AA3041">
        <f>IF(AB3041="",0,IFERROR(IF(VLOOKUP(AB3041,AB$38:AB3040,1,0)&gt;0,0,0),1))</f>
        <v>0</v>
      </c>
      <c r="AB3041" s="16">
        <f>IF(DATOS!J3005=X$39,DATOS!C3005,"")</f>
        <v>0</v>
      </c>
    </row>
    <row r="3042" spans="26:28" x14ac:dyDescent="0.25">
      <c r="Z3042">
        <f t="shared" si="51"/>
        <v>1</v>
      </c>
      <c r="AA3042">
        <f>IF(AB3042="",0,IFERROR(IF(VLOOKUP(AB3042,AB$38:AB3041,1,0)&gt;0,0,0),1))</f>
        <v>0</v>
      </c>
      <c r="AB3042" s="16">
        <f>IF(DATOS!J3006=X$39,DATOS!C3006,"")</f>
        <v>0</v>
      </c>
    </row>
    <row r="3043" spans="26:28" x14ac:dyDescent="0.25">
      <c r="Z3043">
        <f t="shared" si="51"/>
        <v>1</v>
      </c>
      <c r="AA3043">
        <f>IF(AB3043="",0,IFERROR(IF(VLOOKUP(AB3043,AB$38:AB3042,1,0)&gt;0,0,0),1))</f>
        <v>0</v>
      </c>
      <c r="AB3043" s="16">
        <f>IF(DATOS!J3007=X$39,DATOS!C3007,"")</f>
        <v>0</v>
      </c>
    </row>
    <row r="3044" spans="26:28" x14ac:dyDescent="0.25">
      <c r="Z3044">
        <f t="shared" si="51"/>
        <v>1</v>
      </c>
      <c r="AA3044">
        <f>IF(AB3044="",0,IFERROR(IF(VLOOKUP(AB3044,AB$38:AB3043,1,0)&gt;0,0,0),1))</f>
        <v>0</v>
      </c>
      <c r="AB3044" s="16">
        <f>IF(DATOS!J3008=X$39,DATOS!C3008,"")</f>
        <v>0</v>
      </c>
    </row>
    <row r="3045" spans="26:28" x14ac:dyDescent="0.25">
      <c r="Z3045">
        <f t="shared" si="51"/>
        <v>1</v>
      </c>
      <c r="AA3045">
        <f>IF(AB3045="",0,IFERROR(IF(VLOOKUP(AB3045,AB$38:AB3044,1,0)&gt;0,0,0),1))</f>
        <v>0</v>
      </c>
      <c r="AB3045" s="16">
        <f>IF(DATOS!J3009=X$39,DATOS!C3009,"")</f>
        <v>0</v>
      </c>
    </row>
    <row r="3046" spans="26:28" x14ac:dyDescent="0.25">
      <c r="Z3046">
        <f t="shared" ref="Z3046:Z3109" si="52">Z3045+AA3046</f>
        <v>1</v>
      </c>
      <c r="AA3046">
        <f>IF(AB3046="",0,IFERROR(IF(VLOOKUP(AB3046,AB$38:AB3045,1,0)&gt;0,0,0),1))</f>
        <v>0</v>
      </c>
      <c r="AB3046" s="16">
        <f>IF(DATOS!J3010=X$39,DATOS!C3010,"")</f>
        <v>0</v>
      </c>
    </row>
    <row r="3047" spans="26:28" x14ac:dyDescent="0.25">
      <c r="Z3047">
        <f t="shared" si="52"/>
        <v>1</v>
      </c>
      <c r="AA3047">
        <f>IF(AB3047="",0,IFERROR(IF(VLOOKUP(AB3047,AB$38:AB3046,1,0)&gt;0,0,0),1))</f>
        <v>0</v>
      </c>
      <c r="AB3047" s="16">
        <f>IF(DATOS!J3011=X$39,DATOS!C3011,"")</f>
        <v>0</v>
      </c>
    </row>
    <row r="3048" spans="26:28" x14ac:dyDescent="0.25">
      <c r="Z3048">
        <f t="shared" si="52"/>
        <v>1</v>
      </c>
      <c r="AA3048">
        <f>IF(AB3048="",0,IFERROR(IF(VLOOKUP(AB3048,AB$38:AB3047,1,0)&gt;0,0,0),1))</f>
        <v>0</v>
      </c>
      <c r="AB3048" s="16">
        <f>IF(DATOS!J3012=X$39,DATOS!C3012,"")</f>
        <v>0</v>
      </c>
    </row>
    <row r="3049" spans="26:28" x14ac:dyDescent="0.25">
      <c r="Z3049">
        <f t="shared" si="52"/>
        <v>1</v>
      </c>
      <c r="AA3049">
        <f>IF(AB3049="",0,IFERROR(IF(VLOOKUP(AB3049,AB$38:AB3048,1,0)&gt;0,0,0),1))</f>
        <v>0</v>
      </c>
      <c r="AB3049" s="16">
        <f>IF(DATOS!J3013=X$39,DATOS!C3013,"")</f>
        <v>0</v>
      </c>
    </row>
    <row r="3050" spans="26:28" x14ac:dyDescent="0.25">
      <c r="Z3050">
        <f t="shared" si="52"/>
        <v>1</v>
      </c>
      <c r="AA3050">
        <f>IF(AB3050="",0,IFERROR(IF(VLOOKUP(AB3050,AB$38:AB3049,1,0)&gt;0,0,0),1))</f>
        <v>0</v>
      </c>
      <c r="AB3050" s="16">
        <f>IF(DATOS!J3014=X$39,DATOS!C3014,"")</f>
        <v>0</v>
      </c>
    </row>
    <row r="3051" spans="26:28" x14ac:dyDescent="0.25">
      <c r="Z3051">
        <f t="shared" si="52"/>
        <v>1</v>
      </c>
      <c r="AA3051">
        <f>IF(AB3051="",0,IFERROR(IF(VLOOKUP(AB3051,AB$38:AB3050,1,0)&gt;0,0,0),1))</f>
        <v>0</v>
      </c>
      <c r="AB3051" s="16">
        <f>IF(DATOS!J3015=X$39,DATOS!C3015,"")</f>
        <v>0</v>
      </c>
    </row>
    <row r="3052" spans="26:28" x14ac:dyDescent="0.25">
      <c r="Z3052">
        <f t="shared" si="52"/>
        <v>1</v>
      </c>
      <c r="AA3052">
        <f>IF(AB3052="",0,IFERROR(IF(VLOOKUP(AB3052,AB$38:AB3051,1,0)&gt;0,0,0),1))</f>
        <v>0</v>
      </c>
      <c r="AB3052" s="16">
        <f>IF(DATOS!J3016=X$39,DATOS!C3016,"")</f>
        <v>0</v>
      </c>
    </row>
    <row r="3053" spans="26:28" x14ac:dyDescent="0.25">
      <c r="Z3053">
        <f t="shared" si="52"/>
        <v>1</v>
      </c>
      <c r="AA3053">
        <f>IF(AB3053="",0,IFERROR(IF(VLOOKUP(AB3053,AB$38:AB3052,1,0)&gt;0,0,0),1))</f>
        <v>0</v>
      </c>
      <c r="AB3053" s="16">
        <f>IF(DATOS!J3017=X$39,DATOS!C3017,"")</f>
        <v>0</v>
      </c>
    </row>
    <row r="3054" spans="26:28" x14ac:dyDescent="0.25">
      <c r="Z3054">
        <f t="shared" si="52"/>
        <v>1</v>
      </c>
      <c r="AA3054">
        <f>IF(AB3054="",0,IFERROR(IF(VLOOKUP(AB3054,AB$38:AB3053,1,0)&gt;0,0,0),1))</f>
        <v>0</v>
      </c>
      <c r="AB3054" s="16">
        <f>IF(DATOS!J3018=X$39,DATOS!C3018,"")</f>
        <v>0</v>
      </c>
    </row>
    <row r="3055" spans="26:28" x14ac:dyDescent="0.25">
      <c r="Z3055">
        <f t="shared" si="52"/>
        <v>1</v>
      </c>
      <c r="AA3055">
        <f>IF(AB3055="",0,IFERROR(IF(VLOOKUP(AB3055,AB$38:AB3054,1,0)&gt;0,0,0),1))</f>
        <v>0</v>
      </c>
      <c r="AB3055" s="16">
        <f>IF(DATOS!J3019=X$39,DATOS!C3019,"")</f>
        <v>0</v>
      </c>
    </row>
    <row r="3056" spans="26:28" x14ac:dyDescent="0.25">
      <c r="Z3056">
        <f t="shared" si="52"/>
        <v>1</v>
      </c>
      <c r="AA3056">
        <f>IF(AB3056="",0,IFERROR(IF(VLOOKUP(AB3056,AB$38:AB3055,1,0)&gt;0,0,0),1))</f>
        <v>0</v>
      </c>
      <c r="AB3056" s="16">
        <f>IF(DATOS!J3020=X$39,DATOS!C3020,"")</f>
        <v>0</v>
      </c>
    </row>
    <row r="3057" spans="26:28" x14ac:dyDescent="0.25">
      <c r="Z3057">
        <f t="shared" si="52"/>
        <v>1</v>
      </c>
      <c r="AA3057">
        <f>IF(AB3057="",0,IFERROR(IF(VLOOKUP(AB3057,AB$38:AB3056,1,0)&gt;0,0,0),1))</f>
        <v>0</v>
      </c>
      <c r="AB3057" s="16">
        <f>IF(DATOS!J3021=X$39,DATOS!C3021,"")</f>
        <v>0</v>
      </c>
    </row>
    <row r="3058" spans="26:28" x14ac:dyDescent="0.25">
      <c r="Z3058">
        <f t="shared" si="52"/>
        <v>1</v>
      </c>
      <c r="AA3058">
        <f>IF(AB3058="",0,IFERROR(IF(VLOOKUP(AB3058,AB$38:AB3057,1,0)&gt;0,0,0),1))</f>
        <v>0</v>
      </c>
      <c r="AB3058" s="16">
        <f>IF(DATOS!J3022=X$39,DATOS!C3022,"")</f>
        <v>0</v>
      </c>
    </row>
    <row r="3059" spans="26:28" x14ac:dyDescent="0.25">
      <c r="Z3059">
        <f t="shared" si="52"/>
        <v>1</v>
      </c>
      <c r="AA3059">
        <f>IF(AB3059="",0,IFERROR(IF(VLOOKUP(AB3059,AB$38:AB3058,1,0)&gt;0,0,0),1))</f>
        <v>0</v>
      </c>
      <c r="AB3059" s="16">
        <f>IF(DATOS!J3023=X$39,DATOS!C3023,"")</f>
        <v>0</v>
      </c>
    </row>
    <row r="3060" spans="26:28" x14ac:dyDescent="0.25">
      <c r="Z3060">
        <f t="shared" si="52"/>
        <v>1</v>
      </c>
      <c r="AA3060">
        <f>IF(AB3060="",0,IFERROR(IF(VLOOKUP(AB3060,AB$38:AB3059,1,0)&gt;0,0,0),1))</f>
        <v>0</v>
      </c>
      <c r="AB3060" s="16">
        <f>IF(DATOS!J3024=X$39,DATOS!C3024,"")</f>
        <v>0</v>
      </c>
    </row>
    <row r="3061" spans="26:28" x14ac:dyDescent="0.25">
      <c r="Z3061">
        <f t="shared" si="52"/>
        <v>1</v>
      </c>
      <c r="AA3061">
        <f>IF(AB3061="",0,IFERROR(IF(VLOOKUP(AB3061,AB$38:AB3060,1,0)&gt;0,0,0),1))</f>
        <v>0</v>
      </c>
      <c r="AB3061" s="16">
        <f>IF(DATOS!J3025=X$39,DATOS!C3025,"")</f>
        <v>0</v>
      </c>
    </row>
    <row r="3062" spans="26:28" x14ac:dyDescent="0.25">
      <c r="Z3062">
        <f t="shared" si="52"/>
        <v>1</v>
      </c>
      <c r="AA3062">
        <f>IF(AB3062="",0,IFERROR(IF(VLOOKUP(AB3062,AB$38:AB3061,1,0)&gt;0,0,0),1))</f>
        <v>0</v>
      </c>
      <c r="AB3062" s="16">
        <f>IF(DATOS!J3026=X$39,DATOS!C3026,"")</f>
        <v>0</v>
      </c>
    </row>
    <row r="3063" spans="26:28" x14ac:dyDescent="0.25">
      <c r="Z3063">
        <f t="shared" si="52"/>
        <v>1</v>
      </c>
      <c r="AA3063">
        <f>IF(AB3063="",0,IFERROR(IF(VLOOKUP(AB3063,AB$38:AB3062,1,0)&gt;0,0,0),1))</f>
        <v>0</v>
      </c>
      <c r="AB3063" s="16">
        <f>IF(DATOS!J3027=X$39,DATOS!C3027,"")</f>
        <v>0</v>
      </c>
    </row>
    <row r="3064" spans="26:28" x14ac:dyDescent="0.25">
      <c r="Z3064">
        <f t="shared" si="52"/>
        <v>1</v>
      </c>
      <c r="AA3064">
        <f>IF(AB3064="",0,IFERROR(IF(VLOOKUP(AB3064,AB$38:AB3063,1,0)&gt;0,0,0),1))</f>
        <v>0</v>
      </c>
      <c r="AB3064" s="16">
        <f>IF(DATOS!J3028=X$39,DATOS!C3028,"")</f>
        <v>0</v>
      </c>
    </row>
    <row r="3065" spans="26:28" x14ac:dyDescent="0.25">
      <c r="Z3065">
        <f t="shared" si="52"/>
        <v>1</v>
      </c>
      <c r="AA3065">
        <f>IF(AB3065="",0,IFERROR(IF(VLOOKUP(AB3065,AB$38:AB3064,1,0)&gt;0,0,0),1))</f>
        <v>0</v>
      </c>
      <c r="AB3065" s="16">
        <f>IF(DATOS!J3029=X$39,DATOS!C3029,"")</f>
        <v>0</v>
      </c>
    </row>
    <row r="3066" spans="26:28" x14ac:dyDescent="0.25">
      <c r="Z3066">
        <f t="shared" si="52"/>
        <v>1</v>
      </c>
      <c r="AA3066">
        <f>IF(AB3066="",0,IFERROR(IF(VLOOKUP(AB3066,AB$38:AB3065,1,0)&gt;0,0,0),1))</f>
        <v>0</v>
      </c>
      <c r="AB3066" s="16">
        <f>IF(DATOS!J3030=X$39,DATOS!C3030,"")</f>
        <v>0</v>
      </c>
    </row>
    <row r="3067" spans="26:28" x14ac:dyDescent="0.25">
      <c r="Z3067">
        <f t="shared" si="52"/>
        <v>1</v>
      </c>
      <c r="AA3067">
        <f>IF(AB3067="",0,IFERROR(IF(VLOOKUP(AB3067,AB$38:AB3066,1,0)&gt;0,0,0),1))</f>
        <v>0</v>
      </c>
      <c r="AB3067" s="16">
        <f>IF(DATOS!J3031=X$39,DATOS!C3031,"")</f>
        <v>0</v>
      </c>
    </row>
    <row r="3068" spans="26:28" x14ac:dyDescent="0.25">
      <c r="Z3068">
        <f t="shared" si="52"/>
        <v>1</v>
      </c>
      <c r="AA3068">
        <f>IF(AB3068="",0,IFERROR(IF(VLOOKUP(AB3068,AB$38:AB3067,1,0)&gt;0,0,0),1))</f>
        <v>0</v>
      </c>
      <c r="AB3068" s="16">
        <f>IF(DATOS!J3032=X$39,DATOS!C3032,"")</f>
        <v>0</v>
      </c>
    </row>
    <row r="3069" spans="26:28" x14ac:dyDescent="0.25">
      <c r="Z3069">
        <f t="shared" si="52"/>
        <v>1</v>
      </c>
      <c r="AA3069">
        <f>IF(AB3069="",0,IFERROR(IF(VLOOKUP(AB3069,AB$38:AB3068,1,0)&gt;0,0,0),1))</f>
        <v>0</v>
      </c>
      <c r="AB3069" s="16">
        <f>IF(DATOS!J3033=X$39,DATOS!C3033,"")</f>
        <v>0</v>
      </c>
    </row>
    <row r="3070" spans="26:28" x14ac:dyDescent="0.25">
      <c r="Z3070">
        <f t="shared" si="52"/>
        <v>1</v>
      </c>
      <c r="AA3070">
        <f>IF(AB3070="",0,IFERROR(IF(VLOOKUP(AB3070,AB$38:AB3069,1,0)&gt;0,0,0),1))</f>
        <v>0</v>
      </c>
      <c r="AB3070" s="16">
        <f>IF(DATOS!J3034=X$39,DATOS!C3034,"")</f>
        <v>0</v>
      </c>
    </row>
    <row r="3071" spans="26:28" x14ac:dyDescent="0.25">
      <c r="Z3071">
        <f t="shared" si="52"/>
        <v>1</v>
      </c>
      <c r="AA3071">
        <f>IF(AB3071="",0,IFERROR(IF(VLOOKUP(AB3071,AB$38:AB3070,1,0)&gt;0,0,0),1))</f>
        <v>0</v>
      </c>
      <c r="AB3071" s="16">
        <f>IF(DATOS!J3035=X$39,DATOS!C3035,"")</f>
        <v>0</v>
      </c>
    </row>
    <row r="3072" spans="26:28" x14ac:dyDescent="0.25">
      <c r="Z3072">
        <f t="shared" si="52"/>
        <v>1</v>
      </c>
      <c r="AA3072">
        <f>IF(AB3072="",0,IFERROR(IF(VLOOKUP(AB3072,AB$38:AB3071,1,0)&gt;0,0,0),1))</f>
        <v>0</v>
      </c>
      <c r="AB3072" s="16">
        <f>IF(DATOS!J3036=X$39,DATOS!C3036,"")</f>
        <v>0</v>
      </c>
    </row>
    <row r="3073" spans="26:28" x14ac:dyDescent="0.25">
      <c r="Z3073">
        <f t="shared" si="52"/>
        <v>1</v>
      </c>
      <c r="AA3073">
        <f>IF(AB3073="",0,IFERROR(IF(VLOOKUP(AB3073,AB$38:AB3072,1,0)&gt;0,0,0),1))</f>
        <v>0</v>
      </c>
      <c r="AB3073" s="16">
        <f>IF(DATOS!J3037=X$39,DATOS!C3037,"")</f>
        <v>0</v>
      </c>
    </row>
    <row r="3074" spans="26:28" x14ac:dyDescent="0.25">
      <c r="Z3074">
        <f t="shared" si="52"/>
        <v>1</v>
      </c>
      <c r="AA3074">
        <f>IF(AB3074="",0,IFERROR(IF(VLOOKUP(AB3074,AB$38:AB3073,1,0)&gt;0,0,0),1))</f>
        <v>0</v>
      </c>
      <c r="AB3074" s="16">
        <f>IF(DATOS!J3038=X$39,DATOS!C3038,"")</f>
        <v>0</v>
      </c>
    </row>
    <row r="3075" spans="26:28" x14ac:dyDescent="0.25">
      <c r="Z3075">
        <f t="shared" si="52"/>
        <v>1</v>
      </c>
      <c r="AA3075">
        <f>IF(AB3075="",0,IFERROR(IF(VLOOKUP(AB3075,AB$38:AB3074,1,0)&gt;0,0,0),1))</f>
        <v>0</v>
      </c>
      <c r="AB3075" s="16">
        <f>IF(DATOS!J3039=X$39,DATOS!C3039,"")</f>
        <v>0</v>
      </c>
    </row>
    <row r="3076" spans="26:28" x14ac:dyDescent="0.25">
      <c r="Z3076">
        <f t="shared" si="52"/>
        <v>1</v>
      </c>
      <c r="AA3076">
        <f>IF(AB3076="",0,IFERROR(IF(VLOOKUP(AB3076,AB$38:AB3075,1,0)&gt;0,0,0),1))</f>
        <v>0</v>
      </c>
      <c r="AB3076" s="16">
        <f>IF(DATOS!J3040=X$39,DATOS!C3040,"")</f>
        <v>0</v>
      </c>
    </row>
    <row r="3077" spans="26:28" x14ac:dyDescent="0.25">
      <c r="Z3077">
        <f t="shared" si="52"/>
        <v>1</v>
      </c>
      <c r="AA3077">
        <f>IF(AB3077="",0,IFERROR(IF(VLOOKUP(AB3077,AB$38:AB3076,1,0)&gt;0,0,0),1))</f>
        <v>0</v>
      </c>
      <c r="AB3077" s="16">
        <f>IF(DATOS!J3041=X$39,DATOS!C3041,"")</f>
        <v>0</v>
      </c>
    </row>
    <row r="3078" spans="26:28" x14ac:dyDescent="0.25">
      <c r="Z3078">
        <f t="shared" si="52"/>
        <v>1</v>
      </c>
      <c r="AA3078">
        <f>IF(AB3078="",0,IFERROR(IF(VLOOKUP(AB3078,AB$38:AB3077,1,0)&gt;0,0,0),1))</f>
        <v>0</v>
      </c>
      <c r="AB3078" s="16">
        <f>IF(DATOS!J3042=X$39,DATOS!C3042,"")</f>
        <v>0</v>
      </c>
    </row>
    <row r="3079" spans="26:28" x14ac:dyDescent="0.25">
      <c r="Z3079">
        <f t="shared" si="52"/>
        <v>1</v>
      </c>
      <c r="AA3079">
        <f>IF(AB3079="",0,IFERROR(IF(VLOOKUP(AB3079,AB$38:AB3078,1,0)&gt;0,0,0),1))</f>
        <v>0</v>
      </c>
      <c r="AB3079" s="16">
        <f>IF(DATOS!J3043=X$39,DATOS!C3043,"")</f>
        <v>0</v>
      </c>
    </row>
    <row r="3080" spans="26:28" x14ac:dyDescent="0.25">
      <c r="Z3080">
        <f t="shared" si="52"/>
        <v>1</v>
      </c>
      <c r="AA3080">
        <f>IF(AB3080="",0,IFERROR(IF(VLOOKUP(AB3080,AB$38:AB3079,1,0)&gt;0,0,0),1))</f>
        <v>0</v>
      </c>
      <c r="AB3080" s="16">
        <f>IF(DATOS!J3044=X$39,DATOS!C3044,"")</f>
        <v>0</v>
      </c>
    </row>
    <row r="3081" spans="26:28" x14ac:dyDescent="0.25">
      <c r="Z3081">
        <f t="shared" si="52"/>
        <v>1</v>
      </c>
      <c r="AA3081">
        <f>IF(AB3081="",0,IFERROR(IF(VLOOKUP(AB3081,AB$38:AB3080,1,0)&gt;0,0,0),1))</f>
        <v>0</v>
      </c>
      <c r="AB3081" s="16">
        <f>IF(DATOS!J3045=X$39,DATOS!C3045,"")</f>
        <v>0</v>
      </c>
    </row>
    <row r="3082" spans="26:28" x14ac:dyDescent="0.25">
      <c r="Z3082">
        <f t="shared" si="52"/>
        <v>1</v>
      </c>
      <c r="AA3082">
        <f>IF(AB3082="",0,IFERROR(IF(VLOOKUP(AB3082,AB$38:AB3081,1,0)&gt;0,0,0),1))</f>
        <v>0</v>
      </c>
      <c r="AB3082" s="16">
        <f>IF(DATOS!J3046=X$39,DATOS!C3046,"")</f>
        <v>0</v>
      </c>
    </row>
    <row r="3083" spans="26:28" x14ac:dyDescent="0.25">
      <c r="Z3083">
        <f t="shared" si="52"/>
        <v>1</v>
      </c>
      <c r="AA3083">
        <f>IF(AB3083="",0,IFERROR(IF(VLOOKUP(AB3083,AB$38:AB3082,1,0)&gt;0,0,0),1))</f>
        <v>0</v>
      </c>
      <c r="AB3083" s="16">
        <f>IF(DATOS!J3047=X$39,DATOS!C3047,"")</f>
        <v>0</v>
      </c>
    </row>
    <row r="3084" spans="26:28" x14ac:dyDescent="0.25">
      <c r="Z3084">
        <f t="shared" si="52"/>
        <v>1</v>
      </c>
      <c r="AA3084">
        <f>IF(AB3084="",0,IFERROR(IF(VLOOKUP(AB3084,AB$38:AB3083,1,0)&gt;0,0,0),1))</f>
        <v>0</v>
      </c>
      <c r="AB3084" s="16">
        <f>IF(DATOS!J3048=X$39,DATOS!C3048,"")</f>
        <v>0</v>
      </c>
    </row>
    <row r="3085" spans="26:28" x14ac:dyDescent="0.25">
      <c r="Z3085">
        <f t="shared" si="52"/>
        <v>1</v>
      </c>
      <c r="AA3085">
        <f>IF(AB3085="",0,IFERROR(IF(VLOOKUP(AB3085,AB$38:AB3084,1,0)&gt;0,0,0),1))</f>
        <v>0</v>
      </c>
      <c r="AB3085" s="16">
        <f>IF(DATOS!J3049=X$39,DATOS!C3049,"")</f>
        <v>0</v>
      </c>
    </row>
    <row r="3086" spans="26:28" x14ac:dyDescent="0.25">
      <c r="Z3086">
        <f t="shared" si="52"/>
        <v>1</v>
      </c>
      <c r="AA3086">
        <f>IF(AB3086="",0,IFERROR(IF(VLOOKUP(AB3086,AB$38:AB3085,1,0)&gt;0,0,0),1))</f>
        <v>0</v>
      </c>
      <c r="AB3086" s="16">
        <f>IF(DATOS!J3050=X$39,DATOS!C3050,"")</f>
        <v>0</v>
      </c>
    </row>
    <row r="3087" spans="26:28" x14ac:dyDescent="0.25">
      <c r="Z3087">
        <f t="shared" si="52"/>
        <v>1</v>
      </c>
      <c r="AA3087">
        <f>IF(AB3087="",0,IFERROR(IF(VLOOKUP(AB3087,AB$38:AB3086,1,0)&gt;0,0,0),1))</f>
        <v>0</v>
      </c>
      <c r="AB3087" s="16">
        <f>IF(DATOS!J3051=X$39,DATOS!C3051,"")</f>
        <v>0</v>
      </c>
    </row>
    <row r="3088" spans="26:28" x14ac:dyDescent="0.25">
      <c r="Z3088">
        <f t="shared" si="52"/>
        <v>1</v>
      </c>
      <c r="AA3088">
        <f>IF(AB3088="",0,IFERROR(IF(VLOOKUP(AB3088,AB$38:AB3087,1,0)&gt;0,0,0),1))</f>
        <v>0</v>
      </c>
      <c r="AB3088" s="16">
        <f>IF(DATOS!J3052=X$39,DATOS!C3052,"")</f>
        <v>0</v>
      </c>
    </row>
    <row r="3089" spans="26:28" x14ac:dyDescent="0.25">
      <c r="Z3089">
        <f t="shared" si="52"/>
        <v>1</v>
      </c>
      <c r="AA3089">
        <f>IF(AB3089="",0,IFERROR(IF(VLOOKUP(AB3089,AB$38:AB3088,1,0)&gt;0,0,0),1))</f>
        <v>0</v>
      </c>
      <c r="AB3089" s="16">
        <f>IF(DATOS!J3053=X$39,DATOS!C3053,"")</f>
        <v>0</v>
      </c>
    </row>
    <row r="3090" spans="26:28" x14ac:dyDescent="0.25">
      <c r="Z3090">
        <f t="shared" si="52"/>
        <v>1</v>
      </c>
      <c r="AA3090">
        <f>IF(AB3090="",0,IFERROR(IF(VLOOKUP(AB3090,AB$38:AB3089,1,0)&gt;0,0,0),1))</f>
        <v>0</v>
      </c>
      <c r="AB3090" s="16">
        <f>IF(DATOS!J3054=X$39,DATOS!C3054,"")</f>
        <v>0</v>
      </c>
    </row>
    <row r="3091" spans="26:28" x14ac:dyDescent="0.25">
      <c r="Z3091">
        <f t="shared" si="52"/>
        <v>1</v>
      </c>
      <c r="AA3091">
        <f>IF(AB3091="",0,IFERROR(IF(VLOOKUP(AB3091,AB$38:AB3090,1,0)&gt;0,0,0),1))</f>
        <v>0</v>
      </c>
      <c r="AB3091" s="16">
        <f>IF(DATOS!J3055=X$39,DATOS!C3055,"")</f>
        <v>0</v>
      </c>
    </row>
    <row r="3092" spans="26:28" x14ac:dyDescent="0.25">
      <c r="Z3092">
        <f t="shared" si="52"/>
        <v>1</v>
      </c>
      <c r="AA3092">
        <f>IF(AB3092="",0,IFERROR(IF(VLOOKUP(AB3092,AB$38:AB3091,1,0)&gt;0,0,0),1))</f>
        <v>0</v>
      </c>
      <c r="AB3092" s="16">
        <f>IF(DATOS!J3056=X$39,DATOS!C3056,"")</f>
        <v>0</v>
      </c>
    </row>
    <row r="3093" spans="26:28" x14ac:dyDescent="0.25">
      <c r="Z3093">
        <f t="shared" si="52"/>
        <v>1</v>
      </c>
      <c r="AA3093">
        <f>IF(AB3093="",0,IFERROR(IF(VLOOKUP(AB3093,AB$38:AB3092,1,0)&gt;0,0,0),1))</f>
        <v>0</v>
      </c>
      <c r="AB3093" s="16">
        <f>IF(DATOS!J3057=X$39,DATOS!C3057,"")</f>
        <v>0</v>
      </c>
    </row>
    <row r="3094" spans="26:28" x14ac:dyDescent="0.25">
      <c r="Z3094">
        <f t="shared" si="52"/>
        <v>1</v>
      </c>
      <c r="AA3094">
        <f>IF(AB3094="",0,IFERROR(IF(VLOOKUP(AB3094,AB$38:AB3093,1,0)&gt;0,0,0),1))</f>
        <v>0</v>
      </c>
      <c r="AB3094" s="16">
        <f>IF(DATOS!J3058=X$39,DATOS!C3058,"")</f>
        <v>0</v>
      </c>
    </row>
    <row r="3095" spans="26:28" x14ac:dyDescent="0.25">
      <c r="Z3095">
        <f t="shared" si="52"/>
        <v>1</v>
      </c>
      <c r="AA3095">
        <f>IF(AB3095="",0,IFERROR(IF(VLOOKUP(AB3095,AB$38:AB3094,1,0)&gt;0,0,0),1))</f>
        <v>0</v>
      </c>
      <c r="AB3095" s="16">
        <f>IF(DATOS!J3059=X$39,DATOS!C3059,"")</f>
        <v>0</v>
      </c>
    </row>
    <row r="3096" spans="26:28" x14ac:dyDescent="0.25">
      <c r="Z3096">
        <f t="shared" si="52"/>
        <v>1</v>
      </c>
      <c r="AA3096">
        <f>IF(AB3096="",0,IFERROR(IF(VLOOKUP(AB3096,AB$38:AB3095,1,0)&gt;0,0,0),1))</f>
        <v>0</v>
      </c>
      <c r="AB3096" s="16">
        <f>IF(DATOS!J3060=X$39,DATOS!C3060,"")</f>
        <v>0</v>
      </c>
    </row>
    <row r="3097" spans="26:28" x14ac:dyDescent="0.25">
      <c r="Z3097">
        <f t="shared" si="52"/>
        <v>1</v>
      </c>
      <c r="AA3097">
        <f>IF(AB3097="",0,IFERROR(IF(VLOOKUP(AB3097,AB$38:AB3096,1,0)&gt;0,0,0),1))</f>
        <v>0</v>
      </c>
      <c r="AB3097" s="16">
        <f>IF(DATOS!J3061=X$39,DATOS!C3061,"")</f>
        <v>0</v>
      </c>
    </row>
    <row r="3098" spans="26:28" x14ac:dyDescent="0.25">
      <c r="Z3098">
        <f t="shared" si="52"/>
        <v>1</v>
      </c>
      <c r="AA3098">
        <f>IF(AB3098="",0,IFERROR(IF(VLOOKUP(AB3098,AB$38:AB3097,1,0)&gt;0,0,0),1))</f>
        <v>0</v>
      </c>
      <c r="AB3098" s="16">
        <f>IF(DATOS!J3062=X$39,DATOS!C3062,"")</f>
        <v>0</v>
      </c>
    </row>
    <row r="3099" spans="26:28" x14ac:dyDescent="0.25">
      <c r="Z3099">
        <f t="shared" si="52"/>
        <v>1</v>
      </c>
      <c r="AA3099">
        <f>IF(AB3099="",0,IFERROR(IF(VLOOKUP(AB3099,AB$38:AB3098,1,0)&gt;0,0,0),1))</f>
        <v>0</v>
      </c>
      <c r="AB3099" s="16">
        <f>IF(DATOS!J3063=X$39,DATOS!C3063,"")</f>
        <v>0</v>
      </c>
    </row>
    <row r="3100" spans="26:28" x14ac:dyDescent="0.25">
      <c r="Z3100">
        <f t="shared" si="52"/>
        <v>1</v>
      </c>
      <c r="AA3100">
        <f>IF(AB3100="",0,IFERROR(IF(VLOOKUP(AB3100,AB$38:AB3099,1,0)&gt;0,0,0),1))</f>
        <v>0</v>
      </c>
      <c r="AB3100" s="16">
        <f>IF(DATOS!J3064=X$39,DATOS!C3064,"")</f>
        <v>0</v>
      </c>
    </row>
    <row r="3101" spans="26:28" x14ac:dyDescent="0.25">
      <c r="Z3101">
        <f t="shared" si="52"/>
        <v>1</v>
      </c>
      <c r="AA3101">
        <f>IF(AB3101="",0,IFERROR(IF(VLOOKUP(AB3101,AB$38:AB3100,1,0)&gt;0,0,0),1))</f>
        <v>0</v>
      </c>
      <c r="AB3101" s="16">
        <f>IF(DATOS!J3065=X$39,DATOS!C3065,"")</f>
        <v>0</v>
      </c>
    </row>
    <row r="3102" spans="26:28" x14ac:dyDescent="0.25">
      <c r="Z3102">
        <f t="shared" si="52"/>
        <v>1</v>
      </c>
      <c r="AA3102">
        <f>IF(AB3102="",0,IFERROR(IF(VLOOKUP(AB3102,AB$38:AB3101,1,0)&gt;0,0,0),1))</f>
        <v>0</v>
      </c>
      <c r="AB3102" s="16">
        <f>IF(DATOS!J3066=X$39,DATOS!C3066,"")</f>
        <v>0</v>
      </c>
    </row>
    <row r="3103" spans="26:28" x14ac:dyDescent="0.25">
      <c r="Z3103">
        <f t="shared" si="52"/>
        <v>1</v>
      </c>
      <c r="AA3103">
        <f>IF(AB3103="",0,IFERROR(IF(VLOOKUP(AB3103,AB$38:AB3102,1,0)&gt;0,0,0),1))</f>
        <v>0</v>
      </c>
      <c r="AB3103" s="16">
        <f>IF(DATOS!J3067=X$39,DATOS!C3067,"")</f>
        <v>0</v>
      </c>
    </row>
    <row r="3104" spans="26:28" x14ac:dyDescent="0.25">
      <c r="Z3104">
        <f t="shared" si="52"/>
        <v>1</v>
      </c>
      <c r="AA3104">
        <f>IF(AB3104="",0,IFERROR(IF(VLOOKUP(AB3104,AB$38:AB3103,1,0)&gt;0,0,0),1))</f>
        <v>0</v>
      </c>
      <c r="AB3104" s="16">
        <f>IF(DATOS!J3068=X$39,DATOS!C3068,"")</f>
        <v>0</v>
      </c>
    </row>
    <row r="3105" spans="26:28" x14ac:dyDescent="0.25">
      <c r="Z3105">
        <f t="shared" si="52"/>
        <v>1</v>
      </c>
      <c r="AA3105">
        <f>IF(AB3105="",0,IFERROR(IF(VLOOKUP(AB3105,AB$38:AB3104,1,0)&gt;0,0,0),1))</f>
        <v>0</v>
      </c>
      <c r="AB3105" s="16">
        <f>IF(DATOS!J3069=X$39,DATOS!C3069,"")</f>
        <v>0</v>
      </c>
    </row>
    <row r="3106" spans="26:28" x14ac:dyDescent="0.25">
      <c r="Z3106">
        <f t="shared" si="52"/>
        <v>1</v>
      </c>
      <c r="AA3106">
        <f>IF(AB3106="",0,IFERROR(IF(VLOOKUP(AB3106,AB$38:AB3105,1,0)&gt;0,0,0),1))</f>
        <v>0</v>
      </c>
      <c r="AB3106" s="16">
        <f>IF(DATOS!J3070=X$39,DATOS!C3070,"")</f>
        <v>0</v>
      </c>
    </row>
    <row r="3107" spans="26:28" x14ac:dyDescent="0.25">
      <c r="Z3107">
        <f t="shared" si="52"/>
        <v>1</v>
      </c>
      <c r="AA3107">
        <f>IF(AB3107="",0,IFERROR(IF(VLOOKUP(AB3107,AB$38:AB3106,1,0)&gt;0,0,0),1))</f>
        <v>0</v>
      </c>
      <c r="AB3107" s="16">
        <f>IF(DATOS!J3071=X$39,DATOS!C3071,"")</f>
        <v>0</v>
      </c>
    </row>
    <row r="3108" spans="26:28" x14ac:dyDescent="0.25">
      <c r="Z3108">
        <f t="shared" si="52"/>
        <v>1</v>
      </c>
      <c r="AA3108">
        <f>IF(AB3108="",0,IFERROR(IF(VLOOKUP(AB3108,AB$38:AB3107,1,0)&gt;0,0,0),1))</f>
        <v>0</v>
      </c>
      <c r="AB3108" s="16">
        <f>IF(DATOS!J3072=X$39,DATOS!C3072,"")</f>
        <v>0</v>
      </c>
    </row>
    <row r="3109" spans="26:28" x14ac:dyDescent="0.25">
      <c r="Z3109">
        <f t="shared" si="52"/>
        <v>1</v>
      </c>
      <c r="AA3109">
        <f>IF(AB3109="",0,IFERROR(IF(VLOOKUP(AB3109,AB$38:AB3108,1,0)&gt;0,0,0),1))</f>
        <v>0</v>
      </c>
      <c r="AB3109" s="16">
        <f>IF(DATOS!J3073=X$39,DATOS!C3073,"")</f>
        <v>0</v>
      </c>
    </row>
    <row r="3110" spans="26:28" x14ac:dyDescent="0.25">
      <c r="Z3110">
        <f t="shared" ref="Z3110:Z3173" si="53">Z3109+AA3110</f>
        <v>1</v>
      </c>
      <c r="AA3110">
        <f>IF(AB3110="",0,IFERROR(IF(VLOOKUP(AB3110,AB$38:AB3109,1,0)&gt;0,0,0),1))</f>
        <v>0</v>
      </c>
      <c r="AB3110" s="16">
        <f>IF(DATOS!J3074=X$39,DATOS!C3074,"")</f>
        <v>0</v>
      </c>
    </row>
    <row r="3111" spans="26:28" x14ac:dyDescent="0.25">
      <c r="Z3111">
        <f t="shared" si="53"/>
        <v>1</v>
      </c>
      <c r="AA3111">
        <f>IF(AB3111="",0,IFERROR(IF(VLOOKUP(AB3111,AB$38:AB3110,1,0)&gt;0,0,0),1))</f>
        <v>0</v>
      </c>
      <c r="AB3111" s="16">
        <f>IF(DATOS!J3075=X$39,DATOS!C3075,"")</f>
        <v>0</v>
      </c>
    </row>
    <row r="3112" spans="26:28" x14ac:dyDescent="0.25">
      <c r="Z3112">
        <f t="shared" si="53"/>
        <v>1</v>
      </c>
      <c r="AA3112">
        <f>IF(AB3112="",0,IFERROR(IF(VLOOKUP(AB3112,AB$38:AB3111,1,0)&gt;0,0,0),1))</f>
        <v>0</v>
      </c>
      <c r="AB3112" s="16">
        <f>IF(DATOS!J3076=X$39,DATOS!C3076,"")</f>
        <v>0</v>
      </c>
    </row>
    <row r="3113" spans="26:28" x14ac:dyDescent="0.25">
      <c r="Z3113">
        <f t="shared" si="53"/>
        <v>1</v>
      </c>
      <c r="AA3113">
        <f>IF(AB3113="",0,IFERROR(IF(VLOOKUP(AB3113,AB$38:AB3112,1,0)&gt;0,0,0),1))</f>
        <v>0</v>
      </c>
      <c r="AB3113" s="16">
        <f>IF(DATOS!J3077=X$39,DATOS!C3077,"")</f>
        <v>0</v>
      </c>
    </row>
    <row r="3114" spans="26:28" x14ac:dyDescent="0.25">
      <c r="Z3114">
        <f t="shared" si="53"/>
        <v>1</v>
      </c>
      <c r="AA3114">
        <f>IF(AB3114="",0,IFERROR(IF(VLOOKUP(AB3114,AB$38:AB3113,1,0)&gt;0,0,0),1))</f>
        <v>0</v>
      </c>
      <c r="AB3114" s="16">
        <f>IF(DATOS!J3078=X$39,DATOS!C3078,"")</f>
        <v>0</v>
      </c>
    </row>
    <row r="3115" spans="26:28" x14ac:dyDescent="0.25">
      <c r="Z3115">
        <f t="shared" si="53"/>
        <v>1</v>
      </c>
      <c r="AA3115">
        <f>IF(AB3115="",0,IFERROR(IF(VLOOKUP(AB3115,AB$38:AB3114,1,0)&gt;0,0,0),1))</f>
        <v>0</v>
      </c>
      <c r="AB3115" s="16">
        <f>IF(DATOS!J3079=X$39,DATOS!C3079,"")</f>
        <v>0</v>
      </c>
    </row>
    <row r="3116" spans="26:28" x14ac:dyDescent="0.25">
      <c r="Z3116">
        <f t="shared" si="53"/>
        <v>1</v>
      </c>
      <c r="AA3116">
        <f>IF(AB3116="",0,IFERROR(IF(VLOOKUP(AB3116,AB$38:AB3115,1,0)&gt;0,0,0),1))</f>
        <v>0</v>
      </c>
      <c r="AB3116" s="16">
        <f>IF(DATOS!J3080=X$39,DATOS!C3080,"")</f>
        <v>0</v>
      </c>
    </row>
    <row r="3117" spans="26:28" x14ac:dyDescent="0.25">
      <c r="Z3117">
        <f t="shared" si="53"/>
        <v>1</v>
      </c>
      <c r="AA3117">
        <f>IF(AB3117="",0,IFERROR(IF(VLOOKUP(AB3117,AB$38:AB3116,1,0)&gt;0,0,0),1))</f>
        <v>0</v>
      </c>
      <c r="AB3117" s="16">
        <f>IF(DATOS!J3081=X$39,DATOS!C3081,"")</f>
        <v>0</v>
      </c>
    </row>
    <row r="3118" spans="26:28" x14ac:dyDescent="0.25">
      <c r="Z3118">
        <f t="shared" si="53"/>
        <v>1</v>
      </c>
      <c r="AA3118">
        <f>IF(AB3118="",0,IFERROR(IF(VLOOKUP(AB3118,AB$38:AB3117,1,0)&gt;0,0,0),1))</f>
        <v>0</v>
      </c>
      <c r="AB3118" s="16">
        <f>IF(DATOS!J3082=X$39,DATOS!C3082,"")</f>
        <v>0</v>
      </c>
    </row>
    <row r="3119" spans="26:28" x14ac:dyDescent="0.25">
      <c r="Z3119">
        <f t="shared" si="53"/>
        <v>1</v>
      </c>
      <c r="AA3119">
        <f>IF(AB3119="",0,IFERROR(IF(VLOOKUP(AB3119,AB$38:AB3118,1,0)&gt;0,0,0),1))</f>
        <v>0</v>
      </c>
      <c r="AB3119" s="16">
        <f>IF(DATOS!J3083=X$39,DATOS!C3083,"")</f>
        <v>0</v>
      </c>
    </row>
    <row r="3120" spans="26:28" x14ac:dyDescent="0.25">
      <c r="Z3120">
        <f t="shared" si="53"/>
        <v>1</v>
      </c>
      <c r="AA3120">
        <f>IF(AB3120="",0,IFERROR(IF(VLOOKUP(AB3120,AB$38:AB3119,1,0)&gt;0,0,0),1))</f>
        <v>0</v>
      </c>
      <c r="AB3120" s="16">
        <f>IF(DATOS!J3084=X$39,DATOS!C3084,"")</f>
        <v>0</v>
      </c>
    </row>
    <row r="3121" spans="26:28" x14ac:dyDescent="0.25">
      <c r="Z3121">
        <f t="shared" si="53"/>
        <v>1</v>
      </c>
      <c r="AA3121">
        <f>IF(AB3121="",0,IFERROR(IF(VLOOKUP(AB3121,AB$38:AB3120,1,0)&gt;0,0,0),1))</f>
        <v>0</v>
      </c>
      <c r="AB3121" s="16">
        <f>IF(DATOS!J3085=X$39,DATOS!C3085,"")</f>
        <v>0</v>
      </c>
    </row>
    <row r="3122" spans="26:28" x14ac:dyDescent="0.25">
      <c r="Z3122">
        <f t="shared" si="53"/>
        <v>1</v>
      </c>
      <c r="AA3122">
        <f>IF(AB3122="",0,IFERROR(IF(VLOOKUP(AB3122,AB$38:AB3121,1,0)&gt;0,0,0),1))</f>
        <v>0</v>
      </c>
      <c r="AB3122" s="16">
        <f>IF(DATOS!J3086=X$39,DATOS!C3086,"")</f>
        <v>0</v>
      </c>
    </row>
    <row r="3123" spans="26:28" x14ac:dyDescent="0.25">
      <c r="Z3123">
        <f t="shared" si="53"/>
        <v>1</v>
      </c>
      <c r="AA3123">
        <f>IF(AB3123="",0,IFERROR(IF(VLOOKUP(AB3123,AB$38:AB3122,1,0)&gt;0,0,0),1))</f>
        <v>0</v>
      </c>
      <c r="AB3123" s="16">
        <f>IF(DATOS!J3087=X$39,DATOS!C3087,"")</f>
        <v>0</v>
      </c>
    </row>
    <row r="3124" spans="26:28" x14ac:dyDescent="0.25">
      <c r="Z3124">
        <f t="shared" si="53"/>
        <v>1</v>
      </c>
      <c r="AA3124">
        <f>IF(AB3124="",0,IFERROR(IF(VLOOKUP(AB3124,AB$38:AB3123,1,0)&gt;0,0,0),1))</f>
        <v>0</v>
      </c>
      <c r="AB3124" s="16">
        <f>IF(DATOS!J3088=X$39,DATOS!C3088,"")</f>
        <v>0</v>
      </c>
    </row>
    <row r="3125" spans="26:28" x14ac:dyDescent="0.25">
      <c r="Z3125">
        <f t="shared" si="53"/>
        <v>1</v>
      </c>
      <c r="AA3125">
        <f>IF(AB3125="",0,IFERROR(IF(VLOOKUP(AB3125,AB$38:AB3124,1,0)&gt;0,0,0),1))</f>
        <v>0</v>
      </c>
      <c r="AB3125" s="16">
        <f>IF(DATOS!J3089=X$39,DATOS!C3089,"")</f>
        <v>0</v>
      </c>
    </row>
    <row r="3126" spans="26:28" x14ac:dyDescent="0.25">
      <c r="Z3126">
        <f t="shared" si="53"/>
        <v>1</v>
      </c>
      <c r="AA3126">
        <f>IF(AB3126="",0,IFERROR(IF(VLOOKUP(AB3126,AB$38:AB3125,1,0)&gt;0,0,0),1))</f>
        <v>0</v>
      </c>
      <c r="AB3126" s="16">
        <f>IF(DATOS!J3090=X$39,DATOS!C3090,"")</f>
        <v>0</v>
      </c>
    </row>
    <row r="3127" spans="26:28" x14ac:dyDescent="0.25">
      <c r="Z3127">
        <f t="shared" si="53"/>
        <v>1</v>
      </c>
      <c r="AA3127">
        <f>IF(AB3127="",0,IFERROR(IF(VLOOKUP(AB3127,AB$38:AB3126,1,0)&gt;0,0,0),1))</f>
        <v>0</v>
      </c>
      <c r="AB3127" s="16">
        <f>IF(DATOS!J3091=X$39,DATOS!C3091,"")</f>
        <v>0</v>
      </c>
    </row>
    <row r="3128" spans="26:28" x14ac:dyDescent="0.25">
      <c r="Z3128">
        <f t="shared" si="53"/>
        <v>1</v>
      </c>
      <c r="AA3128">
        <f>IF(AB3128="",0,IFERROR(IF(VLOOKUP(AB3128,AB$38:AB3127,1,0)&gt;0,0,0),1))</f>
        <v>0</v>
      </c>
      <c r="AB3128" s="16">
        <f>IF(DATOS!J3092=X$39,DATOS!C3092,"")</f>
        <v>0</v>
      </c>
    </row>
    <row r="3129" spans="26:28" x14ac:dyDescent="0.25">
      <c r="Z3129">
        <f t="shared" si="53"/>
        <v>1</v>
      </c>
      <c r="AA3129">
        <f>IF(AB3129="",0,IFERROR(IF(VLOOKUP(AB3129,AB$38:AB3128,1,0)&gt;0,0,0),1))</f>
        <v>0</v>
      </c>
      <c r="AB3129" s="16">
        <f>IF(DATOS!J3093=X$39,DATOS!C3093,"")</f>
        <v>0</v>
      </c>
    </row>
    <row r="3130" spans="26:28" x14ac:dyDescent="0.25">
      <c r="Z3130">
        <f t="shared" si="53"/>
        <v>1</v>
      </c>
      <c r="AA3130">
        <f>IF(AB3130="",0,IFERROR(IF(VLOOKUP(AB3130,AB$38:AB3129,1,0)&gt;0,0,0),1))</f>
        <v>0</v>
      </c>
      <c r="AB3130" s="16">
        <f>IF(DATOS!J3094=X$39,DATOS!C3094,"")</f>
        <v>0</v>
      </c>
    </row>
    <row r="3131" spans="26:28" x14ac:dyDescent="0.25">
      <c r="Z3131">
        <f t="shared" si="53"/>
        <v>1</v>
      </c>
      <c r="AA3131">
        <f>IF(AB3131="",0,IFERROR(IF(VLOOKUP(AB3131,AB$38:AB3130,1,0)&gt;0,0,0),1))</f>
        <v>0</v>
      </c>
      <c r="AB3131" s="16">
        <f>IF(DATOS!J3095=X$39,DATOS!C3095,"")</f>
        <v>0</v>
      </c>
    </row>
    <row r="3132" spans="26:28" x14ac:dyDescent="0.25">
      <c r="Z3132">
        <f t="shared" si="53"/>
        <v>1</v>
      </c>
      <c r="AA3132">
        <f>IF(AB3132="",0,IFERROR(IF(VLOOKUP(AB3132,AB$38:AB3131,1,0)&gt;0,0,0),1))</f>
        <v>0</v>
      </c>
      <c r="AB3132" s="16">
        <f>IF(DATOS!J3096=X$39,DATOS!C3096,"")</f>
        <v>0</v>
      </c>
    </row>
    <row r="3133" spans="26:28" x14ac:dyDescent="0.25">
      <c r="Z3133">
        <f t="shared" si="53"/>
        <v>1</v>
      </c>
      <c r="AA3133">
        <f>IF(AB3133="",0,IFERROR(IF(VLOOKUP(AB3133,AB$38:AB3132,1,0)&gt;0,0,0),1))</f>
        <v>0</v>
      </c>
      <c r="AB3133" s="16">
        <f>IF(DATOS!J3097=X$39,DATOS!C3097,"")</f>
        <v>0</v>
      </c>
    </row>
    <row r="3134" spans="26:28" x14ac:dyDescent="0.25">
      <c r="Z3134">
        <f t="shared" si="53"/>
        <v>1</v>
      </c>
      <c r="AA3134">
        <f>IF(AB3134="",0,IFERROR(IF(VLOOKUP(AB3134,AB$38:AB3133,1,0)&gt;0,0,0),1))</f>
        <v>0</v>
      </c>
      <c r="AB3134" s="16">
        <f>IF(DATOS!J3098=X$39,DATOS!C3098,"")</f>
        <v>0</v>
      </c>
    </row>
    <row r="3135" spans="26:28" x14ac:dyDescent="0.25">
      <c r="Z3135">
        <f t="shared" si="53"/>
        <v>1</v>
      </c>
      <c r="AA3135">
        <f>IF(AB3135="",0,IFERROR(IF(VLOOKUP(AB3135,AB$38:AB3134,1,0)&gt;0,0,0),1))</f>
        <v>0</v>
      </c>
      <c r="AB3135" s="16">
        <f>IF(DATOS!J3099=X$39,DATOS!C3099,"")</f>
        <v>0</v>
      </c>
    </row>
    <row r="3136" spans="26:28" x14ac:dyDescent="0.25">
      <c r="Z3136">
        <f t="shared" si="53"/>
        <v>1</v>
      </c>
      <c r="AA3136">
        <f>IF(AB3136="",0,IFERROR(IF(VLOOKUP(AB3136,AB$38:AB3135,1,0)&gt;0,0,0),1))</f>
        <v>0</v>
      </c>
      <c r="AB3136" s="16">
        <f>IF(DATOS!J3100=X$39,DATOS!C3100,"")</f>
        <v>0</v>
      </c>
    </row>
    <row r="3137" spans="26:28" x14ac:dyDescent="0.25">
      <c r="Z3137">
        <f t="shared" si="53"/>
        <v>1</v>
      </c>
      <c r="AA3137">
        <f>IF(AB3137="",0,IFERROR(IF(VLOOKUP(AB3137,AB$38:AB3136,1,0)&gt;0,0,0),1))</f>
        <v>0</v>
      </c>
      <c r="AB3137" s="16">
        <f>IF(DATOS!J3101=X$39,DATOS!C3101,"")</f>
        <v>0</v>
      </c>
    </row>
    <row r="3138" spans="26:28" x14ac:dyDescent="0.25">
      <c r="Z3138">
        <f t="shared" si="53"/>
        <v>1</v>
      </c>
      <c r="AA3138">
        <f>IF(AB3138="",0,IFERROR(IF(VLOOKUP(AB3138,AB$38:AB3137,1,0)&gt;0,0,0),1))</f>
        <v>0</v>
      </c>
      <c r="AB3138" s="16">
        <f>IF(DATOS!J3102=X$39,DATOS!C3102,"")</f>
        <v>0</v>
      </c>
    </row>
    <row r="3139" spans="26:28" x14ac:dyDescent="0.25">
      <c r="Z3139">
        <f t="shared" si="53"/>
        <v>1</v>
      </c>
      <c r="AA3139">
        <f>IF(AB3139="",0,IFERROR(IF(VLOOKUP(AB3139,AB$38:AB3138,1,0)&gt;0,0,0),1))</f>
        <v>0</v>
      </c>
      <c r="AB3139" s="16">
        <f>IF(DATOS!J3103=X$39,DATOS!C3103,"")</f>
        <v>0</v>
      </c>
    </row>
    <row r="3140" spans="26:28" x14ac:dyDescent="0.25">
      <c r="Z3140">
        <f t="shared" si="53"/>
        <v>1</v>
      </c>
      <c r="AA3140">
        <f>IF(AB3140="",0,IFERROR(IF(VLOOKUP(AB3140,AB$38:AB3139,1,0)&gt;0,0,0),1))</f>
        <v>0</v>
      </c>
      <c r="AB3140" s="16">
        <f>IF(DATOS!J3104=X$39,DATOS!C3104,"")</f>
        <v>0</v>
      </c>
    </row>
    <row r="3141" spans="26:28" x14ac:dyDescent="0.25">
      <c r="Z3141">
        <f t="shared" si="53"/>
        <v>1</v>
      </c>
      <c r="AA3141">
        <f>IF(AB3141="",0,IFERROR(IF(VLOOKUP(AB3141,AB$38:AB3140,1,0)&gt;0,0,0),1))</f>
        <v>0</v>
      </c>
      <c r="AB3141" s="16">
        <f>IF(DATOS!J3105=X$39,DATOS!C3105,"")</f>
        <v>0</v>
      </c>
    </row>
    <row r="3142" spans="26:28" x14ac:dyDescent="0.25">
      <c r="Z3142">
        <f t="shared" si="53"/>
        <v>1</v>
      </c>
      <c r="AA3142">
        <f>IF(AB3142="",0,IFERROR(IF(VLOOKUP(AB3142,AB$38:AB3141,1,0)&gt;0,0,0),1))</f>
        <v>0</v>
      </c>
      <c r="AB3142" s="16">
        <f>IF(DATOS!J3106=X$39,DATOS!C3106,"")</f>
        <v>0</v>
      </c>
    </row>
    <row r="3143" spans="26:28" x14ac:dyDescent="0.25">
      <c r="Z3143">
        <f t="shared" si="53"/>
        <v>1</v>
      </c>
      <c r="AA3143">
        <f>IF(AB3143="",0,IFERROR(IF(VLOOKUP(AB3143,AB$38:AB3142,1,0)&gt;0,0,0),1))</f>
        <v>0</v>
      </c>
      <c r="AB3143" s="16">
        <f>IF(DATOS!J3107=X$39,DATOS!C3107,"")</f>
        <v>0</v>
      </c>
    </row>
    <row r="3144" spans="26:28" x14ac:dyDescent="0.25">
      <c r="Z3144">
        <f t="shared" si="53"/>
        <v>1</v>
      </c>
      <c r="AA3144">
        <f>IF(AB3144="",0,IFERROR(IF(VLOOKUP(AB3144,AB$38:AB3143,1,0)&gt;0,0,0),1))</f>
        <v>0</v>
      </c>
      <c r="AB3144" s="16">
        <f>IF(DATOS!J3108=X$39,DATOS!C3108,"")</f>
        <v>0</v>
      </c>
    </row>
    <row r="3145" spans="26:28" x14ac:dyDescent="0.25">
      <c r="Z3145">
        <f t="shared" si="53"/>
        <v>1</v>
      </c>
      <c r="AA3145">
        <f>IF(AB3145="",0,IFERROR(IF(VLOOKUP(AB3145,AB$38:AB3144,1,0)&gt;0,0,0),1))</f>
        <v>0</v>
      </c>
      <c r="AB3145" s="16">
        <f>IF(DATOS!J3109=X$39,DATOS!C3109,"")</f>
        <v>0</v>
      </c>
    </row>
    <row r="3146" spans="26:28" x14ac:dyDescent="0.25">
      <c r="Z3146">
        <f t="shared" si="53"/>
        <v>1</v>
      </c>
      <c r="AA3146">
        <f>IF(AB3146="",0,IFERROR(IF(VLOOKUP(AB3146,AB$38:AB3145,1,0)&gt;0,0,0),1))</f>
        <v>0</v>
      </c>
      <c r="AB3146" s="16">
        <f>IF(DATOS!J3110=X$39,DATOS!C3110,"")</f>
        <v>0</v>
      </c>
    </row>
    <row r="3147" spans="26:28" x14ac:dyDescent="0.25">
      <c r="Z3147">
        <f t="shared" si="53"/>
        <v>1</v>
      </c>
      <c r="AA3147">
        <f>IF(AB3147="",0,IFERROR(IF(VLOOKUP(AB3147,AB$38:AB3146,1,0)&gt;0,0,0),1))</f>
        <v>0</v>
      </c>
      <c r="AB3147" s="16">
        <f>IF(DATOS!J3111=X$39,DATOS!C3111,"")</f>
        <v>0</v>
      </c>
    </row>
    <row r="3148" spans="26:28" x14ac:dyDescent="0.25">
      <c r="Z3148">
        <f t="shared" si="53"/>
        <v>1</v>
      </c>
      <c r="AA3148">
        <f>IF(AB3148="",0,IFERROR(IF(VLOOKUP(AB3148,AB$38:AB3147,1,0)&gt;0,0,0),1))</f>
        <v>0</v>
      </c>
      <c r="AB3148" s="16">
        <f>IF(DATOS!J3112=X$39,DATOS!C3112,"")</f>
        <v>0</v>
      </c>
    </row>
    <row r="3149" spans="26:28" x14ac:dyDescent="0.25">
      <c r="Z3149">
        <f t="shared" si="53"/>
        <v>1</v>
      </c>
      <c r="AA3149">
        <f>IF(AB3149="",0,IFERROR(IF(VLOOKUP(AB3149,AB$38:AB3148,1,0)&gt;0,0,0),1))</f>
        <v>0</v>
      </c>
      <c r="AB3149" s="16">
        <f>IF(DATOS!J3113=X$39,DATOS!C3113,"")</f>
        <v>0</v>
      </c>
    </row>
    <row r="3150" spans="26:28" x14ac:dyDescent="0.25">
      <c r="Z3150">
        <f t="shared" si="53"/>
        <v>1</v>
      </c>
      <c r="AA3150">
        <f>IF(AB3150="",0,IFERROR(IF(VLOOKUP(AB3150,AB$38:AB3149,1,0)&gt;0,0,0),1))</f>
        <v>0</v>
      </c>
      <c r="AB3150" s="16">
        <f>IF(DATOS!J3114=X$39,DATOS!C3114,"")</f>
        <v>0</v>
      </c>
    </row>
    <row r="3151" spans="26:28" x14ac:dyDescent="0.25">
      <c r="Z3151">
        <f t="shared" si="53"/>
        <v>1</v>
      </c>
      <c r="AA3151">
        <f>IF(AB3151="",0,IFERROR(IF(VLOOKUP(AB3151,AB$38:AB3150,1,0)&gt;0,0,0),1))</f>
        <v>0</v>
      </c>
      <c r="AB3151" s="16">
        <f>IF(DATOS!J3115=X$39,DATOS!C3115,"")</f>
        <v>0</v>
      </c>
    </row>
    <row r="3152" spans="26:28" x14ac:dyDescent="0.25">
      <c r="Z3152">
        <f t="shared" si="53"/>
        <v>1</v>
      </c>
      <c r="AA3152">
        <f>IF(AB3152="",0,IFERROR(IF(VLOOKUP(AB3152,AB$38:AB3151,1,0)&gt;0,0,0),1))</f>
        <v>0</v>
      </c>
      <c r="AB3152" s="16">
        <f>IF(DATOS!J3116=X$39,DATOS!C3116,"")</f>
        <v>0</v>
      </c>
    </row>
    <row r="3153" spans="26:28" x14ac:dyDescent="0.25">
      <c r="Z3153">
        <f t="shared" si="53"/>
        <v>1</v>
      </c>
      <c r="AA3153">
        <f>IF(AB3153="",0,IFERROR(IF(VLOOKUP(AB3153,AB$38:AB3152,1,0)&gt;0,0,0),1))</f>
        <v>0</v>
      </c>
      <c r="AB3153" s="16">
        <f>IF(DATOS!J3117=X$39,DATOS!C3117,"")</f>
        <v>0</v>
      </c>
    </row>
    <row r="3154" spans="26:28" x14ac:dyDescent="0.25">
      <c r="Z3154">
        <f t="shared" si="53"/>
        <v>1</v>
      </c>
      <c r="AA3154">
        <f>IF(AB3154="",0,IFERROR(IF(VLOOKUP(AB3154,AB$38:AB3153,1,0)&gt;0,0,0),1))</f>
        <v>0</v>
      </c>
      <c r="AB3154" s="16">
        <f>IF(DATOS!J3118=X$39,DATOS!C3118,"")</f>
        <v>0</v>
      </c>
    </row>
    <row r="3155" spans="26:28" x14ac:dyDescent="0.25">
      <c r="Z3155">
        <f t="shared" si="53"/>
        <v>1</v>
      </c>
      <c r="AA3155">
        <f>IF(AB3155="",0,IFERROR(IF(VLOOKUP(AB3155,AB$38:AB3154,1,0)&gt;0,0,0),1))</f>
        <v>0</v>
      </c>
      <c r="AB3155" s="16">
        <f>IF(DATOS!J3119=X$39,DATOS!C3119,"")</f>
        <v>0</v>
      </c>
    </row>
    <row r="3156" spans="26:28" x14ac:dyDescent="0.25">
      <c r="Z3156">
        <f t="shared" si="53"/>
        <v>1</v>
      </c>
      <c r="AA3156">
        <f>IF(AB3156="",0,IFERROR(IF(VLOOKUP(AB3156,AB$38:AB3155,1,0)&gt;0,0,0),1))</f>
        <v>0</v>
      </c>
      <c r="AB3156" s="16">
        <f>IF(DATOS!J3120=X$39,DATOS!C3120,"")</f>
        <v>0</v>
      </c>
    </row>
    <row r="3157" spans="26:28" x14ac:dyDescent="0.25">
      <c r="Z3157">
        <f t="shared" si="53"/>
        <v>1</v>
      </c>
      <c r="AA3157">
        <f>IF(AB3157="",0,IFERROR(IF(VLOOKUP(AB3157,AB$38:AB3156,1,0)&gt;0,0,0),1))</f>
        <v>0</v>
      </c>
      <c r="AB3157" s="16">
        <f>IF(DATOS!J3121=X$39,DATOS!C3121,"")</f>
        <v>0</v>
      </c>
    </row>
    <row r="3158" spans="26:28" x14ac:dyDescent="0.25">
      <c r="Z3158">
        <f t="shared" si="53"/>
        <v>1</v>
      </c>
      <c r="AA3158">
        <f>IF(AB3158="",0,IFERROR(IF(VLOOKUP(AB3158,AB$38:AB3157,1,0)&gt;0,0,0),1))</f>
        <v>0</v>
      </c>
      <c r="AB3158" s="16">
        <f>IF(DATOS!J3122=X$39,DATOS!C3122,"")</f>
        <v>0</v>
      </c>
    </row>
    <row r="3159" spans="26:28" x14ac:dyDescent="0.25">
      <c r="Z3159">
        <f t="shared" si="53"/>
        <v>1</v>
      </c>
      <c r="AA3159">
        <f>IF(AB3159="",0,IFERROR(IF(VLOOKUP(AB3159,AB$38:AB3158,1,0)&gt;0,0,0),1))</f>
        <v>0</v>
      </c>
      <c r="AB3159" s="16">
        <f>IF(DATOS!J3123=X$39,DATOS!C3123,"")</f>
        <v>0</v>
      </c>
    </row>
    <row r="3160" spans="26:28" x14ac:dyDescent="0.25">
      <c r="Z3160">
        <f t="shared" si="53"/>
        <v>1</v>
      </c>
      <c r="AA3160">
        <f>IF(AB3160="",0,IFERROR(IF(VLOOKUP(AB3160,AB$38:AB3159,1,0)&gt;0,0,0),1))</f>
        <v>0</v>
      </c>
      <c r="AB3160" s="16">
        <f>IF(DATOS!J3124=X$39,DATOS!C3124,"")</f>
        <v>0</v>
      </c>
    </row>
    <row r="3161" spans="26:28" x14ac:dyDescent="0.25">
      <c r="Z3161">
        <f t="shared" si="53"/>
        <v>1</v>
      </c>
      <c r="AA3161">
        <f>IF(AB3161="",0,IFERROR(IF(VLOOKUP(AB3161,AB$38:AB3160,1,0)&gt;0,0,0),1))</f>
        <v>0</v>
      </c>
      <c r="AB3161" s="16">
        <f>IF(DATOS!J3125=X$39,DATOS!C3125,"")</f>
        <v>0</v>
      </c>
    </row>
    <row r="3162" spans="26:28" x14ac:dyDescent="0.25">
      <c r="Z3162">
        <f t="shared" si="53"/>
        <v>1</v>
      </c>
      <c r="AA3162">
        <f>IF(AB3162="",0,IFERROR(IF(VLOOKUP(AB3162,AB$38:AB3161,1,0)&gt;0,0,0),1))</f>
        <v>0</v>
      </c>
      <c r="AB3162" s="16">
        <f>IF(DATOS!J3126=X$39,DATOS!C3126,"")</f>
        <v>0</v>
      </c>
    </row>
    <row r="3163" spans="26:28" x14ac:dyDescent="0.25">
      <c r="Z3163">
        <f t="shared" si="53"/>
        <v>1</v>
      </c>
      <c r="AA3163">
        <f>IF(AB3163="",0,IFERROR(IF(VLOOKUP(AB3163,AB$38:AB3162,1,0)&gt;0,0,0),1))</f>
        <v>0</v>
      </c>
      <c r="AB3163" s="16">
        <f>IF(DATOS!J3127=X$39,DATOS!C3127,"")</f>
        <v>0</v>
      </c>
    </row>
    <row r="3164" spans="26:28" x14ac:dyDescent="0.25">
      <c r="Z3164">
        <f t="shared" si="53"/>
        <v>1</v>
      </c>
      <c r="AA3164">
        <f>IF(AB3164="",0,IFERROR(IF(VLOOKUP(AB3164,AB$38:AB3163,1,0)&gt;0,0,0),1))</f>
        <v>0</v>
      </c>
      <c r="AB3164" s="16">
        <f>IF(DATOS!J3128=X$39,DATOS!C3128,"")</f>
        <v>0</v>
      </c>
    </row>
    <row r="3165" spans="26:28" x14ac:dyDescent="0.25">
      <c r="Z3165">
        <f t="shared" si="53"/>
        <v>1</v>
      </c>
      <c r="AA3165">
        <f>IF(AB3165="",0,IFERROR(IF(VLOOKUP(AB3165,AB$38:AB3164,1,0)&gt;0,0,0),1))</f>
        <v>0</v>
      </c>
      <c r="AB3165" s="16">
        <f>IF(DATOS!J3129=X$39,DATOS!C3129,"")</f>
        <v>0</v>
      </c>
    </row>
    <row r="3166" spans="26:28" x14ac:dyDescent="0.25">
      <c r="Z3166">
        <f t="shared" si="53"/>
        <v>1</v>
      </c>
      <c r="AA3166">
        <f>IF(AB3166="",0,IFERROR(IF(VLOOKUP(AB3166,AB$38:AB3165,1,0)&gt;0,0,0),1))</f>
        <v>0</v>
      </c>
      <c r="AB3166" s="16">
        <f>IF(DATOS!J3130=X$39,DATOS!C3130,"")</f>
        <v>0</v>
      </c>
    </row>
    <row r="3167" spans="26:28" x14ac:dyDescent="0.25">
      <c r="Z3167">
        <f t="shared" si="53"/>
        <v>1</v>
      </c>
      <c r="AA3167">
        <f>IF(AB3167="",0,IFERROR(IF(VLOOKUP(AB3167,AB$38:AB3166,1,0)&gt;0,0,0),1))</f>
        <v>0</v>
      </c>
      <c r="AB3167" s="16">
        <f>IF(DATOS!J3131=X$39,DATOS!C3131,"")</f>
        <v>0</v>
      </c>
    </row>
    <row r="3168" spans="26:28" x14ac:dyDescent="0.25">
      <c r="Z3168">
        <f t="shared" si="53"/>
        <v>1</v>
      </c>
      <c r="AA3168">
        <f>IF(AB3168="",0,IFERROR(IF(VLOOKUP(AB3168,AB$38:AB3167,1,0)&gt;0,0,0),1))</f>
        <v>0</v>
      </c>
      <c r="AB3168" s="16">
        <f>IF(DATOS!J3132=X$39,DATOS!C3132,"")</f>
        <v>0</v>
      </c>
    </row>
    <row r="3169" spans="26:28" x14ac:dyDescent="0.25">
      <c r="Z3169">
        <f t="shared" si="53"/>
        <v>1</v>
      </c>
      <c r="AA3169">
        <f>IF(AB3169="",0,IFERROR(IF(VLOOKUP(AB3169,AB$38:AB3168,1,0)&gt;0,0,0),1))</f>
        <v>0</v>
      </c>
      <c r="AB3169" s="16">
        <f>IF(DATOS!J3133=X$39,DATOS!C3133,"")</f>
        <v>0</v>
      </c>
    </row>
    <row r="3170" spans="26:28" x14ac:dyDescent="0.25">
      <c r="Z3170">
        <f t="shared" si="53"/>
        <v>1</v>
      </c>
      <c r="AA3170">
        <f>IF(AB3170="",0,IFERROR(IF(VLOOKUP(AB3170,AB$38:AB3169,1,0)&gt;0,0,0),1))</f>
        <v>0</v>
      </c>
      <c r="AB3170" s="16">
        <f>IF(DATOS!J3134=X$39,DATOS!C3134,"")</f>
        <v>0</v>
      </c>
    </row>
    <row r="3171" spans="26:28" x14ac:dyDescent="0.25">
      <c r="Z3171">
        <f t="shared" si="53"/>
        <v>1</v>
      </c>
      <c r="AA3171">
        <f>IF(AB3171="",0,IFERROR(IF(VLOOKUP(AB3171,AB$38:AB3170,1,0)&gt;0,0,0),1))</f>
        <v>0</v>
      </c>
      <c r="AB3171" s="16">
        <f>IF(DATOS!J3135=X$39,DATOS!C3135,"")</f>
        <v>0</v>
      </c>
    </row>
    <row r="3172" spans="26:28" x14ac:dyDescent="0.25">
      <c r="Z3172">
        <f t="shared" si="53"/>
        <v>1</v>
      </c>
      <c r="AA3172">
        <f>IF(AB3172="",0,IFERROR(IF(VLOOKUP(AB3172,AB$38:AB3171,1,0)&gt;0,0,0),1))</f>
        <v>0</v>
      </c>
      <c r="AB3172" s="16">
        <f>IF(DATOS!J3136=X$39,DATOS!C3136,"")</f>
        <v>0</v>
      </c>
    </row>
    <row r="3173" spans="26:28" x14ac:dyDescent="0.25">
      <c r="Z3173">
        <f t="shared" si="53"/>
        <v>1</v>
      </c>
      <c r="AA3173">
        <f>IF(AB3173="",0,IFERROR(IF(VLOOKUP(AB3173,AB$38:AB3172,1,0)&gt;0,0,0),1))</f>
        <v>0</v>
      </c>
      <c r="AB3173" s="16">
        <f>IF(DATOS!J3137=X$39,DATOS!C3137,"")</f>
        <v>0</v>
      </c>
    </row>
    <row r="3174" spans="26:28" x14ac:dyDescent="0.25">
      <c r="Z3174">
        <f t="shared" ref="Z3174:Z3237" si="54">Z3173+AA3174</f>
        <v>1</v>
      </c>
      <c r="AA3174">
        <f>IF(AB3174="",0,IFERROR(IF(VLOOKUP(AB3174,AB$38:AB3173,1,0)&gt;0,0,0),1))</f>
        <v>0</v>
      </c>
      <c r="AB3174" s="16">
        <f>IF(DATOS!J3138=X$39,DATOS!C3138,"")</f>
        <v>0</v>
      </c>
    </row>
    <row r="3175" spans="26:28" x14ac:dyDescent="0.25">
      <c r="Z3175">
        <f t="shared" si="54"/>
        <v>1</v>
      </c>
      <c r="AA3175">
        <f>IF(AB3175="",0,IFERROR(IF(VLOOKUP(AB3175,AB$38:AB3174,1,0)&gt;0,0,0),1))</f>
        <v>0</v>
      </c>
      <c r="AB3175" s="16">
        <f>IF(DATOS!J3139=X$39,DATOS!C3139,"")</f>
        <v>0</v>
      </c>
    </row>
    <row r="3176" spans="26:28" x14ac:dyDescent="0.25">
      <c r="Z3176">
        <f t="shared" si="54"/>
        <v>1</v>
      </c>
      <c r="AA3176">
        <f>IF(AB3176="",0,IFERROR(IF(VLOOKUP(AB3176,AB$38:AB3175,1,0)&gt;0,0,0),1))</f>
        <v>0</v>
      </c>
      <c r="AB3176" s="16">
        <f>IF(DATOS!J3140=X$39,DATOS!C3140,"")</f>
        <v>0</v>
      </c>
    </row>
    <row r="3177" spans="26:28" x14ac:dyDescent="0.25">
      <c r="Z3177">
        <f t="shared" si="54"/>
        <v>1</v>
      </c>
      <c r="AA3177">
        <f>IF(AB3177="",0,IFERROR(IF(VLOOKUP(AB3177,AB$38:AB3176,1,0)&gt;0,0,0),1))</f>
        <v>0</v>
      </c>
      <c r="AB3177" s="16">
        <f>IF(DATOS!J3141=X$39,DATOS!C3141,"")</f>
        <v>0</v>
      </c>
    </row>
    <row r="3178" spans="26:28" x14ac:dyDescent="0.25">
      <c r="Z3178">
        <f t="shared" si="54"/>
        <v>1</v>
      </c>
      <c r="AA3178">
        <f>IF(AB3178="",0,IFERROR(IF(VLOOKUP(AB3178,AB$38:AB3177,1,0)&gt;0,0,0),1))</f>
        <v>0</v>
      </c>
      <c r="AB3178" s="16">
        <f>IF(DATOS!J3142=X$39,DATOS!C3142,"")</f>
        <v>0</v>
      </c>
    </row>
    <row r="3179" spans="26:28" x14ac:dyDescent="0.25">
      <c r="Z3179">
        <f t="shared" si="54"/>
        <v>1</v>
      </c>
      <c r="AA3179">
        <f>IF(AB3179="",0,IFERROR(IF(VLOOKUP(AB3179,AB$38:AB3178,1,0)&gt;0,0,0),1))</f>
        <v>0</v>
      </c>
      <c r="AB3179" s="16">
        <f>IF(DATOS!J3143=X$39,DATOS!C3143,"")</f>
        <v>0</v>
      </c>
    </row>
    <row r="3180" spans="26:28" x14ac:dyDescent="0.25">
      <c r="Z3180">
        <f t="shared" si="54"/>
        <v>1</v>
      </c>
      <c r="AA3180">
        <f>IF(AB3180="",0,IFERROR(IF(VLOOKUP(AB3180,AB$38:AB3179,1,0)&gt;0,0,0),1))</f>
        <v>0</v>
      </c>
      <c r="AB3180" s="16">
        <f>IF(DATOS!J3144=X$39,DATOS!C3144,"")</f>
        <v>0</v>
      </c>
    </row>
    <row r="3181" spans="26:28" x14ac:dyDescent="0.25">
      <c r="Z3181">
        <f t="shared" si="54"/>
        <v>1</v>
      </c>
      <c r="AA3181">
        <f>IF(AB3181="",0,IFERROR(IF(VLOOKUP(AB3181,AB$38:AB3180,1,0)&gt;0,0,0),1))</f>
        <v>0</v>
      </c>
      <c r="AB3181" s="16">
        <f>IF(DATOS!J3145=X$39,DATOS!C3145,"")</f>
        <v>0</v>
      </c>
    </row>
    <row r="3182" spans="26:28" x14ac:dyDescent="0.25">
      <c r="Z3182">
        <f t="shared" si="54"/>
        <v>1</v>
      </c>
      <c r="AA3182">
        <f>IF(AB3182="",0,IFERROR(IF(VLOOKUP(AB3182,AB$38:AB3181,1,0)&gt;0,0,0),1))</f>
        <v>0</v>
      </c>
      <c r="AB3182" s="16">
        <f>IF(DATOS!J3146=X$39,DATOS!C3146,"")</f>
        <v>0</v>
      </c>
    </row>
    <row r="3183" spans="26:28" x14ac:dyDescent="0.25">
      <c r="Z3183">
        <f t="shared" si="54"/>
        <v>1</v>
      </c>
      <c r="AA3183">
        <f>IF(AB3183="",0,IFERROR(IF(VLOOKUP(AB3183,AB$38:AB3182,1,0)&gt;0,0,0),1))</f>
        <v>0</v>
      </c>
      <c r="AB3183" s="16">
        <f>IF(DATOS!J3147=X$39,DATOS!C3147,"")</f>
        <v>0</v>
      </c>
    </row>
    <row r="3184" spans="26:28" x14ac:dyDescent="0.25">
      <c r="Z3184">
        <f t="shared" si="54"/>
        <v>1</v>
      </c>
      <c r="AA3184">
        <f>IF(AB3184="",0,IFERROR(IF(VLOOKUP(AB3184,AB$38:AB3183,1,0)&gt;0,0,0),1))</f>
        <v>0</v>
      </c>
      <c r="AB3184" s="16">
        <f>IF(DATOS!J3148=X$39,DATOS!C3148,"")</f>
        <v>0</v>
      </c>
    </row>
    <row r="3185" spans="26:28" x14ac:dyDescent="0.25">
      <c r="Z3185">
        <f t="shared" si="54"/>
        <v>1</v>
      </c>
      <c r="AA3185">
        <f>IF(AB3185="",0,IFERROR(IF(VLOOKUP(AB3185,AB$38:AB3184,1,0)&gt;0,0,0),1))</f>
        <v>0</v>
      </c>
      <c r="AB3185" s="16">
        <f>IF(DATOS!J3149=X$39,DATOS!C3149,"")</f>
        <v>0</v>
      </c>
    </row>
    <row r="3186" spans="26:28" x14ac:dyDescent="0.25">
      <c r="Z3186">
        <f t="shared" si="54"/>
        <v>1</v>
      </c>
      <c r="AA3186">
        <f>IF(AB3186="",0,IFERROR(IF(VLOOKUP(AB3186,AB$38:AB3185,1,0)&gt;0,0,0),1))</f>
        <v>0</v>
      </c>
      <c r="AB3186" s="16">
        <f>IF(DATOS!J3150=X$39,DATOS!C3150,"")</f>
        <v>0</v>
      </c>
    </row>
    <row r="3187" spans="26:28" x14ac:dyDescent="0.25">
      <c r="Z3187">
        <f t="shared" si="54"/>
        <v>1</v>
      </c>
      <c r="AA3187">
        <f>IF(AB3187="",0,IFERROR(IF(VLOOKUP(AB3187,AB$38:AB3186,1,0)&gt;0,0,0),1))</f>
        <v>0</v>
      </c>
      <c r="AB3187" s="16">
        <f>IF(DATOS!J3151=X$39,DATOS!C3151,"")</f>
        <v>0</v>
      </c>
    </row>
    <row r="3188" spans="26:28" x14ac:dyDescent="0.25">
      <c r="Z3188">
        <f t="shared" si="54"/>
        <v>1</v>
      </c>
      <c r="AA3188">
        <f>IF(AB3188="",0,IFERROR(IF(VLOOKUP(AB3188,AB$38:AB3187,1,0)&gt;0,0,0),1))</f>
        <v>0</v>
      </c>
      <c r="AB3188" s="16">
        <f>IF(DATOS!J3152=X$39,DATOS!C3152,"")</f>
        <v>0</v>
      </c>
    </row>
    <row r="3189" spans="26:28" x14ac:dyDescent="0.25">
      <c r="Z3189">
        <f t="shared" si="54"/>
        <v>1</v>
      </c>
      <c r="AA3189">
        <f>IF(AB3189="",0,IFERROR(IF(VLOOKUP(AB3189,AB$38:AB3188,1,0)&gt;0,0,0),1))</f>
        <v>0</v>
      </c>
      <c r="AB3189" s="16">
        <f>IF(DATOS!J3153=X$39,DATOS!C3153,"")</f>
        <v>0</v>
      </c>
    </row>
    <row r="3190" spans="26:28" x14ac:dyDescent="0.25">
      <c r="Z3190">
        <f t="shared" si="54"/>
        <v>1</v>
      </c>
      <c r="AA3190">
        <f>IF(AB3190="",0,IFERROR(IF(VLOOKUP(AB3190,AB$38:AB3189,1,0)&gt;0,0,0),1))</f>
        <v>0</v>
      </c>
      <c r="AB3190" s="16">
        <f>IF(DATOS!J3154=X$39,DATOS!C3154,"")</f>
        <v>0</v>
      </c>
    </row>
    <row r="3191" spans="26:28" x14ac:dyDescent="0.25">
      <c r="Z3191">
        <f t="shared" si="54"/>
        <v>1</v>
      </c>
      <c r="AA3191">
        <f>IF(AB3191="",0,IFERROR(IF(VLOOKUP(AB3191,AB$38:AB3190,1,0)&gt;0,0,0),1))</f>
        <v>0</v>
      </c>
      <c r="AB3191" s="16">
        <f>IF(DATOS!J3155=X$39,DATOS!C3155,"")</f>
        <v>0</v>
      </c>
    </row>
    <row r="3192" spans="26:28" x14ac:dyDescent="0.25">
      <c r="Z3192">
        <f t="shared" si="54"/>
        <v>1</v>
      </c>
      <c r="AA3192">
        <f>IF(AB3192="",0,IFERROR(IF(VLOOKUP(AB3192,AB$38:AB3191,1,0)&gt;0,0,0),1))</f>
        <v>0</v>
      </c>
      <c r="AB3192" s="16">
        <f>IF(DATOS!J3156=X$39,DATOS!C3156,"")</f>
        <v>0</v>
      </c>
    </row>
    <row r="3193" spans="26:28" x14ac:dyDescent="0.25">
      <c r="Z3193">
        <f t="shared" si="54"/>
        <v>1</v>
      </c>
      <c r="AA3193">
        <f>IF(AB3193="",0,IFERROR(IF(VLOOKUP(AB3193,AB$38:AB3192,1,0)&gt;0,0,0),1))</f>
        <v>0</v>
      </c>
      <c r="AB3193" s="16">
        <f>IF(DATOS!J3157=X$39,DATOS!C3157,"")</f>
        <v>0</v>
      </c>
    </row>
    <row r="3194" spans="26:28" x14ac:dyDescent="0.25">
      <c r="Z3194">
        <f t="shared" si="54"/>
        <v>1</v>
      </c>
      <c r="AA3194">
        <f>IF(AB3194="",0,IFERROR(IF(VLOOKUP(AB3194,AB$38:AB3193,1,0)&gt;0,0,0),1))</f>
        <v>0</v>
      </c>
      <c r="AB3194" s="16">
        <f>IF(DATOS!J3158=X$39,DATOS!C3158,"")</f>
        <v>0</v>
      </c>
    </row>
    <row r="3195" spans="26:28" x14ac:dyDescent="0.25">
      <c r="Z3195">
        <f t="shared" si="54"/>
        <v>1</v>
      </c>
      <c r="AA3195">
        <f>IF(AB3195="",0,IFERROR(IF(VLOOKUP(AB3195,AB$38:AB3194,1,0)&gt;0,0,0),1))</f>
        <v>0</v>
      </c>
      <c r="AB3195" s="16">
        <f>IF(DATOS!J3159=X$39,DATOS!C3159,"")</f>
        <v>0</v>
      </c>
    </row>
    <row r="3196" spans="26:28" x14ac:dyDescent="0.25">
      <c r="Z3196">
        <f t="shared" si="54"/>
        <v>1</v>
      </c>
      <c r="AA3196">
        <f>IF(AB3196="",0,IFERROR(IF(VLOOKUP(AB3196,AB$38:AB3195,1,0)&gt;0,0,0),1))</f>
        <v>0</v>
      </c>
      <c r="AB3196" s="16">
        <f>IF(DATOS!J3160=X$39,DATOS!C3160,"")</f>
        <v>0</v>
      </c>
    </row>
    <row r="3197" spans="26:28" x14ac:dyDescent="0.25">
      <c r="Z3197">
        <f t="shared" si="54"/>
        <v>1</v>
      </c>
      <c r="AA3197">
        <f>IF(AB3197="",0,IFERROR(IF(VLOOKUP(AB3197,AB$38:AB3196,1,0)&gt;0,0,0),1))</f>
        <v>0</v>
      </c>
      <c r="AB3197" s="16">
        <f>IF(DATOS!J3161=X$39,DATOS!C3161,"")</f>
        <v>0</v>
      </c>
    </row>
    <row r="3198" spans="26:28" x14ac:dyDescent="0.25">
      <c r="Z3198">
        <f t="shared" si="54"/>
        <v>1</v>
      </c>
      <c r="AA3198">
        <f>IF(AB3198="",0,IFERROR(IF(VLOOKUP(AB3198,AB$38:AB3197,1,0)&gt;0,0,0),1))</f>
        <v>0</v>
      </c>
      <c r="AB3198" s="16">
        <f>IF(DATOS!J3162=X$39,DATOS!C3162,"")</f>
        <v>0</v>
      </c>
    </row>
    <row r="3199" spans="26:28" x14ac:dyDescent="0.25">
      <c r="Z3199">
        <f t="shared" si="54"/>
        <v>1</v>
      </c>
      <c r="AA3199">
        <f>IF(AB3199="",0,IFERROR(IF(VLOOKUP(AB3199,AB$38:AB3198,1,0)&gt;0,0,0),1))</f>
        <v>0</v>
      </c>
      <c r="AB3199" s="16">
        <f>IF(DATOS!J3163=X$39,DATOS!C3163,"")</f>
        <v>0</v>
      </c>
    </row>
    <row r="3200" spans="26:28" x14ac:dyDescent="0.25">
      <c r="Z3200">
        <f t="shared" si="54"/>
        <v>1</v>
      </c>
      <c r="AA3200">
        <f>IF(AB3200="",0,IFERROR(IF(VLOOKUP(AB3200,AB$38:AB3199,1,0)&gt;0,0,0),1))</f>
        <v>0</v>
      </c>
      <c r="AB3200" s="16">
        <f>IF(DATOS!J3164=X$39,DATOS!C3164,"")</f>
        <v>0</v>
      </c>
    </row>
    <row r="3201" spans="26:28" x14ac:dyDescent="0.25">
      <c r="Z3201">
        <f t="shared" si="54"/>
        <v>1</v>
      </c>
      <c r="AA3201">
        <f>IF(AB3201="",0,IFERROR(IF(VLOOKUP(AB3201,AB$38:AB3200,1,0)&gt;0,0,0),1))</f>
        <v>0</v>
      </c>
      <c r="AB3201" s="16">
        <f>IF(DATOS!J3165=X$39,DATOS!C3165,"")</f>
        <v>0</v>
      </c>
    </row>
    <row r="3202" spans="26:28" x14ac:dyDescent="0.25">
      <c r="Z3202">
        <f t="shared" si="54"/>
        <v>1</v>
      </c>
      <c r="AA3202">
        <f>IF(AB3202="",0,IFERROR(IF(VLOOKUP(AB3202,AB$38:AB3201,1,0)&gt;0,0,0),1))</f>
        <v>0</v>
      </c>
      <c r="AB3202" s="16">
        <f>IF(DATOS!J3166=X$39,DATOS!C3166,"")</f>
        <v>0</v>
      </c>
    </row>
    <row r="3203" spans="26:28" x14ac:dyDescent="0.25">
      <c r="Z3203">
        <f t="shared" si="54"/>
        <v>1</v>
      </c>
      <c r="AA3203">
        <f>IF(AB3203="",0,IFERROR(IF(VLOOKUP(AB3203,AB$38:AB3202,1,0)&gt;0,0,0),1))</f>
        <v>0</v>
      </c>
      <c r="AB3203" s="16">
        <f>IF(DATOS!J3167=X$39,DATOS!C3167,"")</f>
        <v>0</v>
      </c>
    </row>
    <row r="3204" spans="26:28" x14ac:dyDescent="0.25">
      <c r="Z3204">
        <f t="shared" si="54"/>
        <v>1</v>
      </c>
      <c r="AA3204">
        <f>IF(AB3204="",0,IFERROR(IF(VLOOKUP(AB3204,AB$38:AB3203,1,0)&gt;0,0,0),1))</f>
        <v>0</v>
      </c>
      <c r="AB3204" s="16">
        <f>IF(DATOS!J3168=X$39,DATOS!C3168,"")</f>
        <v>0</v>
      </c>
    </row>
    <row r="3205" spans="26:28" x14ac:dyDescent="0.25">
      <c r="Z3205">
        <f t="shared" si="54"/>
        <v>1</v>
      </c>
      <c r="AA3205">
        <f>IF(AB3205="",0,IFERROR(IF(VLOOKUP(AB3205,AB$38:AB3204,1,0)&gt;0,0,0),1))</f>
        <v>0</v>
      </c>
      <c r="AB3205" s="16">
        <f>IF(DATOS!J3169=X$39,DATOS!C3169,"")</f>
        <v>0</v>
      </c>
    </row>
    <row r="3206" spans="26:28" x14ac:dyDescent="0.25">
      <c r="Z3206">
        <f t="shared" si="54"/>
        <v>1</v>
      </c>
      <c r="AA3206">
        <f>IF(AB3206="",0,IFERROR(IF(VLOOKUP(AB3206,AB$38:AB3205,1,0)&gt;0,0,0),1))</f>
        <v>0</v>
      </c>
      <c r="AB3206" s="16">
        <f>IF(DATOS!J3170=X$39,DATOS!C3170,"")</f>
        <v>0</v>
      </c>
    </row>
    <row r="3207" spans="26:28" x14ac:dyDescent="0.25">
      <c r="Z3207">
        <f t="shared" si="54"/>
        <v>1</v>
      </c>
      <c r="AA3207">
        <f>IF(AB3207="",0,IFERROR(IF(VLOOKUP(AB3207,AB$38:AB3206,1,0)&gt;0,0,0),1))</f>
        <v>0</v>
      </c>
      <c r="AB3207" s="16">
        <f>IF(DATOS!J3171=X$39,DATOS!C3171,"")</f>
        <v>0</v>
      </c>
    </row>
    <row r="3208" spans="26:28" x14ac:dyDescent="0.25">
      <c r="Z3208">
        <f t="shared" si="54"/>
        <v>1</v>
      </c>
      <c r="AA3208">
        <f>IF(AB3208="",0,IFERROR(IF(VLOOKUP(AB3208,AB$38:AB3207,1,0)&gt;0,0,0),1))</f>
        <v>0</v>
      </c>
      <c r="AB3208" s="16">
        <f>IF(DATOS!J3172=X$39,DATOS!C3172,"")</f>
        <v>0</v>
      </c>
    </row>
    <row r="3209" spans="26:28" x14ac:dyDescent="0.25">
      <c r="Z3209">
        <f t="shared" si="54"/>
        <v>1</v>
      </c>
      <c r="AA3209">
        <f>IF(AB3209="",0,IFERROR(IF(VLOOKUP(AB3209,AB$38:AB3208,1,0)&gt;0,0,0),1))</f>
        <v>0</v>
      </c>
      <c r="AB3209" s="16">
        <f>IF(DATOS!J3173=X$39,DATOS!C3173,"")</f>
        <v>0</v>
      </c>
    </row>
    <row r="3210" spans="26:28" x14ac:dyDescent="0.25">
      <c r="Z3210">
        <f t="shared" si="54"/>
        <v>1</v>
      </c>
      <c r="AA3210">
        <f>IF(AB3210="",0,IFERROR(IF(VLOOKUP(AB3210,AB$38:AB3209,1,0)&gt;0,0,0),1))</f>
        <v>0</v>
      </c>
      <c r="AB3210" s="16">
        <f>IF(DATOS!J3174=X$39,DATOS!C3174,"")</f>
        <v>0</v>
      </c>
    </row>
    <row r="3211" spans="26:28" x14ac:dyDescent="0.25">
      <c r="Z3211">
        <f t="shared" si="54"/>
        <v>1</v>
      </c>
      <c r="AA3211">
        <f>IF(AB3211="",0,IFERROR(IF(VLOOKUP(AB3211,AB$38:AB3210,1,0)&gt;0,0,0),1))</f>
        <v>0</v>
      </c>
      <c r="AB3211" s="16">
        <f>IF(DATOS!J3175=X$39,DATOS!C3175,"")</f>
        <v>0</v>
      </c>
    </row>
    <row r="3212" spans="26:28" x14ac:dyDescent="0.25">
      <c r="Z3212">
        <f t="shared" si="54"/>
        <v>1</v>
      </c>
      <c r="AA3212">
        <f>IF(AB3212="",0,IFERROR(IF(VLOOKUP(AB3212,AB$38:AB3211,1,0)&gt;0,0,0),1))</f>
        <v>0</v>
      </c>
      <c r="AB3212" s="16">
        <f>IF(DATOS!J3176=X$39,DATOS!C3176,"")</f>
        <v>0</v>
      </c>
    </row>
    <row r="3213" spans="26:28" x14ac:dyDescent="0.25">
      <c r="Z3213">
        <f t="shared" si="54"/>
        <v>1</v>
      </c>
      <c r="AA3213">
        <f>IF(AB3213="",0,IFERROR(IF(VLOOKUP(AB3213,AB$38:AB3212,1,0)&gt;0,0,0),1))</f>
        <v>0</v>
      </c>
      <c r="AB3213" s="16">
        <f>IF(DATOS!J3177=X$39,DATOS!C3177,"")</f>
        <v>0</v>
      </c>
    </row>
    <row r="3214" spans="26:28" x14ac:dyDescent="0.25">
      <c r="Z3214">
        <f t="shared" si="54"/>
        <v>1</v>
      </c>
      <c r="AA3214">
        <f>IF(AB3214="",0,IFERROR(IF(VLOOKUP(AB3214,AB$38:AB3213,1,0)&gt;0,0,0),1))</f>
        <v>0</v>
      </c>
      <c r="AB3214" s="16">
        <f>IF(DATOS!J3178=X$39,DATOS!C3178,"")</f>
        <v>0</v>
      </c>
    </row>
    <row r="3215" spans="26:28" x14ac:dyDescent="0.25">
      <c r="Z3215">
        <f t="shared" si="54"/>
        <v>1</v>
      </c>
      <c r="AA3215">
        <f>IF(AB3215="",0,IFERROR(IF(VLOOKUP(AB3215,AB$38:AB3214,1,0)&gt;0,0,0),1))</f>
        <v>0</v>
      </c>
      <c r="AB3215" s="16">
        <f>IF(DATOS!J3179=X$39,DATOS!C3179,"")</f>
        <v>0</v>
      </c>
    </row>
    <row r="3216" spans="26:28" x14ac:dyDescent="0.25">
      <c r="Z3216">
        <f t="shared" si="54"/>
        <v>1</v>
      </c>
      <c r="AA3216">
        <f>IF(AB3216="",0,IFERROR(IF(VLOOKUP(AB3216,AB$38:AB3215,1,0)&gt;0,0,0),1))</f>
        <v>0</v>
      </c>
      <c r="AB3216" s="16">
        <f>IF(DATOS!J3180=X$39,DATOS!C3180,"")</f>
        <v>0</v>
      </c>
    </row>
    <row r="3217" spans="26:28" x14ac:dyDescent="0.25">
      <c r="Z3217">
        <f t="shared" si="54"/>
        <v>1</v>
      </c>
      <c r="AA3217">
        <f>IF(AB3217="",0,IFERROR(IF(VLOOKUP(AB3217,AB$38:AB3216,1,0)&gt;0,0,0),1))</f>
        <v>0</v>
      </c>
      <c r="AB3217" s="16">
        <f>IF(DATOS!J3181=X$39,DATOS!C3181,"")</f>
        <v>0</v>
      </c>
    </row>
    <row r="3218" spans="26:28" x14ac:dyDescent="0.25">
      <c r="Z3218">
        <f t="shared" si="54"/>
        <v>1</v>
      </c>
      <c r="AA3218">
        <f>IF(AB3218="",0,IFERROR(IF(VLOOKUP(AB3218,AB$38:AB3217,1,0)&gt;0,0,0),1))</f>
        <v>0</v>
      </c>
      <c r="AB3218" s="16">
        <f>IF(DATOS!J3182=X$39,DATOS!C3182,"")</f>
        <v>0</v>
      </c>
    </row>
    <row r="3219" spans="26:28" x14ac:dyDescent="0.25">
      <c r="Z3219">
        <f t="shared" si="54"/>
        <v>1</v>
      </c>
      <c r="AA3219">
        <f>IF(AB3219="",0,IFERROR(IF(VLOOKUP(AB3219,AB$38:AB3218,1,0)&gt;0,0,0),1))</f>
        <v>0</v>
      </c>
      <c r="AB3219" s="16">
        <f>IF(DATOS!J3183=X$39,DATOS!C3183,"")</f>
        <v>0</v>
      </c>
    </row>
    <row r="3220" spans="26:28" x14ac:dyDescent="0.25">
      <c r="Z3220">
        <f t="shared" si="54"/>
        <v>1</v>
      </c>
      <c r="AA3220">
        <f>IF(AB3220="",0,IFERROR(IF(VLOOKUP(AB3220,AB$38:AB3219,1,0)&gt;0,0,0),1))</f>
        <v>0</v>
      </c>
      <c r="AB3220" s="16">
        <f>IF(DATOS!J3184=X$39,DATOS!C3184,"")</f>
        <v>0</v>
      </c>
    </row>
    <row r="3221" spans="26:28" x14ac:dyDescent="0.25">
      <c r="Z3221">
        <f t="shared" si="54"/>
        <v>1</v>
      </c>
      <c r="AA3221">
        <f>IF(AB3221="",0,IFERROR(IF(VLOOKUP(AB3221,AB$38:AB3220,1,0)&gt;0,0,0),1))</f>
        <v>0</v>
      </c>
      <c r="AB3221" s="16">
        <f>IF(DATOS!J3185=X$39,DATOS!C3185,"")</f>
        <v>0</v>
      </c>
    </row>
    <row r="3222" spans="26:28" x14ac:dyDescent="0.25">
      <c r="Z3222">
        <f t="shared" si="54"/>
        <v>1</v>
      </c>
      <c r="AA3222">
        <f>IF(AB3222="",0,IFERROR(IF(VLOOKUP(AB3222,AB$38:AB3221,1,0)&gt;0,0,0),1))</f>
        <v>0</v>
      </c>
      <c r="AB3222" s="16">
        <f>IF(DATOS!J3186=X$39,DATOS!C3186,"")</f>
        <v>0</v>
      </c>
    </row>
    <row r="3223" spans="26:28" x14ac:dyDescent="0.25">
      <c r="Z3223">
        <f t="shared" si="54"/>
        <v>1</v>
      </c>
      <c r="AA3223">
        <f>IF(AB3223="",0,IFERROR(IF(VLOOKUP(AB3223,AB$38:AB3222,1,0)&gt;0,0,0),1))</f>
        <v>0</v>
      </c>
      <c r="AB3223" s="16">
        <f>IF(DATOS!J3187=X$39,DATOS!C3187,"")</f>
        <v>0</v>
      </c>
    </row>
    <row r="3224" spans="26:28" x14ac:dyDescent="0.25">
      <c r="Z3224">
        <f t="shared" si="54"/>
        <v>1</v>
      </c>
      <c r="AA3224">
        <f>IF(AB3224="",0,IFERROR(IF(VLOOKUP(AB3224,AB$38:AB3223,1,0)&gt;0,0,0),1))</f>
        <v>0</v>
      </c>
      <c r="AB3224" s="16">
        <f>IF(DATOS!J3188=X$39,DATOS!C3188,"")</f>
        <v>0</v>
      </c>
    </row>
    <row r="3225" spans="26:28" x14ac:dyDescent="0.25">
      <c r="Z3225">
        <f t="shared" si="54"/>
        <v>1</v>
      </c>
      <c r="AA3225">
        <f>IF(AB3225="",0,IFERROR(IF(VLOOKUP(AB3225,AB$38:AB3224,1,0)&gt;0,0,0),1))</f>
        <v>0</v>
      </c>
      <c r="AB3225" s="16">
        <f>IF(DATOS!J3189=X$39,DATOS!C3189,"")</f>
        <v>0</v>
      </c>
    </row>
    <row r="3226" spans="26:28" x14ac:dyDescent="0.25">
      <c r="Z3226">
        <f t="shared" si="54"/>
        <v>1</v>
      </c>
      <c r="AA3226">
        <f>IF(AB3226="",0,IFERROR(IF(VLOOKUP(AB3226,AB$38:AB3225,1,0)&gt;0,0,0),1))</f>
        <v>0</v>
      </c>
      <c r="AB3226" s="16">
        <f>IF(DATOS!J3190=X$39,DATOS!C3190,"")</f>
        <v>0</v>
      </c>
    </row>
    <row r="3227" spans="26:28" x14ac:dyDescent="0.25">
      <c r="Z3227">
        <f t="shared" si="54"/>
        <v>1</v>
      </c>
      <c r="AA3227">
        <f>IF(AB3227="",0,IFERROR(IF(VLOOKUP(AB3227,AB$38:AB3226,1,0)&gt;0,0,0),1))</f>
        <v>0</v>
      </c>
      <c r="AB3227" s="16">
        <f>IF(DATOS!J3191=X$39,DATOS!C3191,"")</f>
        <v>0</v>
      </c>
    </row>
    <row r="3228" spans="26:28" x14ac:dyDescent="0.25">
      <c r="Z3228">
        <f t="shared" si="54"/>
        <v>1</v>
      </c>
      <c r="AA3228">
        <f>IF(AB3228="",0,IFERROR(IF(VLOOKUP(AB3228,AB$38:AB3227,1,0)&gt;0,0,0),1))</f>
        <v>0</v>
      </c>
      <c r="AB3228" s="16">
        <f>IF(DATOS!J3192=X$39,DATOS!C3192,"")</f>
        <v>0</v>
      </c>
    </row>
    <row r="3229" spans="26:28" x14ac:dyDescent="0.25">
      <c r="Z3229">
        <f t="shared" si="54"/>
        <v>1</v>
      </c>
      <c r="AA3229">
        <f>IF(AB3229="",0,IFERROR(IF(VLOOKUP(AB3229,AB$38:AB3228,1,0)&gt;0,0,0),1))</f>
        <v>0</v>
      </c>
      <c r="AB3229" s="16">
        <f>IF(DATOS!J3193=X$39,DATOS!C3193,"")</f>
        <v>0</v>
      </c>
    </row>
    <row r="3230" spans="26:28" x14ac:dyDescent="0.25">
      <c r="Z3230">
        <f t="shared" si="54"/>
        <v>1</v>
      </c>
      <c r="AA3230">
        <f>IF(AB3230="",0,IFERROR(IF(VLOOKUP(AB3230,AB$38:AB3229,1,0)&gt;0,0,0),1))</f>
        <v>0</v>
      </c>
      <c r="AB3230" s="16">
        <f>IF(DATOS!J3194=X$39,DATOS!C3194,"")</f>
        <v>0</v>
      </c>
    </row>
    <row r="3231" spans="26:28" x14ac:dyDescent="0.25">
      <c r="Z3231">
        <f t="shared" si="54"/>
        <v>1</v>
      </c>
      <c r="AA3231">
        <f>IF(AB3231="",0,IFERROR(IF(VLOOKUP(AB3231,AB$38:AB3230,1,0)&gt;0,0,0),1))</f>
        <v>0</v>
      </c>
      <c r="AB3231" s="16">
        <f>IF(DATOS!J3195=X$39,DATOS!C3195,"")</f>
        <v>0</v>
      </c>
    </row>
    <row r="3232" spans="26:28" x14ac:dyDescent="0.25">
      <c r="Z3232">
        <f t="shared" si="54"/>
        <v>1</v>
      </c>
      <c r="AA3232">
        <f>IF(AB3232="",0,IFERROR(IF(VLOOKUP(AB3232,AB$38:AB3231,1,0)&gt;0,0,0),1))</f>
        <v>0</v>
      </c>
      <c r="AB3232" s="16">
        <f>IF(DATOS!J3196=X$39,DATOS!C3196,"")</f>
        <v>0</v>
      </c>
    </row>
    <row r="3233" spans="26:28" x14ac:dyDescent="0.25">
      <c r="Z3233">
        <f t="shared" si="54"/>
        <v>1</v>
      </c>
      <c r="AA3233">
        <f>IF(AB3233="",0,IFERROR(IF(VLOOKUP(AB3233,AB$38:AB3232,1,0)&gt;0,0,0),1))</f>
        <v>0</v>
      </c>
      <c r="AB3233" s="16">
        <f>IF(DATOS!J3197=X$39,DATOS!C3197,"")</f>
        <v>0</v>
      </c>
    </row>
    <row r="3234" spans="26:28" x14ac:dyDescent="0.25">
      <c r="Z3234">
        <f t="shared" si="54"/>
        <v>1</v>
      </c>
      <c r="AA3234">
        <f>IF(AB3234="",0,IFERROR(IF(VLOOKUP(AB3234,AB$38:AB3233,1,0)&gt;0,0,0),1))</f>
        <v>0</v>
      </c>
      <c r="AB3234" s="16">
        <f>IF(DATOS!J3198=X$39,DATOS!C3198,"")</f>
        <v>0</v>
      </c>
    </row>
    <row r="3235" spans="26:28" x14ac:dyDescent="0.25">
      <c r="Z3235">
        <f t="shared" si="54"/>
        <v>1</v>
      </c>
      <c r="AA3235">
        <f>IF(AB3235="",0,IFERROR(IF(VLOOKUP(AB3235,AB$38:AB3234,1,0)&gt;0,0,0),1))</f>
        <v>0</v>
      </c>
      <c r="AB3235" s="16">
        <f>IF(DATOS!J3199=X$39,DATOS!C3199,"")</f>
        <v>0</v>
      </c>
    </row>
    <row r="3236" spans="26:28" x14ac:dyDescent="0.25">
      <c r="Z3236">
        <f t="shared" si="54"/>
        <v>1</v>
      </c>
      <c r="AA3236">
        <f>IF(AB3236="",0,IFERROR(IF(VLOOKUP(AB3236,AB$38:AB3235,1,0)&gt;0,0,0),1))</f>
        <v>0</v>
      </c>
      <c r="AB3236" s="16">
        <f>IF(DATOS!J3200=X$39,DATOS!C3200,"")</f>
        <v>0</v>
      </c>
    </row>
    <row r="3237" spans="26:28" x14ac:dyDescent="0.25">
      <c r="Z3237">
        <f t="shared" si="54"/>
        <v>1</v>
      </c>
      <c r="AA3237">
        <f>IF(AB3237="",0,IFERROR(IF(VLOOKUP(AB3237,AB$38:AB3236,1,0)&gt;0,0,0),1))</f>
        <v>0</v>
      </c>
      <c r="AB3237" s="16">
        <f>IF(DATOS!J3201=X$39,DATOS!C3201,"")</f>
        <v>0</v>
      </c>
    </row>
    <row r="3238" spans="26:28" x14ac:dyDescent="0.25">
      <c r="Z3238">
        <f t="shared" ref="Z3238:Z3301" si="55">Z3237+AA3238</f>
        <v>1</v>
      </c>
      <c r="AA3238">
        <f>IF(AB3238="",0,IFERROR(IF(VLOOKUP(AB3238,AB$38:AB3237,1,0)&gt;0,0,0),1))</f>
        <v>0</v>
      </c>
      <c r="AB3238" s="16">
        <f>IF(DATOS!J3202=X$39,DATOS!C3202,"")</f>
        <v>0</v>
      </c>
    </row>
    <row r="3239" spans="26:28" x14ac:dyDescent="0.25">
      <c r="Z3239">
        <f t="shared" si="55"/>
        <v>1</v>
      </c>
      <c r="AA3239">
        <f>IF(AB3239="",0,IFERROR(IF(VLOOKUP(AB3239,AB$38:AB3238,1,0)&gt;0,0,0),1))</f>
        <v>0</v>
      </c>
      <c r="AB3239" s="16">
        <f>IF(DATOS!J3203=X$39,DATOS!C3203,"")</f>
        <v>0</v>
      </c>
    </row>
    <row r="3240" spans="26:28" x14ac:dyDescent="0.25">
      <c r="Z3240">
        <f t="shared" si="55"/>
        <v>1</v>
      </c>
      <c r="AA3240">
        <f>IF(AB3240="",0,IFERROR(IF(VLOOKUP(AB3240,AB$38:AB3239,1,0)&gt;0,0,0),1))</f>
        <v>0</v>
      </c>
      <c r="AB3240" s="16">
        <f>IF(DATOS!J3204=X$39,DATOS!C3204,"")</f>
        <v>0</v>
      </c>
    </row>
    <row r="3241" spans="26:28" x14ac:dyDescent="0.25">
      <c r="Z3241">
        <f t="shared" si="55"/>
        <v>1</v>
      </c>
      <c r="AA3241">
        <f>IF(AB3241="",0,IFERROR(IF(VLOOKUP(AB3241,AB$38:AB3240,1,0)&gt;0,0,0),1))</f>
        <v>0</v>
      </c>
      <c r="AB3241" s="16">
        <f>IF(DATOS!J3205=X$39,DATOS!C3205,"")</f>
        <v>0</v>
      </c>
    </row>
    <row r="3242" spans="26:28" x14ac:dyDescent="0.25">
      <c r="Z3242">
        <f t="shared" si="55"/>
        <v>1</v>
      </c>
      <c r="AA3242">
        <f>IF(AB3242="",0,IFERROR(IF(VLOOKUP(AB3242,AB$38:AB3241,1,0)&gt;0,0,0),1))</f>
        <v>0</v>
      </c>
      <c r="AB3242" s="16">
        <f>IF(DATOS!J3206=X$39,DATOS!C3206,"")</f>
        <v>0</v>
      </c>
    </row>
    <row r="3243" spans="26:28" x14ac:dyDescent="0.25">
      <c r="Z3243">
        <f t="shared" si="55"/>
        <v>1</v>
      </c>
      <c r="AA3243">
        <f>IF(AB3243="",0,IFERROR(IF(VLOOKUP(AB3243,AB$38:AB3242,1,0)&gt;0,0,0),1))</f>
        <v>0</v>
      </c>
      <c r="AB3243" s="16">
        <f>IF(DATOS!J3207=X$39,DATOS!C3207,"")</f>
        <v>0</v>
      </c>
    </row>
    <row r="3244" spans="26:28" x14ac:dyDescent="0.25">
      <c r="Z3244">
        <f t="shared" si="55"/>
        <v>1</v>
      </c>
      <c r="AA3244">
        <f>IF(AB3244="",0,IFERROR(IF(VLOOKUP(AB3244,AB$38:AB3243,1,0)&gt;0,0,0),1))</f>
        <v>0</v>
      </c>
      <c r="AB3244" s="16">
        <f>IF(DATOS!J3208=X$39,DATOS!C3208,"")</f>
        <v>0</v>
      </c>
    </row>
    <row r="3245" spans="26:28" x14ac:dyDescent="0.25">
      <c r="Z3245">
        <f t="shared" si="55"/>
        <v>1</v>
      </c>
      <c r="AA3245">
        <f>IF(AB3245="",0,IFERROR(IF(VLOOKUP(AB3245,AB$38:AB3244,1,0)&gt;0,0,0),1))</f>
        <v>0</v>
      </c>
      <c r="AB3245" s="16">
        <f>IF(DATOS!J3209=X$39,DATOS!C3209,"")</f>
        <v>0</v>
      </c>
    </row>
    <row r="3246" spans="26:28" x14ac:dyDescent="0.25">
      <c r="Z3246">
        <f t="shared" si="55"/>
        <v>1</v>
      </c>
      <c r="AA3246">
        <f>IF(AB3246="",0,IFERROR(IF(VLOOKUP(AB3246,AB$38:AB3245,1,0)&gt;0,0,0),1))</f>
        <v>0</v>
      </c>
      <c r="AB3246" s="16">
        <f>IF(DATOS!J3210=X$39,DATOS!C3210,"")</f>
        <v>0</v>
      </c>
    </row>
    <row r="3247" spans="26:28" x14ac:dyDescent="0.25">
      <c r="Z3247">
        <f t="shared" si="55"/>
        <v>1</v>
      </c>
      <c r="AA3247">
        <f>IF(AB3247="",0,IFERROR(IF(VLOOKUP(AB3247,AB$38:AB3246,1,0)&gt;0,0,0),1))</f>
        <v>0</v>
      </c>
      <c r="AB3247" s="16">
        <f>IF(DATOS!J3211=X$39,DATOS!C3211,"")</f>
        <v>0</v>
      </c>
    </row>
    <row r="3248" spans="26:28" x14ac:dyDescent="0.25">
      <c r="Z3248">
        <f t="shared" si="55"/>
        <v>1</v>
      </c>
      <c r="AA3248">
        <f>IF(AB3248="",0,IFERROR(IF(VLOOKUP(AB3248,AB$38:AB3247,1,0)&gt;0,0,0),1))</f>
        <v>0</v>
      </c>
      <c r="AB3248" s="16">
        <f>IF(DATOS!J3212=X$39,DATOS!C3212,"")</f>
        <v>0</v>
      </c>
    </row>
    <row r="3249" spans="26:28" x14ac:dyDescent="0.25">
      <c r="Z3249">
        <f t="shared" si="55"/>
        <v>1</v>
      </c>
      <c r="AA3249">
        <f>IF(AB3249="",0,IFERROR(IF(VLOOKUP(AB3249,AB$38:AB3248,1,0)&gt;0,0,0),1))</f>
        <v>0</v>
      </c>
      <c r="AB3249" s="16">
        <f>IF(DATOS!J3213=X$39,DATOS!C3213,"")</f>
        <v>0</v>
      </c>
    </row>
    <row r="3250" spans="26:28" x14ac:dyDescent="0.25">
      <c r="Z3250">
        <f t="shared" si="55"/>
        <v>1</v>
      </c>
      <c r="AA3250">
        <f>IF(AB3250="",0,IFERROR(IF(VLOOKUP(AB3250,AB$38:AB3249,1,0)&gt;0,0,0),1))</f>
        <v>0</v>
      </c>
      <c r="AB3250" s="16">
        <f>IF(DATOS!J3214=X$39,DATOS!C3214,"")</f>
        <v>0</v>
      </c>
    </row>
    <row r="3251" spans="26:28" x14ac:dyDescent="0.25">
      <c r="Z3251">
        <f t="shared" si="55"/>
        <v>1</v>
      </c>
      <c r="AA3251">
        <f>IF(AB3251="",0,IFERROR(IF(VLOOKUP(AB3251,AB$38:AB3250,1,0)&gt;0,0,0),1))</f>
        <v>0</v>
      </c>
      <c r="AB3251" s="16">
        <f>IF(DATOS!J3215=X$39,DATOS!C3215,"")</f>
        <v>0</v>
      </c>
    </row>
    <row r="3252" spans="26:28" x14ac:dyDescent="0.25">
      <c r="Z3252">
        <f t="shared" si="55"/>
        <v>1</v>
      </c>
      <c r="AA3252">
        <f>IF(AB3252="",0,IFERROR(IF(VLOOKUP(AB3252,AB$38:AB3251,1,0)&gt;0,0,0),1))</f>
        <v>0</v>
      </c>
      <c r="AB3252" s="16">
        <f>IF(DATOS!J3216=X$39,DATOS!C3216,"")</f>
        <v>0</v>
      </c>
    </row>
    <row r="3253" spans="26:28" x14ac:dyDescent="0.25">
      <c r="Z3253">
        <f t="shared" si="55"/>
        <v>1</v>
      </c>
      <c r="AA3253">
        <f>IF(AB3253="",0,IFERROR(IF(VLOOKUP(AB3253,AB$38:AB3252,1,0)&gt;0,0,0),1))</f>
        <v>0</v>
      </c>
      <c r="AB3253" s="16">
        <f>IF(DATOS!J3217=X$39,DATOS!C3217,"")</f>
        <v>0</v>
      </c>
    </row>
    <row r="3254" spans="26:28" x14ac:dyDescent="0.25">
      <c r="Z3254">
        <f t="shared" si="55"/>
        <v>1</v>
      </c>
      <c r="AA3254">
        <f>IF(AB3254="",0,IFERROR(IF(VLOOKUP(AB3254,AB$38:AB3253,1,0)&gt;0,0,0),1))</f>
        <v>0</v>
      </c>
      <c r="AB3254" s="16">
        <f>IF(DATOS!J3218=X$39,DATOS!C3218,"")</f>
        <v>0</v>
      </c>
    </row>
    <row r="3255" spans="26:28" x14ac:dyDescent="0.25">
      <c r="Z3255">
        <f t="shared" si="55"/>
        <v>1</v>
      </c>
      <c r="AA3255">
        <f>IF(AB3255="",0,IFERROR(IF(VLOOKUP(AB3255,AB$38:AB3254,1,0)&gt;0,0,0),1))</f>
        <v>0</v>
      </c>
      <c r="AB3255" s="16">
        <f>IF(DATOS!J3219=X$39,DATOS!C3219,"")</f>
        <v>0</v>
      </c>
    </row>
    <row r="3256" spans="26:28" x14ac:dyDescent="0.25">
      <c r="Z3256">
        <f t="shared" si="55"/>
        <v>1</v>
      </c>
      <c r="AA3256">
        <f>IF(AB3256="",0,IFERROR(IF(VLOOKUP(AB3256,AB$38:AB3255,1,0)&gt;0,0,0),1))</f>
        <v>0</v>
      </c>
      <c r="AB3256" s="16">
        <f>IF(DATOS!J3220=X$39,DATOS!C3220,"")</f>
        <v>0</v>
      </c>
    </row>
    <row r="3257" spans="26:28" x14ac:dyDescent="0.25">
      <c r="Z3257">
        <f t="shared" si="55"/>
        <v>1</v>
      </c>
      <c r="AA3257">
        <f>IF(AB3257="",0,IFERROR(IF(VLOOKUP(AB3257,AB$38:AB3256,1,0)&gt;0,0,0),1))</f>
        <v>0</v>
      </c>
      <c r="AB3257" s="16">
        <f>IF(DATOS!J3221=X$39,DATOS!C3221,"")</f>
        <v>0</v>
      </c>
    </row>
    <row r="3258" spans="26:28" x14ac:dyDescent="0.25">
      <c r="Z3258">
        <f t="shared" si="55"/>
        <v>1</v>
      </c>
      <c r="AA3258">
        <f>IF(AB3258="",0,IFERROR(IF(VLOOKUP(AB3258,AB$38:AB3257,1,0)&gt;0,0,0),1))</f>
        <v>0</v>
      </c>
      <c r="AB3258" s="16">
        <f>IF(DATOS!J3222=X$39,DATOS!C3222,"")</f>
        <v>0</v>
      </c>
    </row>
    <row r="3259" spans="26:28" x14ac:dyDescent="0.25">
      <c r="Z3259">
        <f t="shared" si="55"/>
        <v>1</v>
      </c>
      <c r="AA3259">
        <f>IF(AB3259="",0,IFERROR(IF(VLOOKUP(AB3259,AB$38:AB3258,1,0)&gt;0,0,0),1))</f>
        <v>0</v>
      </c>
      <c r="AB3259" s="16">
        <f>IF(DATOS!J3223=X$39,DATOS!C3223,"")</f>
        <v>0</v>
      </c>
    </row>
    <row r="3260" spans="26:28" x14ac:dyDescent="0.25">
      <c r="Z3260">
        <f t="shared" si="55"/>
        <v>1</v>
      </c>
      <c r="AA3260">
        <f>IF(AB3260="",0,IFERROR(IF(VLOOKUP(AB3260,AB$38:AB3259,1,0)&gt;0,0,0),1))</f>
        <v>0</v>
      </c>
      <c r="AB3260" s="16">
        <f>IF(DATOS!J3224=X$39,DATOS!C3224,"")</f>
        <v>0</v>
      </c>
    </row>
    <row r="3261" spans="26:28" x14ac:dyDescent="0.25">
      <c r="Z3261">
        <f t="shared" si="55"/>
        <v>1</v>
      </c>
      <c r="AA3261">
        <f>IF(AB3261="",0,IFERROR(IF(VLOOKUP(AB3261,AB$38:AB3260,1,0)&gt;0,0,0),1))</f>
        <v>0</v>
      </c>
      <c r="AB3261" s="16">
        <f>IF(DATOS!J3225=X$39,DATOS!C3225,"")</f>
        <v>0</v>
      </c>
    </row>
    <row r="3262" spans="26:28" x14ac:dyDescent="0.25">
      <c r="Z3262">
        <f t="shared" si="55"/>
        <v>1</v>
      </c>
      <c r="AA3262">
        <f>IF(AB3262="",0,IFERROR(IF(VLOOKUP(AB3262,AB$38:AB3261,1,0)&gt;0,0,0),1))</f>
        <v>0</v>
      </c>
      <c r="AB3262" s="16">
        <f>IF(DATOS!J3226=X$39,DATOS!C3226,"")</f>
        <v>0</v>
      </c>
    </row>
    <row r="3263" spans="26:28" x14ac:dyDescent="0.25">
      <c r="Z3263">
        <f t="shared" si="55"/>
        <v>1</v>
      </c>
      <c r="AA3263">
        <f>IF(AB3263="",0,IFERROR(IF(VLOOKUP(AB3263,AB$38:AB3262,1,0)&gt;0,0,0),1))</f>
        <v>0</v>
      </c>
      <c r="AB3263" s="16">
        <f>IF(DATOS!J3227=X$39,DATOS!C3227,"")</f>
        <v>0</v>
      </c>
    </row>
    <row r="3264" spans="26:28" x14ac:dyDescent="0.25">
      <c r="Z3264">
        <f t="shared" si="55"/>
        <v>1</v>
      </c>
      <c r="AA3264">
        <f>IF(AB3264="",0,IFERROR(IF(VLOOKUP(AB3264,AB$38:AB3263,1,0)&gt;0,0,0),1))</f>
        <v>0</v>
      </c>
      <c r="AB3264" s="16">
        <f>IF(DATOS!J3228=X$39,DATOS!C3228,"")</f>
        <v>0</v>
      </c>
    </row>
    <row r="3265" spans="26:28" x14ac:dyDescent="0.25">
      <c r="Z3265">
        <f t="shared" si="55"/>
        <v>1</v>
      </c>
      <c r="AA3265">
        <f>IF(AB3265="",0,IFERROR(IF(VLOOKUP(AB3265,AB$38:AB3264,1,0)&gt;0,0,0),1))</f>
        <v>0</v>
      </c>
      <c r="AB3265" s="16">
        <f>IF(DATOS!J3229=X$39,DATOS!C3229,"")</f>
        <v>0</v>
      </c>
    </row>
    <row r="3266" spans="26:28" x14ac:dyDescent="0.25">
      <c r="Z3266">
        <f t="shared" si="55"/>
        <v>1</v>
      </c>
      <c r="AA3266">
        <f>IF(AB3266="",0,IFERROR(IF(VLOOKUP(AB3266,AB$38:AB3265,1,0)&gt;0,0,0),1))</f>
        <v>0</v>
      </c>
      <c r="AB3266" s="16">
        <f>IF(DATOS!J3230=X$39,DATOS!C3230,"")</f>
        <v>0</v>
      </c>
    </row>
    <row r="3267" spans="26:28" x14ac:dyDescent="0.25">
      <c r="Z3267">
        <f t="shared" si="55"/>
        <v>1</v>
      </c>
      <c r="AA3267">
        <f>IF(AB3267="",0,IFERROR(IF(VLOOKUP(AB3267,AB$38:AB3266,1,0)&gt;0,0,0),1))</f>
        <v>0</v>
      </c>
      <c r="AB3267" s="16">
        <f>IF(DATOS!J3231=X$39,DATOS!C3231,"")</f>
        <v>0</v>
      </c>
    </row>
    <row r="3268" spans="26:28" x14ac:dyDescent="0.25">
      <c r="Z3268">
        <f t="shared" si="55"/>
        <v>1</v>
      </c>
      <c r="AA3268">
        <f>IF(AB3268="",0,IFERROR(IF(VLOOKUP(AB3268,AB$38:AB3267,1,0)&gt;0,0,0),1))</f>
        <v>0</v>
      </c>
      <c r="AB3268" s="16">
        <f>IF(DATOS!J3232=X$39,DATOS!C3232,"")</f>
        <v>0</v>
      </c>
    </row>
    <row r="3269" spans="26:28" x14ac:dyDescent="0.25">
      <c r="Z3269">
        <f t="shared" si="55"/>
        <v>1</v>
      </c>
      <c r="AA3269">
        <f>IF(AB3269="",0,IFERROR(IF(VLOOKUP(AB3269,AB$38:AB3268,1,0)&gt;0,0,0),1))</f>
        <v>0</v>
      </c>
      <c r="AB3269" s="16">
        <f>IF(DATOS!J3233=X$39,DATOS!C3233,"")</f>
        <v>0</v>
      </c>
    </row>
    <row r="3270" spans="26:28" x14ac:dyDescent="0.25">
      <c r="Z3270">
        <f t="shared" si="55"/>
        <v>1</v>
      </c>
      <c r="AA3270">
        <f>IF(AB3270="",0,IFERROR(IF(VLOOKUP(AB3270,AB$38:AB3269,1,0)&gt;0,0,0),1))</f>
        <v>0</v>
      </c>
      <c r="AB3270" s="16">
        <f>IF(DATOS!J3234=X$39,DATOS!C3234,"")</f>
        <v>0</v>
      </c>
    </row>
    <row r="3271" spans="26:28" x14ac:dyDescent="0.25">
      <c r="Z3271">
        <f t="shared" si="55"/>
        <v>1</v>
      </c>
      <c r="AA3271">
        <f>IF(AB3271="",0,IFERROR(IF(VLOOKUP(AB3271,AB$38:AB3270,1,0)&gt;0,0,0),1))</f>
        <v>0</v>
      </c>
      <c r="AB3271" s="16">
        <f>IF(DATOS!J3235=X$39,DATOS!C3235,"")</f>
        <v>0</v>
      </c>
    </row>
    <row r="3272" spans="26:28" x14ac:dyDescent="0.25">
      <c r="Z3272">
        <f t="shared" si="55"/>
        <v>1</v>
      </c>
      <c r="AA3272">
        <f>IF(AB3272="",0,IFERROR(IF(VLOOKUP(AB3272,AB$38:AB3271,1,0)&gt;0,0,0),1))</f>
        <v>0</v>
      </c>
      <c r="AB3272" s="16">
        <f>IF(DATOS!J3236=X$39,DATOS!C3236,"")</f>
        <v>0</v>
      </c>
    </row>
    <row r="3273" spans="26:28" x14ac:dyDescent="0.25">
      <c r="Z3273">
        <f t="shared" si="55"/>
        <v>1</v>
      </c>
      <c r="AA3273">
        <f>IF(AB3273="",0,IFERROR(IF(VLOOKUP(AB3273,AB$38:AB3272,1,0)&gt;0,0,0),1))</f>
        <v>0</v>
      </c>
      <c r="AB3273" s="16">
        <f>IF(DATOS!J3237=X$39,DATOS!C3237,"")</f>
        <v>0</v>
      </c>
    </row>
    <row r="3274" spans="26:28" x14ac:dyDescent="0.25">
      <c r="Z3274">
        <f t="shared" si="55"/>
        <v>1</v>
      </c>
      <c r="AA3274">
        <f>IF(AB3274="",0,IFERROR(IF(VLOOKUP(AB3274,AB$38:AB3273,1,0)&gt;0,0,0),1))</f>
        <v>0</v>
      </c>
      <c r="AB3274" s="16">
        <f>IF(DATOS!J3238=X$39,DATOS!C3238,"")</f>
        <v>0</v>
      </c>
    </row>
    <row r="3275" spans="26:28" x14ac:dyDescent="0.25">
      <c r="Z3275">
        <f t="shared" si="55"/>
        <v>1</v>
      </c>
      <c r="AA3275">
        <f>IF(AB3275="",0,IFERROR(IF(VLOOKUP(AB3275,AB$38:AB3274,1,0)&gt;0,0,0),1))</f>
        <v>0</v>
      </c>
      <c r="AB3275" s="16">
        <f>IF(DATOS!J3239=X$39,DATOS!C3239,"")</f>
        <v>0</v>
      </c>
    </row>
    <row r="3276" spans="26:28" x14ac:dyDescent="0.25">
      <c r="Z3276">
        <f t="shared" si="55"/>
        <v>1</v>
      </c>
      <c r="AA3276">
        <f>IF(AB3276="",0,IFERROR(IF(VLOOKUP(AB3276,AB$38:AB3275,1,0)&gt;0,0,0),1))</f>
        <v>0</v>
      </c>
      <c r="AB3276" s="16">
        <f>IF(DATOS!J3240=X$39,DATOS!C3240,"")</f>
        <v>0</v>
      </c>
    </row>
    <row r="3277" spans="26:28" x14ac:dyDescent="0.25">
      <c r="Z3277">
        <f t="shared" si="55"/>
        <v>1</v>
      </c>
      <c r="AA3277">
        <f>IF(AB3277="",0,IFERROR(IF(VLOOKUP(AB3277,AB$38:AB3276,1,0)&gt;0,0,0),1))</f>
        <v>0</v>
      </c>
      <c r="AB3277" s="16">
        <f>IF(DATOS!J3241=X$39,DATOS!C3241,"")</f>
        <v>0</v>
      </c>
    </row>
    <row r="3278" spans="26:28" x14ac:dyDescent="0.25">
      <c r="Z3278">
        <f t="shared" si="55"/>
        <v>1</v>
      </c>
      <c r="AA3278">
        <f>IF(AB3278="",0,IFERROR(IF(VLOOKUP(AB3278,AB$38:AB3277,1,0)&gt;0,0,0),1))</f>
        <v>0</v>
      </c>
      <c r="AB3278" s="16">
        <f>IF(DATOS!J3242=X$39,DATOS!C3242,"")</f>
        <v>0</v>
      </c>
    </row>
    <row r="3279" spans="26:28" x14ac:dyDescent="0.25">
      <c r="Z3279">
        <f t="shared" si="55"/>
        <v>1</v>
      </c>
      <c r="AA3279">
        <f>IF(AB3279="",0,IFERROR(IF(VLOOKUP(AB3279,AB$38:AB3278,1,0)&gt;0,0,0),1))</f>
        <v>0</v>
      </c>
      <c r="AB3279" s="16">
        <f>IF(DATOS!J3243=X$39,DATOS!C3243,"")</f>
        <v>0</v>
      </c>
    </row>
    <row r="3280" spans="26:28" x14ac:dyDescent="0.25">
      <c r="Z3280">
        <f t="shared" si="55"/>
        <v>1</v>
      </c>
      <c r="AA3280">
        <f>IF(AB3280="",0,IFERROR(IF(VLOOKUP(AB3280,AB$38:AB3279,1,0)&gt;0,0,0),1))</f>
        <v>0</v>
      </c>
      <c r="AB3280" s="16">
        <f>IF(DATOS!J3244=X$39,DATOS!C3244,"")</f>
        <v>0</v>
      </c>
    </row>
    <row r="3281" spans="26:28" x14ac:dyDescent="0.25">
      <c r="Z3281">
        <f t="shared" si="55"/>
        <v>1</v>
      </c>
      <c r="AA3281">
        <f>IF(AB3281="",0,IFERROR(IF(VLOOKUP(AB3281,AB$38:AB3280,1,0)&gt;0,0,0),1))</f>
        <v>0</v>
      </c>
      <c r="AB3281" s="16">
        <f>IF(DATOS!J3245=X$39,DATOS!C3245,"")</f>
        <v>0</v>
      </c>
    </row>
    <row r="3282" spans="26:28" x14ac:dyDescent="0.25">
      <c r="Z3282">
        <f t="shared" si="55"/>
        <v>1</v>
      </c>
      <c r="AA3282">
        <f>IF(AB3282="",0,IFERROR(IF(VLOOKUP(AB3282,AB$38:AB3281,1,0)&gt;0,0,0),1))</f>
        <v>0</v>
      </c>
      <c r="AB3282" s="16">
        <f>IF(DATOS!J3246=X$39,DATOS!C3246,"")</f>
        <v>0</v>
      </c>
    </row>
    <row r="3283" spans="26:28" x14ac:dyDescent="0.25">
      <c r="Z3283">
        <f t="shared" si="55"/>
        <v>1</v>
      </c>
      <c r="AA3283">
        <f>IF(AB3283="",0,IFERROR(IF(VLOOKUP(AB3283,AB$38:AB3282,1,0)&gt;0,0,0),1))</f>
        <v>0</v>
      </c>
      <c r="AB3283" s="16">
        <f>IF(DATOS!J3247=X$39,DATOS!C3247,"")</f>
        <v>0</v>
      </c>
    </row>
    <row r="3284" spans="26:28" x14ac:dyDescent="0.25">
      <c r="Z3284">
        <f t="shared" si="55"/>
        <v>1</v>
      </c>
      <c r="AA3284">
        <f>IF(AB3284="",0,IFERROR(IF(VLOOKUP(AB3284,AB$38:AB3283,1,0)&gt;0,0,0),1))</f>
        <v>0</v>
      </c>
      <c r="AB3284" s="16">
        <f>IF(DATOS!J3248=X$39,DATOS!C3248,"")</f>
        <v>0</v>
      </c>
    </row>
    <row r="3285" spans="26:28" x14ac:dyDescent="0.25">
      <c r="Z3285">
        <f t="shared" si="55"/>
        <v>1</v>
      </c>
      <c r="AA3285">
        <f>IF(AB3285="",0,IFERROR(IF(VLOOKUP(AB3285,AB$38:AB3284,1,0)&gt;0,0,0),1))</f>
        <v>0</v>
      </c>
      <c r="AB3285" s="16">
        <f>IF(DATOS!J3249=X$39,DATOS!C3249,"")</f>
        <v>0</v>
      </c>
    </row>
    <row r="3286" spans="26:28" x14ac:dyDescent="0.25">
      <c r="Z3286">
        <f t="shared" si="55"/>
        <v>1</v>
      </c>
      <c r="AA3286">
        <f>IF(AB3286="",0,IFERROR(IF(VLOOKUP(AB3286,AB$38:AB3285,1,0)&gt;0,0,0),1))</f>
        <v>0</v>
      </c>
      <c r="AB3286" s="16">
        <f>IF(DATOS!J3250=X$39,DATOS!C3250,"")</f>
        <v>0</v>
      </c>
    </row>
    <row r="3287" spans="26:28" x14ac:dyDescent="0.25">
      <c r="Z3287">
        <f t="shared" si="55"/>
        <v>1</v>
      </c>
      <c r="AA3287">
        <f>IF(AB3287="",0,IFERROR(IF(VLOOKUP(AB3287,AB$38:AB3286,1,0)&gt;0,0,0),1))</f>
        <v>0</v>
      </c>
      <c r="AB3287" s="16">
        <f>IF(DATOS!J3251=X$39,DATOS!C3251,"")</f>
        <v>0</v>
      </c>
    </row>
    <row r="3288" spans="26:28" x14ac:dyDescent="0.25">
      <c r="Z3288">
        <f t="shared" si="55"/>
        <v>1</v>
      </c>
      <c r="AA3288">
        <f>IF(AB3288="",0,IFERROR(IF(VLOOKUP(AB3288,AB$38:AB3287,1,0)&gt;0,0,0),1))</f>
        <v>0</v>
      </c>
      <c r="AB3288" s="16">
        <f>IF(DATOS!J3252=X$39,DATOS!C3252,"")</f>
        <v>0</v>
      </c>
    </row>
    <row r="3289" spans="26:28" x14ac:dyDescent="0.25">
      <c r="Z3289">
        <f t="shared" si="55"/>
        <v>1</v>
      </c>
      <c r="AA3289">
        <f>IF(AB3289="",0,IFERROR(IF(VLOOKUP(AB3289,AB$38:AB3288,1,0)&gt;0,0,0),1))</f>
        <v>0</v>
      </c>
      <c r="AB3289" s="16">
        <f>IF(DATOS!J3253=X$39,DATOS!C3253,"")</f>
        <v>0</v>
      </c>
    </row>
    <row r="3290" spans="26:28" x14ac:dyDescent="0.25">
      <c r="Z3290">
        <f t="shared" si="55"/>
        <v>1</v>
      </c>
      <c r="AA3290">
        <f>IF(AB3290="",0,IFERROR(IF(VLOOKUP(AB3290,AB$38:AB3289,1,0)&gt;0,0,0),1))</f>
        <v>0</v>
      </c>
      <c r="AB3290" s="16">
        <f>IF(DATOS!J3254=X$39,DATOS!C3254,"")</f>
        <v>0</v>
      </c>
    </row>
    <row r="3291" spans="26:28" x14ac:dyDescent="0.25">
      <c r="Z3291">
        <f t="shared" si="55"/>
        <v>1</v>
      </c>
      <c r="AA3291">
        <f>IF(AB3291="",0,IFERROR(IF(VLOOKUP(AB3291,AB$38:AB3290,1,0)&gt;0,0,0),1))</f>
        <v>0</v>
      </c>
      <c r="AB3291" s="16">
        <f>IF(DATOS!J3255=X$39,DATOS!C3255,"")</f>
        <v>0</v>
      </c>
    </row>
    <row r="3292" spans="26:28" x14ac:dyDescent="0.25">
      <c r="Z3292">
        <f t="shared" si="55"/>
        <v>1</v>
      </c>
      <c r="AA3292">
        <f>IF(AB3292="",0,IFERROR(IF(VLOOKUP(AB3292,AB$38:AB3291,1,0)&gt;0,0,0),1))</f>
        <v>0</v>
      </c>
      <c r="AB3292" s="16">
        <f>IF(DATOS!J3256=X$39,DATOS!C3256,"")</f>
        <v>0</v>
      </c>
    </row>
    <row r="3293" spans="26:28" x14ac:dyDescent="0.25">
      <c r="Z3293">
        <f t="shared" si="55"/>
        <v>1</v>
      </c>
      <c r="AA3293">
        <f>IF(AB3293="",0,IFERROR(IF(VLOOKUP(AB3293,AB$38:AB3292,1,0)&gt;0,0,0),1))</f>
        <v>0</v>
      </c>
      <c r="AB3293" s="16">
        <f>IF(DATOS!J3257=X$39,DATOS!C3257,"")</f>
        <v>0</v>
      </c>
    </row>
    <row r="3294" spans="26:28" x14ac:dyDescent="0.25">
      <c r="Z3294">
        <f t="shared" si="55"/>
        <v>1</v>
      </c>
      <c r="AA3294">
        <f>IF(AB3294="",0,IFERROR(IF(VLOOKUP(AB3294,AB$38:AB3293,1,0)&gt;0,0,0),1))</f>
        <v>0</v>
      </c>
      <c r="AB3294" s="16">
        <f>IF(DATOS!J3258=X$39,DATOS!C3258,"")</f>
        <v>0</v>
      </c>
    </row>
    <row r="3295" spans="26:28" x14ac:dyDescent="0.25">
      <c r="Z3295">
        <f t="shared" si="55"/>
        <v>1</v>
      </c>
      <c r="AA3295">
        <f>IF(AB3295="",0,IFERROR(IF(VLOOKUP(AB3295,AB$38:AB3294,1,0)&gt;0,0,0),1))</f>
        <v>0</v>
      </c>
      <c r="AB3295" s="16">
        <f>IF(DATOS!J3259=X$39,DATOS!C3259,"")</f>
        <v>0</v>
      </c>
    </row>
    <row r="3296" spans="26:28" x14ac:dyDescent="0.25">
      <c r="Z3296">
        <f t="shared" si="55"/>
        <v>1</v>
      </c>
      <c r="AA3296">
        <f>IF(AB3296="",0,IFERROR(IF(VLOOKUP(AB3296,AB$38:AB3295,1,0)&gt;0,0,0),1))</f>
        <v>0</v>
      </c>
      <c r="AB3296" s="16">
        <f>IF(DATOS!J3260=X$39,DATOS!C3260,"")</f>
        <v>0</v>
      </c>
    </row>
    <row r="3297" spans="26:28" x14ac:dyDescent="0.25">
      <c r="Z3297">
        <f t="shared" si="55"/>
        <v>1</v>
      </c>
      <c r="AA3297">
        <f>IF(AB3297="",0,IFERROR(IF(VLOOKUP(AB3297,AB$38:AB3296,1,0)&gt;0,0,0),1))</f>
        <v>0</v>
      </c>
      <c r="AB3297" s="16">
        <f>IF(DATOS!J3261=X$39,DATOS!C3261,"")</f>
        <v>0</v>
      </c>
    </row>
    <row r="3298" spans="26:28" x14ac:dyDescent="0.25">
      <c r="Z3298">
        <f t="shared" si="55"/>
        <v>1</v>
      </c>
      <c r="AA3298">
        <f>IF(AB3298="",0,IFERROR(IF(VLOOKUP(AB3298,AB$38:AB3297,1,0)&gt;0,0,0),1))</f>
        <v>0</v>
      </c>
      <c r="AB3298" s="16">
        <f>IF(DATOS!J3262=X$39,DATOS!C3262,"")</f>
        <v>0</v>
      </c>
    </row>
    <row r="3299" spans="26:28" x14ac:dyDescent="0.25">
      <c r="Z3299">
        <f t="shared" si="55"/>
        <v>1</v>
      </c>
      <c r="AA3299">
        <f>IF(AB3299="",0,IFERROR(IF(VLOOKUP(AB3299,AB$38:AB3298,1,0)&gt;0,0,0),1))</f>
        <v>0</v>
      </c>
      <c r="AB3299" s="16">
        <f>IF(DATOS!J3263=X$39,DATOS!C3263,"")</f>
        <v>0</v>
      </c>
    </row>
    <row r="3300" spans="26:28" x14ac:dyDescent="0.25">
      <c r="Z3300">
        <f t="shared" si="55"/>
        <v>1</v>
      </c>
      <c r="AA3300">
        <f>IF(AB3300="",0,IFERROR(IF(VLOOKUP(AB3300,AB$38:AB3299,1,0)&gt;0,0,0),1))</f>
        <v>0</v>
      </c>
      <c r="AB3300" s="16">
        <f>IF(DATOS!J3264=X$39,DATOS!C3264,"")</f>
        <v>0</v>
      </c>
    </row>
    <row r="3301" spans="26:28" x14ac:dyDescent="0.25">
      <c r="Z3301">
        <f t="shared" si="55"/>
        <v>1</v>
      </c>
      <c r="AA3301">
        <f>IF(AB3301="",0,IFERROR(IF(VLOOKUP(AB3301,AB$38:AB3300,1,0)&gt;0,0,0),1))</f>
        <v>0</v>
      </c>
      <c r="AB3301" s="16">
        <f>IF(DATOS!J3265=X$39,DATOS!C3265,"")</f>
        <v>0</v>
      </c>
    </row>
    <row r="3302" spans="26:28" x14ac:dyDescent="0.25">
      <c r="Z3302">
        <f t="shared" ref="Z3302:Z3365" si="56">Z3301+AA3302</f>
        <v>1</v>
      </c>
      <c r="AA3302">
        <f>IF(AB3302="",0,IFERROR(IF(VLOOKUP(AB3302,AB$38:AB3301,1,0)&gt;0,0,0),1))</f>
        <v>0</v>
      </c>
      <c r="AB3302" s="16">
        <f>IF(DATOS!J3266=X$39,DATOS!C3266,"")</f>
        <v>0</v>
      </c>
    </row>
    <row r="3303" spans="26:28" x14ac:dyDescent="0.25">
      <c r="Z3303">
        <f t="shared" si="56"/>
        <v>1</v>
      </c>
      <c r="AA3303">
        <f>IF(AB3303="",0,IFERROR(IF(VLOOKUP(AB3303,AB$38:AB3302,1,0)&gt;0,0,0),1))</f>
        <v>0</v>
      </c>
      <c r="AB3303" s="16">
        <f>IF(DATOS!J3267=X$39,DATOS!C3267,"")</f>
        <v>0</v>
      </c>
    </row>
    <row r="3304" spans="26:28" x14ac:dyDescent="0.25">
      <c r="Z3304">
        <f t="shared" si="56"/>
        <v>1</v>
      </c>
      <c r="AA3304">
        <f>IF(AB3304="",0,IFERROR(IF(VLOOKUP(AB3304,AB$38:AB3303,1,0)&gt;0,0,0),1))</f>
        <v>0</v>
      </c>
      <c r="AB3304" s="16">
        <f>IF(DATOS!J3268=X$39,DATOS!C3268,"")</f>
        <v>0</v>
      </c>
    </row>
    <row r="3305" spans="26:28" x14ac:dyDescent="0.25">
      <c r="Z3305">
        <f t="shared" si="56"/>
        <v>1</v>
      </c>
      <c r="AA3305">
        <f>IF(AB3305="",0,IFERROR(IF(VLOOKUP(AB3305,AB$38:AB3304,1,0)&gt;0,0,0),1))</f>
        <v>0</v>
      </c>
      <c r="AB3305" s="16">
        <f>IF(DATOS!J3269=X$39,DATOS!C3269,"")</f>
        <v>0</v>
      </c>
    </row>
    <row r="3306" spans="26:28" x14ac:dyDescent="0.25">
      <c r="Z3306">
        <f t="shared" si="56"/>
        <v>1</v>
      </c>
      <c r="AA3306">
        <f>IF(AB3306="",0,IFERROR(IF(VLOOKUP(AB3306,AB$38:AB3305,1,0)&gt;0,0,0),1))</f>
        <v>0</v>
      </c>
      <c r="AB3306" s="16">
        <f>IF(DATOS!J3270=X$39,DATOS!C3270,"")</f>
        <v>0</v>
      </c>
    </row>
    <row r="3307" spans="26:28" x14ac:dyDescent="0.25">
      <c r="Z3307">
        <f t="shared" si="56"/>
        <v>1</v>
      </c>
      <c r="AA3307">
        <f>IF(AB3307="",0,IFERROR(IF(VLOOKUP(AB3307,AB$38:AB3306,1,0)&gt;0,0,0),1))</f>
        <v>0</v>
      </c>
      <c r="AB3307" s="16">
        <f>IF(DATOS!J3271=X$39,DATOS!C3271,"")</f>
        <v>0</v>
      </c>
    </row>
    <row r="3308" spans="26:28" x14ac:dyDescent="0.25">
      <c r="Z3308">
        <f t="shared" si="56"/>
        <v>1</v>
      </c>
      <c r="AA3308">
        <f>IF(AB3308="",0,IFERROR(IF(VLOOKUP(AB3308,AB$38:AB3307,1,0)&gt;0,0,0),1))</f>
        <v>0</v>
      </c>
      <c r="AB3308" s="16">
        <f>IF(DATOS!J3272=X$39,DATOS!C3272,"")</f>
        <v>0</v>
      </c>
    </row>
    <row r="3309" spans="26:28" x14ac:dyDescent="0.25">
      <c r="Z3309">
        <f t="shared" si="56"/>
        <v>1</v>
      </c>
      <c r="AA3309">
        <f>IF(AB3309="",0,IFERROR(IF(VLOOKUP(AB3309,AB$38:AB3308,1,0)&gt;0,0,0),1))</f>
        <v>0</v>
      </c>
      <c r="AB3309" s="16">
        <f>IF(DATOS!J3273=X$39,DATOS!C3273,"")</f>
        <v>0</v>
      </c>
    </row>
    <row r="3310" spans="26:28" x14ac:dyDescent="0.25">
      <c r="Z3310">
        <f t="shared" si="56"/>
        <v>1</v>
      </c>
      <c r="AA3310">
        <f>IF(AB3310="",0,IFERROR(IF(VLOOKUP(AB3310,AB$38:AB3309,1,0)&gt;0,0,0),1))</f>
        <v>0</v>
      </c>
      <c r="AB3310" s="16">
        <f>IF(DATOS!J3274=X$39,DATOS!C3274,"")</f>
        <v>0</v>
      </c>
    </row>
    <row r="3311" spans="26:28" x14ac:dyDescent="0.25">
      <c r="Z3311">
        <f t="shared" si="56"/>
        <v>1</v>
      </c>
      <c r="AA3311">
        <f>IF(AB3311="",0,IFERROR(IF(VLOOKUP(AB3311,AB$38:AB3310,1,0)&gt;0,0,0),1))</f>
        <v>0</v>
      </c>
      <c r="AB3311" s="16">
        <f>IF(DATOS!J3275=X$39,DATOS!C3275,"")</f>
        <v>0</v>
      </c>
    </row>
    <row r="3312" spans="26:28" x14ac:dyDescent="0.25">
      <c r="Z3312">
        <f t="shared" si="56"/>
        <v>1</v>
      </c>
      <c r="AA3312">
        <f>IF(AB3312="",0,IFERROR(IF(VLOOKUP(AB3312,AB$38:AB3311,1,0)&gt;0,0,0),1))</f>
        <v>0</v>
      </c>
      <c r="AB3312" s="16">
        <f>IF(DATOS!J3276=X$39,DATOS!C3276,"")</f>
        <v>0</v>
      </c>
    </row>
    <row r="3313" spans="26:28" x14ac:dyDescent="0.25">
      <c r="Z3313">
        <f t="shared" si="56"/>
        <v>1</v>
      </c>
      <c r="AA3313">
        <f>IF(AB3313="",0,IFERROR(IF(VLOOKUP(AB3313,AB$38:AB3312,1,0)&gt;0,0,0),1))</f>
        <v>0</v>
      </c>
      <c r="AB3313" s="16">
        <f>IF(DATOS!J3277=X$39,DATOS!C3277,"")</f>
        <v>0</v>
      </c>
    </row>
    <row r="3314" spans="26:28" x14ac:dyDescent="0.25">
      <c r="Z3314">
        <f t="shared" si="56"/>
        <v>1</v>
      </c>
      <c r="AA3314">
        <f>IF(AB3314="",0,IFERROR(IF(VLOOKUP(AB3314,AB$38:AB3313,1,0)&gt;0,0,0),1))</f>
        <v>0</v>
      </c>
      <c r="AB3314" s="16">
        <f>IF(DATOS!J3278=X$39,DATOS!C3278,"")</f>
        <v>0</v>
      </c>
    </row>
    <row r="3315" spans="26:28" x14ac:dyDescent="0.25">
      <c r="Z3315">
        <f t="shared" si="56"/>
        <v>1</v>
      </c>
      <c r="AA3315">
        <f>IF(AB3315="",0,IFERROR(IF(VLOOKUP(AB3315,AB$38:AB3314,1,0)&gt;0,0,0),1))</f>
        <v>0</v>
      </c>
      <c r="AB3315" s="16">
        <f>IF(DATOS!J3279=X$39,DATOS!C3279,"")</f>
        <v>0</v>
      </c>
    </row>
    <row r="3316" spans="26:28" x14ac:dyDescent="0.25">
      <c r="Z3316">
        <f t="shared" si="56"/>
        <v>1</v>
      </c>
      <c r="AA3316">
        <f>IF(AB3316="",0,IFERROR(IF(VLOOKUP(AB3316,AB$38:AB3315,1,0)&gt;0,0,0),1))</f>
        <v>0</v>
      </c>
      <c r="AB3316" s="16">
        <f>IF(DATOS!J3280=X$39,DATOS!C3280,"")</f>
        <v>0</v>
      </c>
    </row>
    <row r="3317" spans="26:28" x14ac:dyDescent="0.25">
      <c r="Z3317">
        <f t="shared" si="56"/>
        <v>1</v>
      </c>
      <c r="AA3317">
        <f>IF(AB3317="",0,IFERROR(IF(VLOOKUP(AB3317,AB$38:AB3316,1,0)&gt;0,0,0),1))</f>
        <v>0</v>
      </c>
      <c r="AB3317" s="16">
        <f>IF(DATOS!J3281=X$39,DATOS!C3281,"")</f>
        <v>0</v>
      </c>
    </row>
    <row r="3318" spans="26:28" x14ac:dyDescent="0.25">
      <c r="Z3318">
        <f t="shared" si="56"/>
        <v>1</v>
      </c>
      <c r="AA3318">
        <f>IF(AB3318="",0,IFERROR(IF(VLOOKUP(AB3318,AB$38:AB3317,1,0)&gt;0,0,0),1))</f>
        <v>0</v>
      </c>
      <c r="AB3318" s="16">
        <f>IF(DATOS!J3282=X$39,DATOS!C3282,"")</f>
        <v>0</v>
      </c>
    </row>
    <row r="3319" spans="26:28" x14ac:dyDescent="0.25">
      <c r="Z3319">
        <f t="shared" si="56"/>
        <v>1</v>
      </c>
      <c r="AA3319">
        <f>IF(AB3319="",0,IFERROR(IF(VLOOKUP(AB3319,AB$38:AB3318,1,0)&gt;0,0,0),1))</f>
        <v>0</v>
      </c>
      <c r="AB3319" s="16">
        <f>IF(DATOS!J3283=X$39,DATOS!C3283,"")</f>
        <v>0</v>
      </c>
    </row>
    <row r="3320" spans="26:28" x14ac:dyDescent="0.25">
      <c r="Z3320">
        <f t="shared" si="56"/>
        <v>1</v>
      </c>
      <c r="AA3320">
        <f>IF(AB3320="",0,IFERROR(IF(VLOOKUP(AB3320,AB$38:AB3319,1,0)&gt;0,0,0),1))</f>
        <v>0</v>
      </c>
      <c r="AB3320" s="16">
        <f>IF(DATOS!J3284=X$39,DATOS!C3284,"")</f>
        <v>0</v>
      </c>
    </row>
    <row r="3321" spans="26:28" x14ac:dyDescent="0.25">
      <c r="Z3321">
        <f t="shared" si="56"/>
        <v>1</v>
      </c>
      <c r="AA3321">
        <f>IF(AB3321="",0,IFERROR(IF(VLOOKUP(AB3321,AB$38:AB3320,1,0)&gt;0,0,0),1))</f>
        <v>0</v>
      </c>
      <c r="AB3321" s="16">
        <f>IF(DATOS!J3285=X$39,DATOS!C3285,"")</f>
        <v>0</v>
      </c>
    </row>
    <row r="3322" spans="26:28" x14ac:dyDescent="0.25">
      <c r="Z3322">
        <f t="shared" si="56"/>
        <v>1</v>
      </c>
      <c r="AA3322">
        <f>IF(AB3322="",0,IFERROR(IF(VLOOKUP(AB3322,AB$38:AB3321,1,0)&gt;0,0,0),1))</f>
        <v>0</v>
      </c>
      <c r="AB3322" s="16">
        <f>IF(DATOS!J3286=X$39,DATOS!C3286,"")</f>
        <v>0</v>
      </c>
    </row>
    <row r="3323" spans="26:28" x14ac:dyDescent="0.25">
      <c r="Z3323">
        <f t="shared" si="56"/>
        <v>1</v>
      </c>
      <c r="AA3323">
        <f>IF(AB3323="",0,IFERROR(IF(VLOOKUP(AB3323,AB$38:AB3322,1,0)&gt;0,0,0),1))</f>
        <v>0</v>
      </c>
      <c r="AB3323" s="16">
        <f>IF(DATOS!J3287=X$39,DATOS!C3287,"")</f>
        <v>0</v>
      </c>
    </row>
    <row r="3324" spans="26:28" x14ac:dyDescent="0.25">
      <c r="Z3324">
        <f t="shared" si="56"/>
        <v>1</v>
      </c>
      <c r="AA3324">
        <f>IF(AB3324="",0,IFERROR(IF(VLOOKUP(AB3324,AB$38:AB3323,1,0)&gt;0,0,0),1))</f>
        <v>0</v>
      </c>
      <c r="AB3324" s="16">
        <f>IF(DATOS!J3288=X$39,DATOS!C3288,"")</f>
        <v>0</v>
      </c>
    </row>
    <row r="3325" spans="26:28" x14ac:dyDescent="0.25">
      <c r="Z3325">
        <f t="shared" si="56"/>
        <v>1</v>
      </c>
      <c r="AA3325">
        <f>IF(AB3325="",0,IFERROR(IF(VLOOKUP(AB3325,AB$38:AB3324,1,0)&gt;0,0,0),1))</f>
        <v>0</v>
      </c>
      <c r="AB3325" s="16">
        <f>IF(DATOS!J3289=X$39,DATOS!C3289,"")</f>
        <v>0</v>
      </c>
    </row>
    <row r="3326" spans="26:28" x14ac:dyDescent="0.25">
      <c r="Z3326">
        <f t="shared" si="56"/>
        <v>1</v>
      </c>
      <c r="AA3326">
        <f>IF(AB3326="",0,IFERROR(IF(VLOOKUP(AB3326,AB$38:AB3325,1,0)&gt;0,0,0),1))</f>
        <v>0</v>
      </c>
      <c r="AB3326" s="16">
        <f>IF(DATOS!J3290=X$39,DATOS!C3290,"")</f>
        <v>0</v>
      </c>
    </row>
    <row r="3327" spans="26:28" x14ac:dyDescent="0.25">
      <c r="Z3327">
        <f t="shared" si="56"/>
        <v>1</v>
      </c>
      <c r="AA3327">
        <f>IF(AB3327="",0,IFERROR(IF(VLOOKUP(AB3327,AB$38:AB3326,1,0)&gt;0,0,0),1))</f>
        <v>0</v>
      </c>
      <c r="AB3327" s="16">
        <f>IF(DATOS!J3291=X$39,DATOS!C3291,"")</f>
        <v>0</v>
      </c>
    </row>
    <row r="3328" spans="26:28" x14ac:dyDescent="0.25">
      <c r="Z3328">
        <f t="shared" si="56"/>
        <v>1</v>
      </c>
      <c r="AA3328">
        <f>IF(AB3328="",0,IFERROR(IF(VLOOKUP(AB3328,AB$38:AB3327,1,0)&gt;0,0,0),1))</f>
        <v>0</v>
      </c>
      <c r="AB3328" s="16">
        <f>IF(DATOS!J3292=X$39,DATOS!C3292,"")</f>
        <v>0</v>
      </c>
    </row>
    <row r="3329" spans="26:28" x14ac:dyDescent="0.25">
      <c r="Z3329">
        <f t="shared" si="56"/>
        <v>1</v>
      </c>
      <c r="AA3329">
        <f>IF(AB3329="",0,IFERROR(IF(VLOOKUP(AB3329,AB$38:AB3328,1,0)&gt;0,0,0),1))</f>
        <v>0</v>
      </c>
      <c r="AB3329" s="16">
        <f>IF(DATOS!J3293=X$39,DATOS!C3293,"")</f>
        <v>0</v>
      </c>
    </row>
    <row r="3330" spans="26:28" x14ac:dyDescent="0.25">
      <c r="Z3330">
        <f t="shared" si="56"/>
        <v>1</v>
      </c>
      <c r="AA3330">
        <f>IF(AB3330="",0,IFERROR(IF(VLOOKUP(AB3330,AB$38:AB3329,1,0)&gt;0,0,0),1))</f>
        <v>0</v>
      </c>
      <c r="AB3330" s="16">
        <f>IF(DATOS!J3294=X$39,DATOS!C3294,"")</f>
        <v>0</v>
      </c>
    </row>
    <row r="3331" spans="26:28" x14ac:dyDescent="0.25">
      <c r="Z3331">
        <f t="shared" si="56"/>
        <v>1</v>
      </c>
      <c r="AA3331">
        <f>IF(AB3331="",0,IFERROR(IF(VLOOKUP(AB3331,AB$38:AB3330,1,0)&gt;0,0,0),1))</f>
        <v>0</v>
      </c>
      <c r="AB3331" s="16">
        <f>IF(DATOS!J3295=X$39,DATOS!C3295,"")</f>
        <v>0</v>
      </c>
    </row>
    <row r="3332" spans="26:28" x14ac:dyDescent="0.25">
      <c r="Z3332">
        <f t="shared" si="56"/>
        <v>1</v>
      </c>
      <c r="AA3332">
        <f>IF(AB3332="",0,IFERROR(IF(VLOOKUP(AB3332,AB$38:AB3331,1,0)&gt;0,0,0),1))</f>
        <v>0</v>
      </c>
      <c r="AB3332" s="16">
        <f>IF(DATOS!J3296=X$39,DATOS!C3296,"")</f>
        <v>0</v>
      </c>
    </row>
    <row r="3333" spans="26:28" x14ac:dyDescent="0.25">
      <c r="Z3333">
        <f t="shared" si="56"/>
        <v>1</v>
      </c>
      <c r="AA3333">
        <f>IF(AB3333="",0,IFERROR(IF(VLOOKUP(AB3333,AB$38:AB3332,1,0)&gt;0,0,0),1))</f>
        <v>0</v>
      </c>
      <c r="AB3333" s="16">
        <f>IF(DATOS!J3297=X$39,DATOS!C3297,"")</f>
        <v>0</v>
      </c>
    </row>
    <row r="3334" spans="26:28" x14ac:dyDescent="0.25">
      <c r="Z3334">
        <f t="shared" si="56"/>
        <v>1</v>
      </c>
      <c r="AA3334">
        <f>IF(AB3334="",0,IFERROR(IF(VLOOKUP(AB3334,AB$38:AB3333,1,0)&gt;0,0,0),1))</f>
        <v>0</v>
      </c>
      <c r="AB3334" s="16">
        <f>IF(DATOS!J3298=X$39,DATOS!C3298,"")</f>
        <v>0</v>
      </c>
    </row>
    <row r="3335" spans="26:28" x14ac:dyDescent="0.25">
      <c r="Z3335">
        <f t="shared" si="56"/>
        <v>1</v>
      </c>
      <c r="AA3335">
        <f>IF(AB3335="",0,IFERROR(IF(VLOOKUP(AB3335,AB$38:AB3334,1,0)&gt;0,0,0),1))</f>
        <v>0</v>
      </c>
      <c r="AB3335" s="16">
        <f>IF(DATOS!J3299=X$39,DATOS!C3299,"")</f>
        <v>0</v>
      </c>
    </row>
    <row r="3336" spans="26:28" x14ac:dyDescent="0.25">
      <c r="Z3336">
        <f t="shared" si="56"/>
        <v>1</v>
      </c>
      <c r="AA3336">
        <f>IF(AB3336="",0,IFERROR(IF(VLOOKUP(AB3336,AB$38:AB3335,1,0)&gt;0,0,0),1))</f>
        <v>0</v>
      </c>
      <c r="AB3336" s="16">
        <f>IF(DATOS!J3300=X$39,DATOS!C3300,"")</f>
        <v>0</v>
      </c>
    </row>
    <row r="3337" spans="26:28" x14ac:dyDescent="0.25">
      <c r="Z3337">
        <f t="shared" si="56"/>
        <v>1</v>
      </c>
      <c r="AA3337">
        <f>IF(AB3337="",0,IFERROR(IF(VLOOKUP(AB3337,AB$38:AB3336,1,0)&gt;0,0,0),1))</f>
        <v>0</v>
      </c>
      <c r="AB3337" s="16">
        <f>IF(DATOS!J3301=X$39,DATOS!C3301,"")</f>
        <v>0</v>
      </c>
    </row>
    <row r="3338" spans="26:28" x14ac:dyDescent="0.25">
      <c r="Z3338">
        <f t="shared" si="56"/>
        <v>1</v>
      </c>
      <c r="AA3338">
        <f>IF(AB3338="",0,IFERROR(IF(VLOOKUP(AB3338,AB$38:AB3337,1,0)&gt;0,0,0),1))</f>
        <v>0</v>
      </c>
      <c r="AB3338" s="16">
        <f>IF(DATOS!J3302=X$39,DATOS!C3302,"")</f>
        <v>0</v>
      </c>
    </row>
    <row r="3339" spans="26:28" x14ac:dyDescent="0.25">
      <c r="Z3339">
        <f t="shared" si="56"/>
        <v>1</v>
      </c>
      <c r="AA3339">
        <f>IF(AB3339="",0,IFERROR(IF(VLOOKUP(AB3339,AB$38:AB3338,1,0)&gt;0,0,0),1))</f>
        <v>0</v>
      </c>
      <c r="AB3339" s="16">
        <f>IF(DATOS!J3303=X$39,DATOS!C3303,"")</f>
        <v>0</v>
      </c>
    </row>
    <row r="3340" spans="26:28" x14ac:dyDescent="0.25">
      <c r="Z3340">
        <f t="shared" si="56"/>
        <v>1</v>
      </c>
      <c r="AA3340">
        <f>IF(AB3340="",0,IFERROR(IF(VLOOKUP(AB3340,AB$38:AB3339,1,0)&gt;0,0,0),1))</f>
        <v>0</v>
      </c>
      <c r="AB3340" s="16">
        <f>IF(DATOS!J3304=X$39,DATOS!C3304,"")</f>
        <v>0</v>
      </c>
    </row>
    <row r="3341" spans="26:28" x14ac:dyDescent="0.25">
      <c r="Z3341">
        <f t="shared" si="56"/>
        <v>1</v>
      </c>
      <c r="AA3341">
        <f>IF(AB3341="",0,IFERROR(IF(VLOOKUP(AB3341,AB$38:AB3340,1,0)&gt;0,0,0),1))</f>
        <v>0</v>
      </c>
      <c r="AB3341" s="16">
        <f>IF(DATOS!J3305=X$39,DATOS!C3305,"")</f>
        <v>0</v>
      </c>
    </row>
    <row r="3342" spans="26:28" x14ac:dyDescent="0.25">
      <c r="Z3342">
        <f t="shared" si="56"/>
        <v>1</v>
      </c>
      <c r="AA3342">
        <f>IF(AB3342="",0,IFERROR(IF(VLOOKUP(AB3342,AB$38:AB3341,1,0)&gt;0,0,0),1))</f>
        <v>0</v>
      </c>
      <c r="AB3342" s="16">
        <f>IF(DATOS!J3306=X$39,DATOS!C3306,"")</f>
        <v>0</v>
      </c>
    </row>
    <row r="3343" spans="26:28" x14ac:dyDescent="0.25">
      <c r="Z3343">
        <f t="shared" si="56"/>
        <v>1</v>
      </c>
      <c r="AA3343">
        <f>IF(AB3343="",0,IFERROR(IF(VLOOKUP(AB3343,AB$38:AB3342,1,0)&gt;0,0,0),1))</f>
        <v>0</v>
      </c>
      <c r="AB3343" s="16">
        <f>IF(DATOS!J3307=X$39,DATOS!C3307,"")</f>
        <v>0</v>
      </c>
    </row>
    <row r="3344" spans="26:28" x14ac:dyDescent="0.25">
      <c r="Z3344">
        <f t="shared" si="56"/>
        <v>1</v>
      </c>
      <c r="AA3344">
        <f>IF(AB3344="",0,IFERROR(IF(VLOOKUP(AB3344,AB$38:AB3343,1,0)&gt;0,0,0),1))</f>
        <v>0</v>
      </c>
      <c r="AB3344" s="16">
        <f>IF(DATOS!J3308=X$39,DATOS!C3308,"")</f>
        <v>0</v>
      </c>
    </row>
    <row r="3345" spans="26:28" x14ac:dyDescent="0.25">
      <c r="Z3345">
        <f t="shared" si="56"/>
        <v>1</v>
      </c>
      <c r="AA3345">
        <f>IF(AB3345="",0,IFERROR(IF(VLOOKUP(AB3345,AB$38:AB3344,1,0)&gt;0,0,0),1))</f>
        <v>0</v>
      </c>
      <c r="AB3345" s="16">
        <f>IF(DATOS!J3309=X$39,DATOS!C3309,"")</f>
        <v>0</v>
      </c>
    </row>
    <row r="3346" spans="26:28" x14ac:dyDescent="0.25">
      <c r="Z3346">
        <f t="shared" si="56"/>
        <v>1</v>
      </c>
      <c r="AA3346">
        <f>IF(AB3346="",0,IFERROR(IF(VLOOKUP(AB3346,AB$38:AB3345,1,0)&gt;0,0,0),1))</f>
        <v>0</v>
      </c>
      <c r="AB3346" s="16">
        <f>IF(DATOS!J3310=X$39,DATOS!C3310,"")</f>
        <v>0</v>
      </c>
    </row>
    <row r="3347" spans="26:28" x14ac:dyDescent="0.25">
      <c r="Z3347">
        <f t="shared" si="56"/>
        <v>1</v>
      </c>
      <c r="AA3347">
        <f>IF(AB3347="",0,IFERROR(IF(VLOOKUP(AB3347,AB$38:AB3346,1,0)&gt;0,0,0),1))</f>
        <v>0</v>
      </c>
      <c r="AB3347" s="16">
        <f>IF(DATOS!J3311=X$39,DATOS!C3311,"")</f>
        <v>0</v>
      </c>
    </row>
    <row r="3348" spans="26:28" x14ac:dyDescent="0.25">
      <c r="Z3348">
        <f t="shared" si="56"/>
        <v>1</v>
      </c>
      <c r="AA3348">
        <f>IF(AB3348="",0,IFERROR(IF(VLOOKUP(AB3348,AB$38:AB3347,1,0)&gt;0,0,0),1))</f>
        <v>0</v>
      </c>
      <c r="AB3348" s="16">
        <f>IF(DATOS!J3312=X$39,DATOS!C3312,"")</f>
        <v>0</v>
      </c>
    </row>
    <row r="3349" spans="26:28" x14ac:dyDescent="0.25">
      <c r="Z3349">
        <f t="shared" si="56"/>
        <v>1</v>
      </c>
      <c r="AA3349">
        <f>IF(AB3349="",0,IFERROR(IF(VLOOKUP(AB3349,AB$38:AB3348,1,0)&gt;0,0,0),1))</f>
        <v>0</v>
      </c>
      <c r="AB3349" s="16">
        <f>IF(DATOS!J3313=X$39,DATOS!C3313,"")</f>
        <v>0</v>
      </c>
    </row>
    <row r="3350" spans="26:28" x14ac:dyDescent="0.25">
      <c r="Z3350">
        <f t="shared" si="56"/>
        <v>1</v>
      </c>
      <c r="AA3350">
        <f>IF(AB3350="",0,IFERROR(IF(VLOOKUP(AB3350,AB$38:AB3349,1,0)&gt;0,0,0),1))</f>
        <v>0</v>
      </c>
      <c r="AB3350" s="16">
        <f>IF(DATOS!J3314=X$39,DATOS!C3314,"")</f>
        <v>0</v>
      </c>
    </row>
    <row r="3351" spans="26:28" x14ac:dyDescent="0.25">
      <c r="Z3351">
        <f t="shared" si="56"/>
        <v>1</v>
      </c>
      <c r="AA3351">
        <f>IF(AB3351="",0,IFERROR(IF(VLOOKUP(AB3351,AB$38:AB3350,1,0)&gt;0,0,0),1))</f>
        <v>0</v>
      </c>
      <c r="AB3351" s="16">
        <f>IF(DATOS!J3315=X$39,DATOS!C3315,"")</f>
        <v>0</v>
      </c>
    </row>
    <row r="3352" spans="26:28" x14ac:dyDescent="0.25">
      <c r="Z3352">
        <f t="shared" si="56"/>
        <v>1</v>
      </c>
      <c r="AA3352">
        <f>IF(AB3352="",0,IFERROR(IF(VLOOKUP(AB3352,AB$38:AB3351,1,0)&gt;0,0,0),1))</f>
        <v>0</v>
      </c>
      <c r="AB3352" s="16">
        <f>IF(DATOS!J3316=X$39,DATOS!C3316,"")</f>
        <v>0</v>
      </c>
    </row>
    <row r="3353" spans="26:28" x14ac:dyDescent="0.25">
      <c r="Z3353">
        <f t="shared" si="56"/>
        <v>1</v>
      </c>
      <c r="AA3353">
        <f>IF(AB3353="",0,IFERROR(IF(VLOOKUP(AB3353,AB$38:AB3352,1,0)&gt;0,0,0),1))</f>
        <v>0</v>
      </c>
      <c r="AB3353" s="16">
        <f>IF(DATOS!J3317=X$39,DATOS!C3317,"")</f>
        <v>0</v>
      </c>
    </row>
    <row r="3354" spans="26:28" x14ac:dyDescent="0.25">
      <c r="Z3354">
        <f t="shared" si="56"/>
        <v>1</v>
      </c>
      <c r="AA3354">
        <f>IF(AB3354="",0,IFERROR(IF(VLOOKUP(AB3354,AB$38:AB3353,1,0)&gt;0,0,0),1))</f>
        <v>0</v>
      </c>
      <c r="AB3354" s="16">
        <f>IF(DATOS!J3318=X$39,DATOS!C3318,"")</f>
        <v>0</v>
      </c>
    </row>
    <row r="3355" spans="26:28" x14ac:dyDescent="0.25">
      <c r="Z3355">
        <f t="shared" si="56"/>
        <v>1</v>
      </c>
      <c r="AA3355">
        <f>IF(AB3355="",0,IFERROR(IF(VLOOKUP(AB3355,AB$38:AB3354,1,0)&gt;0,0,0),1))</f>
        <v>0</v>
      </c>
      <c r="AB3355" s="16">
        <f>IF(DATOS!J3319=X$39,DATOS!C3319,"")</f>
        <v>0</v>
      </c>
    </row>
    <row r="3356" spans="26:28" x14ac:dyDescent="0.25">
      <c r="Z3356">
        <f t="shared" si="56"/>
        <v>1</v>
      </c>
      <c r="AA3356">
        <f>IF(AB3356="",0,IFERROR(IF(VLOOKUP(AB3356,AB$38:AB3355,1,0)&gt;0,0,0),1))</f>
        <v>0</v>
      </c>
      <c r="AB3356" s="16">
        <f>IF(DATOS!J3320=X$39,DATOS!C3320,"")</f>
        <v>0</v>
      </c>
    </row>
    <row r="3357" spans="26:28" x14ac:dyDescent="0.25">
      <c r="Z3357">
        <f t="shared" si="56"/>
        <v>1</v>
      </c>
      <c r="AA3357">
        <f>IF(AB3357="",0,IFERROR(IF(VLOOKUP(AB3357,AB$38:AB3356,1,0)&gt;0,0,0),1))</f>
        <v>0</v>
      </c>
      <c r="AB3357" s="16">
        <f>IF(DATOS!J3321=X$39,DATOS!C3321,"")</f>
        <v>0</v>
      </c>
    </row>
    <row r="3358" spans="26:28" x14ac:dyDescent="0.25">
      <c r="Z3358">
        <f t="shared" si="56"/>
        <v>1</v>
      </c>
      <c r="AA3358">
        <f>IF(AB3358="",0,IFERROR(IF(VLOOKUP(AB3358,AB$38:AB3357,1,0)&gt;0,0,0),1))</f>
        <v>0</v>
      </c>
      <c r="AB3358" s="16">
        <f>IF(DATOS!J3322=X$39,DATOS!C3322,"")</f>
        <v>0</v>
      </c>
    </row>
    <row r="3359" spans="26:28" x14ac:dyDescent="0.25">
      <c r="Z3359">
        <f t="shared" si="56"/>
        <v>1</v>
      </c>
      <c r="AA3359">
        <f>IF(AB3359="",0,IFERROR(IF(VLOOKUP(AB3359,AB$38:AB3358,1,0)&gt;0,0,0),1))</f>
        <v>0</v>
      </c>
      <c r="AB3359" s="16">
        <f>IF(DATOS!J3323=X$39,DATOS!C3323,"")</f>
        <v>0</v>
      </c>
    </row>
    <row r="3360" spans="26:28" x14ac:dyDescent="0.25">
      <c r="Z3360">
        <f t="shared" si="56"/>
        <v>1</v>
      </c>
      <c r="AA3360">
        <f>IF(AB3360="",0,IFERROR(IF(VLOOKUP(AB3360,AB$38:AB3359,1,0)&gt;0,0,0),1))</f>
        <v>0</v>
      </c>
      <c r="AB3360" s="16">
        <f>IF(DATOS!J3324=X$39,DATOS!C3324,"")</f>
        <v>0</v>
      </c>
    </row>
    <row r="3361" spans="26:28" x14ac:dyDescent="0.25">
      <c r="Z3361">
        <f t="shared" si="56"/>
        <v>1</v>
      </c>
      <c r="AA3361">
        <f>IF(AB3361="",0,IFERROR(IF(VLOOKUP(AB3361,AB$38:AB3360,1,0)&gt;0,0,0),1))</f>
        <v>0</v>
      </c>
      <c r="AB3361" s="16">
        <f>IF(DATOS!J3325=X$39,DATOS!C3325,"")</f>
        <v>0</v>
      </c>
    </row>
    <row r="3362" spans="26:28" x14ac:dyDescent="0.25">
      <c r="Z3362">
        <f t="shared" si="56"/>
        <v>1</v>
      </c>
      <c r="AA3362">
        <f>IF(AB3362="",0,IFERROR(IF(VLOOKUP(AB3362,AB$38:AB3361,1,0)&gt;0,0,0),1))</f>
        <v>0</v>
      </c>
      <c r="AB3362" s="16">
        <f>IF(DATOS!J3326=X$39,DATOS!C3326,"")</f>
        <v>0</v>
      </c>
    </row>
    <row r="3363" spans="26:28" x14ac:dyDescent="0.25">
      <c r="Z3363">
        <f t="shared" si="56"/>
        <v>1</v>
      </c>
      <c r="AA3363">
        <f>IF(AB3363="",0,IFERROR(IF(VLOOKUP(AB3363,AB$38:AB3362,1,0)&gt;0,0,0),1))</f>
        <v>0</v>
      </c>
      <c r="AB3363" s="16">
        <f>IF(DATOS!J3327=X$39,DATOS!C3327,"")</f>
        <v>0</v>
      </c>
    </row>
    <row r="3364" spans="26:28" x14ac:dyDescent="0.25">
      <c r="Z3364">
        <f t="shared" si="56"/>
        <v>1</v>
      </c>
      <c r="AA3364">
        <f>IF(AB3364="",0,IFERROR(IF(VLOOKUP(AB3364,AB$38:AB3363,1,0)&gt;0,0,0),1))</f>
        <v>0</v>
      </c>
      <c r="AB3364" s="16">
        <f>IF(DATOS!J3328=X$39,DATOS!C3328,"")</f>
        <v>0</v>
      </c>
    </row>
    <row r="3365" spans="26:28" x14ac:dyDescent="0.25">
      <c r="Z3365">
        <f t="shared" si="56"/>
        <v>1</v>
      </c>
      <c r="AA3365">
        <f>IF(AB3365="",0,IFERROR(IF(VLOOKUP(AB3365,AB$38:AB3364,1,0)&gt;0,0,0),1))</f>
        <v>0</v>
      </c>
      <c r="AB3365" s="16">
        <f>IF(DATOS!J3329=X$39,DATOS!C3329,"")</f>
        <v>0</v>
      </c>
    </row>
    <row r="3366" spans="26:28" x14ac:dyDescent="0.25">
      <c r="Z3366">
        <f>Z3365+AA3366</f>
        <v>1</v>
      </c>
      <c r="AA3366">
        <f>IF(AB3366="",0,IFERROR(IF(VLOOKUP(AB3366,AB$38:AB3365,1,0)&gt;0,0,0),1))</f>
        <v>0</v>
      </c>
      <c r="AB3366" s="16">
        <f>IF(DATOS!J3330=X$39,DATOS!C3330,"")</f>
        <v>0</v>
      </c>
    </row>
    <row r="3367" spans="26:28" x14ac:dyDescent="0.25">
      <c r="Z3367">
        <f>Z3366+AA3367</f>
        <v>1</v>
      </c>
      <c r="AA3367">
        <f>IF(AB3367="",0,IFERROR(IF(VLOOKUP(AB3367,AB$38:AB3366,1,0)&gt;0,0,0),1))</f>
        <v>0</v>
      </c>
      <c r="AB3367" s="16">
        <f>IF(DATOS!J3331=X$39,DATOS!C3331,"")</f>
        <v>0</v>
      </c>
    </row>
    <row r="3368" spans="26:28" x14ac:dyDescent="0.25">
      <c r="Z3368">
        <f>Z3367+AA3368</f>
        <v>1</v>
      </c>
      <c r="AA3368">
        <f>IF(AB3368="",0,IFERROR(IF(VLOOKUP(AB3368,AB$38:AB3367,1,0)&gt;0,0,0),1))</f>
        <v>0</v>
      </c>
      <c r="AB3368" s="16">
        <f>IF(DATOS!J3332=X$39,DATOS!C3332,"")</f>
        <v>0</v>
      </c>
    </row>
    <row r="3369" spans="26:28" x14ac:dyDescent="0.25">
      <c r="Z3369">
        <f>Z3368+AA3369</f>
        <v>1</v>
      </c>
      <c r="AA3369">
        <f>IF(AB3369="",0,IFERROR(IF(VLOOKUP(AB3369,AB$38:AB3368,1,0)&gt;0,0,0),1))</f>
        <v>0</v>
      </c>
      <c r="AB3369" s="16">
        <f>IF(DATOS!J3333=X$39,DATOS!C3333,"")</f>
        <v>0</v>
      </c>
    </row>
    <row r="3370" spans="26:28" x14ac:dyDescent="0.25">
      <c r="Z3370">
        <f>Z3369+AA3370</f>
        <v>1</v>
      </c>
      <c r="AA3370">
        <f>IF(AB3370="",0,IFERROR(IF(VLOOKUP(AB3370,AB$38:AB3369,1,0)&gt;0,0,0),1))</f>
        <v>0</v>
      </c>
      <c r="AB3370" s="16">
        <f>IF(DATOS!J3334=X$39,DATOS!C3334,"")</f>
        <v>0</v>
      </c>
    </row>
    <row r="3371" spans="26:28" x14ac:dyDescent="0.25">
      <c r="AB3371" t="str">
        <f>IF(DATOS!J3335=X$39,X$39,"")</f>
        <v/>
      </c>
    </row>
    <row r="3372" spans="26:28" x14ac:dyDescent="0.25">
      <c r="AB3372" t="str">
        <f>IF(DATOS!J3336=X$39,X$39,"")</f>
        <v/>
      </c>
    </row>
    <row r="3373" spans="26:28" x14ac:dyDescent="0.25">
      <c r="AB3373" t="str">
        <f>IF(DATOS!J3337=X$39,X$39,"")</f>
        <v/>
      </c>
    </row>
    <row r="3374" spans="26:28" x14ac:dyDescent="0.25">
      <c r="AB3374" t="str">
        <f>IF(DATOS!J3338=X$39,X$39,"")</f>
        <v/>
      </c>
    </row>
    <row r="3375" spans="26:28" x14ac:dyDescent="0.25">
      <c r="AB3375" t="str">
        <f>IF(DATOS!J3339=X$39,X$39,"")</f>
        <v/>
      </c>
    </row>
    <row r="3376" spans="26:28" x14ac:dyDescent="0.25">
      <c r="AB3376" t="str">
        <f>IF(DATOS!J3340=X$39,X$39,"")</f>
        <v/>
      </c>
    </row>
    <row r="3377" spans="28:28" x14ac:dyDescent="0.25">
      <c r="AB3377" t="str">
        <f>IF(DATOS!J3341=X$39,X$39,"")</f>
        <v/>
      </c>
    </row>
    <row r="3378" spans="28:28" x14ac:dyDescent="0.25">
      <c r="AB3378" t="str">
        <f>IF(DATOS!J3342=X$39,X$39,"")</f>
        <v/>
      </c>
    </row>
    <row r="3544" spans="4:10" x14ac:dyDescent="0.25">
      <c r="D3544" s="74"/>
      <c r="E3544" s="78"/>
      <c r="F3544" s="78"/>
      <c r="G3544" s="78"/>
      <c r="H3544" s="78"/>
      <c r="I3544" s="78"/>
      <c r="J3544" s="40"/>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xr:uid="{00000000-0002-0000-0200-000000000000}">
      <formula1>ESS</formula1>
    </dataValidation>
    <dataValidation type="list" allowBlank="1" showDropDown="1" showInputMessage="1" showErrorMessage="1" sqref="H18:M18" xr:uid="{00000000-0002-0000-0200-000001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45" sqref="A45"/>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16"/>
      <c r="L4" s="116"/>
      <c r="M4" s="116"/>
      <c r="N4" s="116"/>
      <c r="O4" s="116"/>
      <c r="P4" s="116"/>
    </row>
    <row r="5" spans="1:16" x14ac:dyDescent="0.25">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x14ac:dyDescent="0.25">
      <c r="A6" s="189" t="str">
        <f ca="1">"Estado de "&amp;PROPER(ESTADO)&amp;", a "&amp;REINSCRIPCION!AK13&amp;" de "&amp;REINSCRIPCION!AK14&amp;" de "&amp;REINSCRIPCION!AK15</f>
        <v>Estado de Nuevo León, a 13 de enero de 2024</v>
      </c>
      <c r="B6" s="189"/>
      <c r="C6" s="189"/>
      <c r="D6" s="189"/>
      <c r="E6" s="189"/>
      <c r="F6" s="189"/>
      <c r="G6" s="189"/>
      <c r="H6" s="189"/>
      <c r="I6" s="189"/>
      <c r="J6" s="189"/>
      <c r="K6" s="189"/>
      <c r="L6" s="189"/>
      <c r="M6" s="189"/>
      <c r="N6" s="189"/>
      <c r="O6" s="189"/>
      <c r="P6" s="189"/>
    </row>
    <row r="8" spans="1:16" x14ac:dyDescent="0.25">
      <c r="A8" s="113" t="str">
        <f>ENCARGADO_DEL_DISTRITO</f>
        <v>ING. LAZARO GALARZA HERNANDEZ</v>
      </c>
      <c r="B8" s="113"/>
      <c r="C8" s="113"/>
      <c r="D8" s="113"/>
      <c r="E8" s="113"/>
      <c r="F8" s="113"/>
      <c r="G8" s="113"/>
      <c r="H8" s="113"/>
      <c r="I8" s="113"/>
      <c r="J8" s="107"/>
    </row>
    <row r="9" spans="1:16" x14ac:dyDescent="0.25">
      <c r="A9" s="194" t="str">
        <f>TITULO&amp;" NO. "&amp;CLAVE_DISTRITO&amp;", "&amp;DISTRITO</f>
        <v>ENCARGADO DEL DESPACHO DEL DISTRITO DE DESARROLLO RURAL NO. 102, MONTEMORELOS</v>
      </c>
      <c r="B9" s="194"/>
      <c r="C9" s="194"/>
      <c r="D9" s="194"/>
      <c r="E9" s="194"/>
      <c r="F9" s="194"/>
      <c r="G9" s="194"/>
      <c r="H9" s="194"/>
      <c r="I9" s="194"/>
      <c r="J9" s="107"/>
    </row>
    <row r="10" spans="1:16" x14ac:dyDescent="0.25">
      <c r="A10" s="194"/>
      <c r="B10" s="194"/>
      <c r="C10" s="194"/>
      <c r="D10" s="194"/>
      <c r="E10" s="194"/>
      <c r="F10" s="194"/>
      <c r="G10" s="194"/>
      <c r="H10" s="194"/>
      <c r="I10" s="194"/>
      <c r="J10" s="113"/>
    </row>
    <row r="11" spans="1:16" x14ac:dyDescent="0.25">
      <c r="A11" s="113" t="s">
        <v>10483</v>
      </c>
      <c r="B11" s="113"/>
      <c r="C11" s="113"/>
      <c r="D11" s="113"/>
      <c r="E11" s="113"/>
      <c r="F11" s="113"/>
      <c r="G11" s="113"/>
      <c r="H11" s="113"/>
      <c r="I11" s="113"/>
      <c r="J11" s="107"/>
    </row>
    <row r="12" spans="1:16" ht="15" customHeight="1" x14ac:dyDescent="0.25">
      <c r="A12" s="190" t="s">
        <v>10555</v>
      </c>
      <c r="B12" s="190"/>
      <c r="C12" s="190"/>
      <c r="D12" s="190"/>
      <c r="E12" s="190"/>
      <c r="F12" s="190"/>
      <c r="G12" s="190"/>
      <c r="H12" s="190"/>
      <c r="I12" s="190"/>
      <c r="J12" s="190"/>
      <c r="K12" s="190"/>
      <c r="L12" s="190"/>
      <c r="M12" s="190"/>
      <c r="N12" s="190"/>
      <c r="O12" s="190"/>
      <c r="P12" s="190"/>
    </row>
    <row r="13" spans="1:16" ht="33.75" customHeight="1" x14ac:dyDescent="0.25">
      <c r="A13" s="190"/>
      <c r="B13" s="190"/>
      <c r="C13" s="190"/>
      <c r="D13" s="190"/>
      <c r="E13" s="190"/>
      <c r="F13" s="190"/>
      <c r="G13" s="190"/>
      <c r="H13" s="190"/>
      <c r="I13" s="190"/>
      <c r="J13" s="190"/>
      <c r="K13" s="190"/>
      <c r="L13" s="190"/>
      <c r="M13" s="190"/>
      <c r="N13" s="190"/>
      <c r="O13" s="190"/>
      <c r="P13" s="190"/>
    </row>
    <row r="14" spans="1:16" ht="15" customHeight="1" x14ac:dyDescent="0.25">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x14ac:dyDescent="0.25">
      <c r="A15" s="190"/>
      <c r="B15" s="190"/>
      <c r="C15" s="190"/>
      <c r="D15" s="190"/>
      <c r="E15" s="190"/>
      <c r="F15" s="190"/>
      <c r="G15" s="190"/>
      <c r="H15" s="190"/>
      <c r="I15" s="190"/>
      <c r="J15" s="190"/>
      <c r="K15" s="190"/>
      <c r="L15" s="190"/>
      <c r="M15" s="190"/>
      <c r="N15" s="190"/>
      <c r="O15" s="190"/>
      <c r="P15" s="190"/>
    </row>
    <row r="16" spans="1:16" x14ac:dyDescent="0.25">
      <c r="A16" s="106"/>
      <c r="B16" s="106"/>
      <c r="C16" s="106"/>
      <c r="D16" s="106"/>
      <c r="E16" s="106"/>
      <c r="F16" s="106"/>
      <c r="G16" s="106"/>
      <c r="H16" s="106"/>
      <c r="I16" s="106"/>
      <c r="J16" s="106"/>
      <c r="K16" s="106"/>
      <c r="L16" s="106"/>
      <c r="M16" s="106"/>
      <c r="N16" s="106"/>
      <c r="O16" s="106"/>
      <c r="P16" s="106"/>
    </row>
    <row r="17" spans="1:17" ht="22.5" customHeight="1" x14ac:dyDescent="0.25">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x14ac:dyDescent="0.25">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x14ac:dyDescent="0.25">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x14ac:dyDescent="0.25">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x14ac:dyDescent="0.25">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x14ac:dyDescent="0.25">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x14ac:dyDescent="0.25">
      <c r="A23" s="191"/>
      <c r="B23" s="191"/>
      <c r="C23" s="191"/>
      <c r="D23" s="191"/>
      <c r="E23" s="191"/>
      <c r="F23" s="191"/>
      <c r="G23" s="191"/>
      <c r="H23" s="191"/>
      <c r="I23" s="191"/>
      <c r="J23" s="191"/>
      <c r="K23" s="191"/>
      <c r="L23" s="191"/>
      <c r="M23" s="191"/>
      <c r="N23" s="191"/>
      <c r="O23" s="191"/>
      <c r="P23" s="191"/>
    </row>
    <row r="24" spans="1:17" x14ac:dyDescent="0.25">
      <c r="A24" s="191"/>
      <c r="B24" s="191"/>
      <c r="C24" s="191"/>
      <c r="D24" s="191"/>
      <c r="E24" s="191"/>
      <c r="F24" s="191"/>
      <c r="G24" s="191"/>
      <c r="H24" s="191"/>
      <c r="I24" s="191"/>
      <c r="J24" s="191"/>
      <c r="K24" s="191"/>
      <c r="L24" s="191"/>
      <c r="M24" s="191"/>
      <c r="N24" s="191"/>
      <c r="O24" s="191"/>
      <c r="P24" s="191"/>
    </row>
    <row r="25" spans="1:17" x14ac:dyDescent="0.25">
      <c r="A25" s="191"/>
      <c r="B25" s="191"/>
      <c r="C25" s="191"/>
      <c r="D25" s="191"/>
      <c r="E25" s="191"/>
      <c r="F25" s="191"/>
      <c r="G25" s="191"/>
      <c r="H25" s="191"/>
      <c r="I25" s="191"/>
      <c r="J25" s="191"/>
      <c r="K25" s="191"/>
      <c r="L25" s="191"/>
      <c r="M25" s="191"/>
      <c r="N25" s="191"/>
      <c r="O25" s="191"/>
      <c r="P25" s="191"/>
    </row>
    <row r="26" spans="1:17" x14ac:dyDescent="0.25">
      <c r="A26" s="191"/>
      <c r="B26" s="191"/>
      <c r="C26" s="191"/>
      <c r="D26" s="191"/>
      <c r="E26" s="191"/>
      <c r="F26" s="191"/>
      <c r="G26" s="191"/>
      <c r="H26" s="191"/>
      <c r="I26" s="191"/>
      <c r="J26" s="191"/>
      <c r="K26" s="191"/>
      <c r="L26" s="191"/>
      <c r="M26" s="191"/>
      <c r="N26" s="191"/>
      <c r="O26" s="191"/>
      <c r="P26" s="191"/>
    </row>
    <row r="27" spans="1:17" x14ac:dyDescent="0.25">
      <c r="A27" s="191"/>
      <c r="B27" s="191"/>
      <c r="C27" s="191"/>
      <c r="D27" s="191"/>
      <c r="E27" s="191"/>
      <c r="F27" s="191"/>
      <c r="G27" s="191"/>
      <c r="H27" s="191"/>
      <c r="I27" s="191"/>
      <c r="J27" s="191"/>
      <c r="K27" s="191"/>
      <c r="L27" s="191"/>
      <c r="M27" s="191"/>
      <c r="N27" s="191"/>
      <c r="O27" s="191"/>
      <c r="P27" s="191"/>
    </row>
    <row r="28" spans="1:17" x14ac:dyDescent="0.25">
      <c r="A28" s="191"/>
      <c r="B28" s="191"/>
      <c r="C28" s="191"/>
      <c r="D28" s="191"/>
      <c r="E28" s="191"/>
      <c r="F28" s="191"/>
      <c r="G28" s="191"/>
      <c r="H28" s="191"/>
      <c r="I28" s="191"/>
      <c r="J28" s="191"/>
      <c r="K28" s="191"/>
      <c r="L28" s="191"/>
      <c r="M28" s="191"/>
      <c r="N28" s="191"/>
      <c r="O28" s="191"/>
      <c r="P28" s="191"/>
    </row>
    <row r="29" spans="1:17" x14ac:dyDescent="0.25">
      <c r="A29" s="191"/>
      <c r="B29" s="191"/>
      <c r="C29" s="191"/>
      <c r="D29" s="191"/>
      <c r="E29" s="191"/>
      <c r="F29" s="191"/>
      <c r="G29" s="191"/>
      <c r="H29" s="191"/>
      <c r="I29" s="191"/>
      <c r="J29" s="191"/>
      <c r="K29" s="191"/>
      <c r="L29" s="191"/>
      <c r="M29" s="191"/>
      <c r="N29" s="191"/>
      <c r="O29" s="191"/>
      <c r="P29" s="191"/>
    </row>
    <row r="30" spans="1:17" x14ac:dyDescent="0.25">
      <c r="A30" s="191"/>
      <c r="B30" s="191"/>
      <c r="C30" s="191"/>
      <c r="D30" s="191"/>
      <c r="E30" s="191"/>
      <c r="F30" s="191"/>
      <c r="G30" s="191"/>
      <c r="H30" s="191"/>
      <c r="I30" s="191"/>
      <c r="J30" s="191"/>
      <c r="K30" s="191"/>
      <c r="L30" s="191"/>
      <c r="M30" s="191"/>
      <c r="N30" s="191"/>
      <c r="O30" s="191"/>
      <c r="P30" s="191"/>
    </row>
    <row r="31" spans="1:17" x14ac:dyDescent="0.25">
      <c r="A31" s="191"/>
      <c r="B31" s="191"/>
      <c r="C31" s="191"/>
      <c r="D31" s="191"/>
      <c r="E31" s="191"/>
      <c r="F31" s="191"/>
      <c r="G31" s="191"/>
      <c r="H31" s="191"/>
      <c r="I31" s="191"/>
      <c r="J31" s="191"/>
      <c r="K31" s="191"/>
      <c r="L31" s="191"/>
      <c r="M31" s="191"/>
      <c r="N31" s="191"/>
      <c r="O31" s="191"/>
      <c r="P31" s="191"/>
    </row>
    <row r="32" spans="1:17" x14ac:dyDescent="0.25">
      <c r="A32" s="191"/>
      <c r="B32" s="191"/>
      <c r="C32" s="191"/>
      <c r="D32" s="191"/>
      <c r="E32" s="191"/>
      <c r="F32" s="191"/>
      <c r="G32" s="191"/>
      <c r="H32" s="191"/>
      <c r="I32" s="191"/>
      <c r="J32" s="191"/>
      <c r="K32" s="191"/>
      <c r="L32" s="191"/>
      <c r="M32" s="191"/>
      <c r="N32" s="191"/>
      <c r="O32" s="191"/>
      <c r="P32" s="191"/>
    </row>
    <row r="33" spans="1:16" ht="15" customHeight="1" x14ac:dyDescent="0.25">
      <c r="A33" s="192" t="s">
        <v>10480</v>
      </c>
      <c r="B33" s="192"/>
      <c r="C33" s="192"/>
      <c r="D33" s="192"/>
      <c r="E33" s="192"/>
      <c r="F33" s="192"/>
      <c r="G33" s="192"/>
      <c r="H33" s="192"/>
      <c r="I33" s="192"/>
      <c r="J33" s="192"/>
      <c r="K33" s="192"/>
      <c r="L33" s="192"/>
      <c r="M33" s="192"/>
      <c r="N33" s="192"/>
      <c r="O33" s="192"/>
      <c r="P33" s="192"/>
    </row>
    <row r="34" spans="1:16" x14ac:dyDescent="0.25">
      <c r="A34" s="193" t="s">
        <v>10481</v>
      </c>
      <c r="B34" s="193"/>
      <c r="C34" s="193"/>
      <c r="D34" s="193"/>
      <c r="E34" s="193"/>
      <c r="F34" s="193"/>
      <c r="G34" s="107"/>
      <c r="H34" s="107"/>
      <c r="I34" s="107"/>
      <c r="J34" s="107"/>
    </row>
    <row r="35" spans="1:16" x14ac:dyDescent="0.25">
      <c r="A35" s="107"/>
      <c r="B35" s="107"/>
      <c r="C35" s="107"/>
      <c r="D35" s="107"/>
      <c r="E35" s="107"/>
      <c r="F35" s="107"/>
      <c r="G35" s="107"/>
      <c r="H35" s="107"/>
      <c r="I35" s="107"/>
      <c r="J35" s="107"/>
    </row>
    <row r="36" spans="1:16" ht="8.25" customHeight="1" x14ac:dyDescent="0.25">
      <c r="A36" s="108"/>
      <c r="B36" s="108"/>
      <c r="C36" s="108"/>
      <c r="D36" s="108"/>
      <c r="E36" s="108"/>
      <c r="F36" s="108"/>
      <c r="G36" s="107"/>
      <c r="H36" s="107"/>
      <c r="I36" s="107"/>
      <c r="J36" s="107"/>
    </row>
    <row r="37" spans="1:16" x14ac:dyDescent="0.25">
      <c r="A37" s="107"/>
      <c r="B37" s="107"/>
      <c r="C37" s="107"/>
      <c r="D37" s="107"/>
      <c r="E37" s="107"/>
      <c r="F37" s="107"/>
      <c r="G37" s="107"/>
      <c r="H37" s="107"/>
      <c r="I37" s="107"/>
      <c r="J37" s="107"/>
    </row>
    <row r="38" spans="1:16" x14ac:dyDescent="0.25">
      <c r="A38" s="109"/>
      <c r="B38" s="109"/>
      <c r="C38" s="109"/>
      <c r="D38" s="109"/>
      <c r="E38" s="109"/>
      <c r="F38" s="109"/>
      <c r="G38" s="109"/>
      <c r="H38" s="109"/>
      <c r="I38" s="107"/>
      <c r="J38" s="107"/>
    </row>
    <row r="39" spans="1:16" x14ac:dyDescent="0.25">
      <c r="A39" s="110" t="str">
        <f>REINSCRIPCION!D49</f>
        <v/>
      </c>
      <c r="B39" s="110"/>
      <c r="C39" s="110"/>
      <c r="D39" s="110"/>
      <c r="E39" s="110"/>
      <c r="F39" s="110"/>
      <c r="G39" s="107"/>
      <c r="H39" s="107"/>
      <c r="I39" s="107"/>
      <c r="J39" s="107"/>
    </row>
    <row r="40" spans="1:16" x14ac:dyDescent="0.25">
      <c r="A40" s="188" t="s">
        <v>10482</v>
      </c>
      <c r="B40" s="188"/>
      <c r="C40" s="188"/>
      <c r="D40" s="188"/>
      <c r="E40" s="188"/>
      <c r="F40" s="188"/>
      <c r="G40" s="188"/>
      <c r="H40" s="188"/>
      <c r="I40" s="188"/>
      <c r="J40" s="188"/>
    </row>
    <row r="41" spans="1:16" x14ac:dyDescent="0.25">
      <c r="A41" s="110"/>
      <c r="B41" s="110"/>
      <c r="C41" s="110"/>
      <c r="D41" s="110"/>
      <c r="E41" s="110"/>
      <c r="F41" s="110"/>
      <c r="G41" s="107"/>
      <c r="H41" s="107"/>
      <c r="I41" s="107"/>
      <c r="J41" s="107"/>
    </row>
    <row r="42" spans="1:16" ht="9.75" customHeight="1" x14ac:dyDescent="0.25">
      <c r="A42" s="107"/>
      <c r="B42" s="107"/>
      <c r="C42" s="107"/>
      <c r="D42" s="107"/>
      <c r="E42" s="107"/>
      <c r="F42" s="107"/>
      <c r="G42" s="107"/>
      <c r="H42" s="107"/>
      <c r="I42" s="107"/>
      <c r="J42" s="107"/>
    </row>
    <row r="43" spans="1:16" x14ac:dyDescent="0.25">
      <c r="A43" s="107"/>
      <c r="B43" s="107"/>
      <c r="C43" s="107"/>
      <c r="D43" s="107"/>
      <c r="E43" s="107"/>
      <c r="F43" s="107"/>
      <c r="G43" s="107"/>
      <c r="H43" s="107"/>
      <c r="I43" s="107"/>
      <c r="J43" s="107"/>
    </row>
    <row r="44" spans="1:16" x14ac:dyDescent="0.25">
      <c r="A44" s="111"/>
      <c r="B44" s="109"/>
      <c r="C44" s="109"/>
      <c r="D44" s="109"/>
      <c r="E44" s="109"/>
      <c r="F44" s="109"/>
      <c r="G44" s="109"/>
      <c r="H44" s="109"/>
      <c r="I44" s="107"/>
      <c r="J44" s="107"/>
    </row>
    <row r="45" spans="1:16" x14ac:dyDescent="0.25">
      <c r="A45" s="112" t="str">
        <f>UPPER(TRABAJADOR)</f>
        <v>ING. JUAN CARLOS FLORES VILLARREAL</v>
      </c>
      <c r="B45" s="112"/>
      <c r="C45" s="112"/>
      <c r="D45" s="112"/>
      <c r="E45" s="112"/>
      <c r="F45" s="112"/>
      <c r="G45" s="107"/>
      <c r="H45" s="107"/>
      <c r="I45" s="107"/>
      <c r="J45" s="107"/>
    </row>
    <row r="46" spans="1:16" x14ac:dyDescent="0.25">
      <c r="A46" s="188" t="s">
        <v>10484</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x14ac:dyDescent="0.3">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x14ac:dyDescent="0.3">
      <c r="B3" s="21"/>
      <c r="C3" s="202" t="s">
        <v>101</v>
      </c>
      <c r="D3" s="202"/>
      <c r="E3" s="202"/>
      <c r="F3" s="202"/>
      <c r="G3" s="202"/>
      <c r="H3" s="202"/>
      <c r="I3" s="202"/>
      <c r="J3" s="202"/>
      <c r="K3" s="202"/>
      <c r="L3" s="202"/>
      <c r="M3" s="202"/>
      <c r="N3" s="202"/>
      <c r="O3" s="202"/>
      <c r="P3" s="202"/>
      <c r="Q3" s="202"/>
      <c r="AA3" s="12"/>
    </row>
    <row r="4" spans="1:28" ht="15.75" x14ac:dyDescent="0.25">
      <c r="B4" s="195" t="s">
        <v>172</v>
      </c>
      <c r="C4" s="195"/>
      <c r="D4" s="195"/>
      <c r="E4" s="196"/>
      <c r="F4" s="197"/>
      <c r="G4" s="195"/>
      <c r="H4" s="195"/>
      <c r="I4" s="195"/>
      <c r="J4" s="195"/>
      <c r="K4" s="195"/>
      <c r="L4" s="195"/>
      <c r="M4" s="195"/>
      <c r="N4" s="195"/>
      <c r="O4" s="195"/>
      <c r="P4" s="195"/>
      <c r="Q4" s="195"/>
      <c r="Z4" s="12"/>
    </row>
    <row r="5" spans="1:28" ht="15.75" x14ac:dyDescent="0.25">
      <c r="B5" s="195" t="s">
        <v>10556</v>
      </c>
      <c r="C5" s="195"/>
      <c r="D5" s="195"/>
      <c r="E5" s="196"/>
      <c r="F5" s="197"/>
      <c r="G5" s="195"/>
      <c r="H5" s="195"/>
      <c r="I5" s="195"/>
      <c r="J5" s="195"/>
      <c r="K5" s="195"/>
      <c r="L5" s="195"/>
      <c r="M5" s="195"/>
      <c r="N5" s="195"/>
      <c r="O5" s="195"/>
      <c r="P5" s="195"/>
      <c r="Q5" s="195"/>
      <c r="Z5" s="12"/>
    </row>
    <row r="6" spans="1:28" ht="15.75" x14ac:dyDescent="0.25">
      <c r="B6" s="19"/>
      <c r="C6" s="19"/>
      <c r="D6" s="19"/>
      <c r="E6" s="69"/>
      <c r="F6" s="30"/>
      <c r="G6" s="19"/>
      <c r="H6" s="19"/>
      <c r="I6" s="19"/>
      <c r="J6" s="19"/>
      <c r="K6" s="19"/>
      <c r="L6" s="19"/>
      <c r="M6" s="19"/>
      <c r="N6" s="19"/>
      <c r="O6" s="19"/>
      <c r="P6" s="19"/>
      <c r="Q6" s="19"/>
      <c r="Z6" s="12"/>
    </row>
    <row r="7" spans="1:28" ht="15.75" x14ac:dyDescent="0.25">
      <c r="B7" s="19"/>
      <c r="C7" s="19"/>
      <c r="D7" s="19"/>
      <c r="E7" s="69"/>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198"/>
      <c r="C11" s="198"/>
      <c r="D11" s="31"/>
      <c r="E11" s="2"/>
      <c r="F11" s="2"/>
    </row>
    <row r="12" spans="1:28" hidden="1" x14ac:dyDescent="0.25">
      <c r="B12" s="198" t="s">
        <v>92</v>
      </c>
      <c r="C12" s="198"/>
      <c r="D12" s="31"/>
      <c r="E12" s="12">
        <v>396761203097</v>
      </c>
      <c r="F12" s="2"/>
      <c r="R12" s="13"/>
      <c r="S12" s="13"/>
    </row>
    <row r="13" spans="1:28" x14ac:dyDescent="0.25">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x14ac:dyDescent="0.25">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x14ac:dyDescent="0.25">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x14ac:dyDescent="0.25">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x14ac:dyDescent="0.25">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x14ac:dyDescent="0.25">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x14ac:dyDescent="0.25">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x14ac:dyDescent="0.25">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x14ac:dyDescent="0.25">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x14ac:dyDescent="0.25">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x14ac:dyDescent="0.25">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x14ac:dyDescent="0.25">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x14ac:dyDescent="0.25">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x14ac:dyDescent="0.25">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x14ac:dyDescent="0.25">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x14ac:dyDescent="0.25">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x14ac:dyDescent="0.25">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x14ac:dyDescent="0.25">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x14ac:dyDescent="0.25">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x14ac:dyDescent="0.25">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x14ac:dyDescent="0.25">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x14ac:dyDescent="0.25">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x14ac:dyDescent="0.25">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x14ac:dyDescent="0.25">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x14ac:dyDescent="0.25">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x14ac:dyDescent="0.25">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x14ac:dyDescent="0.25">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x14ac:dyDescent="0.25">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x14ac:dyDescent="0.25">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x14ac:dyDescent="0.25">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x14ac:dyDescent="0.25">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x14ac:dyDescent="0.25">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x14ac:dyDescent="0.25">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x14ac:dyDescent="0.25">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x14ac:dyDescent="0.25">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x14ac:dyDescent="0.25">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x14ac:dyDescent="0.25">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x14ac:dyDescent="0.25">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x14ac:dyDescent="0.25">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x14ac:dyDescent="0.25">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x14ac:dyDescent="0.25">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x14ac:dyDescent="0.25">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x14ac:dyDescent="0.25">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x14ac:dyDescent="0.25">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x14ac:dyDescent="0.25">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x14ac:dyDescent="0.25">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x14ac:dyDescent="0.25">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x14ac:dyDescent="0.25">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x14ac:dyDescent="0.25">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x14ac:dyDescent="0.25">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x14ac:dyDescent="0.25">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x14ac:dyDescent="0.25">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x14ac:dyDescent="0.25">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x14ac:dyDescent="0.25">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x14ac:dyDescent="0.25">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x14ac:dyDescent="0.25">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x14ac:dyDescent="0.25">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x14ac:dyDescent="0.25">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x14ac:dyDescent="0.25">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x14ac:dyDescent="0.25">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x14ac:dyDescent="0.25">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x14ac:dyDescent="0.25">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x14ac:dyDescent="0.25">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x14ac:dyDescent="0.25">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x14ac:dyDescent="0.25">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x14ac:dyDescent="0.25">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x14ac:dyDescent="0.25">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x14ac:dyDescent="0.25">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x14ac:dyDescent="0.25">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x14ac:dyDescent="0.25">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x14ac:dyDescent="0.25">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x14ac:dyDescent="0.25">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x14ac:dyDescent="0.25">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x14ac:dyDescent="0.25">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x14ac:dyDescent="0.25">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x14ac:dyDescent="0.25">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x14ac:dyDescent="0.25">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x14ac:dyDescent="0.25">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x14ac:dyDescent="0.25">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x14ac:dyDescent="0.25">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x14ac:dyDescent="0.25">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x14ac:dyDescent="0.25">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x14ac:dyDescent="0.25">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x14ac:dyDescent="0.25">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x14ac:dyDescent="0.25">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x14ac:dyDescent="0.25">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x14ac:dyDescent="0.25">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x14ac:dyDescent="0.25">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x14ac:dyDescent="0.25">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x14ac:dyDescent="0.25">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x14ac:dyDescent="0.25">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x14ac:dyDescent="0.25">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x14ac:dyDescent="0.25">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x14ac:dyDescent="0.25">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x14ac:dyDescent="0.25">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x14ac:dyDescent="0.25">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x14ac:dyDescent="0.25">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x14ac:dyDescent="0.25">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x14ac:dyDescent="0.25">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x14ac:dyDescent="0.25">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x14ac:dyDescent="0.25">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x14ac:dyDescent="0.25">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x14ac:dyDescent="0.25">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x14ac:dyDescent="0.25">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x14ac:dyDescent="0.25">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x14ac:dyDescent="0.25">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x14ac:dyDescent="0.25">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x14ac:dyDescent="0.25">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x14ac:dyDescent="0.25">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x14ac:dyDescent="0.25">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x14ac:dyDescent="0.25">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x14ac:dyDescent="0.25">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x14ac:dyDescent="0.25">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x14ac:dyDescent="0.25">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x14ac:dyDescent="0.25">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x14ac:dyDescent="0.25">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x14ac:dyDescent="0.25">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x14ac:dyDescent="0.25">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x14ac:dyDescent="0.25">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x14ac:dyDescent="0.25">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x14ac:dyDescent="0.25">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x14ac:dyDescent="0.25">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x14ac:dyDescent="0.25">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x14ac:dyDescent="0.25">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x14ac:dyDescent="0.25">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x14ac:dyDescent="0.25">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x14ac:dyDescent="0.25">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x14ac:dyDescent="0.25">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x14ac:dyDescent="0.25">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x14ac:dyDescent="0.25">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x14ac:dyDescent="0.25">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x14ac:dyDescent="0.25">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x14ac:dyDescent="0.25">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x14ac:dyDescent="0.25">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x14ac:dyDescent="0.25">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x14ac:dyDescent="0.25">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x14ac:dyDescent="0.25">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x14ac:dyDescent="0.25">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x14ac:dyDescent="0.25">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x14ac:dyDescent="0.25">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x14ac:dyDescent="0.25">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x14ac:dyDescent="0.25">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x14ac:dyDescent="0.25">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x14ac:dyDescent="0.25">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x14ac:dyDescent="0.25">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x14ac:dyDescent="0.25">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x14ac:dyDescent="0.25">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x14ac:dyDescent="0.25">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x14ac:dyDescent="0.25">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x14ac:dyDescent="0.25">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x14ac:dyDescent="0.25">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x14ac:dyDescent="0.25">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x14ac:dyDescent="0.25">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x14ac:dyDescent="0.25">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x14ac:dyDescent="0.25">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x14ac:dyDescent="0.25">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x14ac:dyDescent="0.25">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x14ac:dyDescent="0.25">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x14ac:dyDescent="0.25">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x14ac:dyDescent="0.25">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x14ac:dyDescent="0.25">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x14ac:dyDescent="0.25">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x14ac:dyDescent="0.25">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x14ac:dyDescent="0.25">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x14ac:dyDescent="0.25">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x14ac:dyDescent="0.25">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x14ac:dyDescent="0.25">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x14ac:dyDescent="0.25">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x14ac:dyDescent="0.25">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x14ac:dyDescent="0.25">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x14ac:dyDescent="0.25">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x14ac:dyDescent="0.25">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x14ac:dyDescent="0.25">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x14ac:dyDescent="0.25">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x14ac:dyDescent="0.25">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x14ac:dyDescent="0.25">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x14ac:dyDescent="0.25">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x14ac:dyDescent="0.25">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x14ac:dyDescent="0.25">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x14ac:dyDescent="0.25">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x14ac:dyDescent="0.25">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x14ac:dyDescent="0.25">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x14ac:dyDescent="0.25">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x14ac:dyDescent="0.25">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x14ac:dyDescent="0.25">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x14ac:dyDescent="0.25">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x14ac:dyDescent="0.25">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x14ac:dyDescent="0.25">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x14ac:dyDescent="0.25">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x14ac:dyDescent="0.25">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x14ac:dyDescent="0.25">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x14ac:dyDescent="0.25">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x14ac:dyDescent="0.25">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x14ac:dyDescent="0.25">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x14ac:dyDescent="0.25">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x14ac:dyDescent="0.25">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x14ac:dyDescent="0.25">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x14ac:dyDescent="0.25">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x14ac:dyDescent="0.25">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x14ac:dyDescent="0.25">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x14ac:dyDescent="0.25">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x14ac:dyDescent="0.25">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x14ac:dyDescent="0.25">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x14ac:dyDescent="0.25">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x14ac:dyDescent="0.25">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x14ac:dyDescent="0.25">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x14ac:dyDescent="0.25">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x14ac:dyDescent="0.25">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x14ac:dyDescent="0.25">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x14ac:dyDescent="0.25">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x14ac:dyDescent="0.25">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x14ac:dyDescent="0.25">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x14ac:dyDescent="0.25">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x14ac:dyDescent="0.25">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x14ac:dyDescent="0.25">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x14ac:dyDescent="0.25">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x14ac:dyDescent="0.25">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x14ac:dyDescent="0.25">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x14ac:dyDescent="0.25">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x14ac:dyDescent="0.25">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x14ac:dyDescent="0.25">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x14ac:dyDescent="0.25">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x14ac:dyDescent="0.25">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x14ac:dyDescent="0.25">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x14ac:dyDescent="0.25">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x14ac:dyDescent="0.25">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x14ac:dyDescent="0.25">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x14ac:dyDescent="0.25">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x14ac:dyDescent="0.25">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x14ac:dyDescent="0.25">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x14ac:dyDescent="0.25">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x14ac:dyDescent="0.25">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x14ac:dyDescent="0.25">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x14ac:dyDescent="0.25">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x14ac:dyDescent="0.25">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x14ac:dyDescent="0.25">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x14ac:dyDescent="0.25">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x14ac:dyDescent="0.25">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x14ac:dyDescent="0.25">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x14ac:dyDescent="0.25">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x14ac:dyDescent="0.25">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x14ac:dyDescent="0.25">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x14ac:dyDescent="0.25">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x14ac:dyDescent="0.25">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x14ac:dyDescent="0.25">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x14ac:dyDescent="0.25">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x14ac:dyDescent="0.25">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x14ac:dyDescent="0.25">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x14ac:dyDescent="0.25">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x14ac:dyDescent="0.25">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x14ac:dyDescent="0.25">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x14ac:dyDescent="0.25">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x14ac:dyDescent="0.25">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x14ac:dyDescent="0.25">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x14ac:dyDescent="0.25">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x14ac:dyDescent="0.25">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x14ac:dyDescent="0.25">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x14ac:dyDescent="0.25">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x14ac:dyDescent="0.25">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x14ac:dyDescent="0.25">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x14ac:dyDescent="0.25">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x14ac:dyDescent="0.25">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x14ac:dyDescent="0.25">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x14ac:dyDescent="0.25">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x14ac:dyDescent="0.25">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x14ac:dyDescent="0.25">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x14ac:dyDescent="0.25">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x14ac:dyDescent="0.25">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x14ac:dyDescent="0.25">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x14ac:dyDescent="0.25">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x14ac:dyDescent="0.25">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x14ac:dyDescent="0.25">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x14ac:dyDescent="0.25">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x14ac:dyDescent="0.25">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x14ac:dyDescent="0.25">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x14ac:dyDescent="0.25">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x14ac:dyDescent="0.25">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x14ac:dyDescent="0.25">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x14ac:dyDescent="0.25">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x14ac:dyDescent="0.25">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x14ac:dyDescent="0.25">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x14ac:dyDescent="0.25">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x14ac:dyDescent="0.25">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x14ac:dyDescent="0.25">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x14ac:dyDescent="0.25">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x14ac:dyDescent="0.25">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x14ac:dyDescent="0.25">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x14ac:dyDescent="0.25">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x14ac:dyDescent="0.25">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x14ac:dyDescent="0.25">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x14ac:dyDescent="0.25">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x14ac:dyDescent="0.25">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x14ac:dyDescent="0.25">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x14ac:dyDescent="0.25">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x14ac:dyDescent="0.25">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x14ac:dyDescent="0.25">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x14ac:dyDescent="0.25">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x14ac:dyDescent="0.25">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x14ac:dyDescent="0.25">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x14ac:dyDescent="0.25">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x14ac:dyDescent="0.25">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x14ac:dyDescent="0.25">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x14ac:dyDescent="0.25">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x14ac:dyDescent="0.25">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x14ac:dyDescent="0.25">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x14ac:dyDescent="0.25">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x14ac:dyDescent="0.25">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x14ac:dyDescent="0.25">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x14ac:dyDescent="0.25">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x14ac:dyDescent="0.25">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x14ac:dyDescent="0.25">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x14ac:dyDescent="0.25">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x14ac:dyDescent="0.25">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x14ac:dyDescent="0.25">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x14ac:dyDescent="0.25">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x14ac:dyDescent="0.25">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x14ac:dyDescent="0.25">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x14ac:dyDescent="0.25">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x14ac:dyDescent="0.25">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x14ac:dyDescent="0.25">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x14ac:dyDescent="0.25">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x14ac:dyDescent="0.25">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x14ac:dyDescent="0.25">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x14ac:dyDescent="0.25">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x14ac:dyDescent="0.25">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x14ac:dyDescent="0.25">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x14ac:dyDescent="0.25">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x14ac:dyDescent="0.25">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x14ac:dyDescent="0.25">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x14ac:dyDescent="0.25">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x14ac:dyDescent="0.25">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x14ac:dyDescent="0.25">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x14ac:dyDescent="0.25">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x14ac:dyDescent="0.25">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x14ac:dyDescent="0.25">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x14ac:dyDescent="0.25">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x14ac:dyDescent="0.25">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x14ac:dyDescent="0.25">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x14ac:dyDescent="0.25">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x14ac:dyDescent="0.25">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x14ac:dyDescent="0.25">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x14ac:dyDescent="0.25">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x14ac:dyDescent="0.25">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x14ac:dyDescent="0.25">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x14ac:dyDescent="0.25">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x14ac:dyDescent="0.25">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x14ac:dyDescent="0.25">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x14ac:dyDescent="0.25">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x14ac:dyDescent="0.25">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x14ac:dyDescent="0.25">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x14ac:dyDescent="0.25">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x14ac:dyDescent="0.25">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x14ac:dyDescent="0.25">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x14ac:dyDescent="0.25">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x14ac:dyDescent="0.25">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x14ac:dyDescent="0.25">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x14ac:dyDescent="0.25">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x14ac:dyDescent="0.25">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x14ac:dyDescent="0.25">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x14ac:dyDescent="0.25">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x14ac:dyDescent="0.25">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x14ac:dyDescent="0.25">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x14ac:dyDescent="0.25">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x14ac:dyDescent="0.25">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x14ac:dyDescent="0.25">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x14ac:dyDescent="0.25">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x14ac:dyDescent="0.25">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x14ac:dyDescent="0.25">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x14ac:dyDescent="0.25">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x14ac:dyDescent="0.25">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x14ac:dyDescent="0.25">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x14ac:dyDescent="0.25">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x14ac:dyDescent="0.25">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x14ac:dyDescent="0.25">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x14ac:dyDescent="0.25">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x14ac:dyDescent="0.25">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x14ac:dyDescent="0.25">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x14ac:dyDescent="0.25">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x14ac:dyDescent="0.25">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x14ac:dyDescent="0.25">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x14ac:dyDescent="0.25">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x14ac:dyDescent="0.25">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x14ac:dyDescent="0.25">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x14ac:dyDescent="0.25">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x14ac:dyDescent="0.25">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x14ac:dyDescent="0.25">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x14ac:dyDescent="0.25">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x14ac:dyDescent="0.25">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x14ac:dyDescent="0.25">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x14ac:dyDescent="0.25">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x14ac:dyDescent="0.25">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x14ac:dyDescent="0.25">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x14ac:dyDescent="0.25">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x14ac:dyDescent="0.25">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x14ac:dyDescent="0.25">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x14ac:dyDescent="0.25">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x14ac:dyDescent="0.25">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x14ac:dyDescent="0.25">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x14ac:dyDescent="0.25">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x14ac:dyDescent="0.25">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x14ac:dyDescent="0.25">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x14ac:dyDescent="0.25">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x14ac:dyDescent="0.25">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x14ac:dyDescent="0.25">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x14ac:dyDescent="0.25">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x14ac:dyDescent="0.25">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x14ac:dyDescent="0.25">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x14ac:dyDescent="0.25">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x14ac:dyDescent="0.25">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x14ac:dyDescent="0.25">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x14ac:dyDescent="0.25">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x14ac:dyDescent="0.25">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x14ac:dyDescent="0.25">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x14ac:dyDescent="0.25">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x14ac:dyDescent="0.25">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x14ac:dyDescent="0.25">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x14ac:dyDescent="0.25">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x14ac:dyDescent="0.25">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x14ac:dyDescent="0.25">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x14ac:dyDescent="0.25">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x14ac:dyDescent="0.25">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x14ac:dyDescent="0.25">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x14ac:dyDescent="0.25">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x14ac:dyDescent="0.25">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x14ac:dyDescent="0.25">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x14ac:dyDescent="0.25">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x14ac:dyDescent="0.25">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x14ac:dyDescent="0.25">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x14ac:dyDescent="0.25">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x14ac:dyDescent="0.25">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x14ac:dyDescent="0.25">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x14ac:dyDescent="0.25">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x14ac:dyDescent="0.25">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x14ac:dyDescent="0.25">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x14ac:dyDescent="0.25">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x14ac:dyDescent="0.25">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x14ac:dyDescent="0.25">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x14ac:dyDescent="0.25">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x14ac:dyDescent="0.25">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x14ac:dyDescent="0.25">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x14ac:dyDescent="0.25">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x14ac:dyDescent="0.25">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x14ac:dyDescent="0.25">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x14ac:dyDescent="0.25">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x14ac:dyDescent="0.25">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x14ac:dyDescent="0.25">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x14ac:dyDescent="0.25">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x14ac:dyDescent="0.25">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x14ac:dyDescent="0.25">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x14ac:dyDescent="0.25">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x14ac:dyDescent="0.25">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x14ac:dyDescent="0.25">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x14ac:dyDescent="0.25">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x14ac:dyDescent="0.25">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x14ac:dyDescent="0.25">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x14ac:dyDescent="0.25">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x14ac:dyDescent="0.25">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x14ac:dyDescent="0.25">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x14ac:dyDescent="0.25">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x14ac:dyDescent="0.25">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x14ac:dyDescent="0.25">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x14ac:dyDescent="0.25">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x14ac:dyDescent="0.25">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x14ac:dyDescent="0.25">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x14ac:dyDescent="0.25">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x14ac:dyDescent="0.25">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x14ac:dyDescent="0.25">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x14ac:dyDescent="0.25">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x14ac:dyDescent="0.25">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x14ac:dyDescent="0.25">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x14ac:dyDescent="0.25">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x14ac:dyDescent="0.25">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x14ac:dyDescent="0.25">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x14ac:dyDescent="0.25">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x14ac:dyDescent="0.25">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x14ac:dyDescent="0.25">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x14ac:dyDescent="0.25">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x14ac:dyDescent="0.25">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x14ac:dyDescent="0.25">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x14ac:dyDescent="0.25">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x14ac:dyDescent="0.25">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x14ac:dyDescent="0.25">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x14ac:dyDescent="0.25">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x14ac:dyDescent="0.25">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x14ac:dyDescent="0.25">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x14ac:dyDescent="0.25">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x14ac:dyDescent="0.25">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x14ac:dyDescent="0.25">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x14ac:dyDescent="0.25">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x14ac:dyDescent="0.25">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x14ac:dyDescent="0.25">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x14ac:dyDescent="0.25">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x14ac:dyDescent="0.25">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x14ac:dyDescent="0.25">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x14ac:dyDescent="0.25">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x14ac:dyDescent="0.25">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x14ac:dyDescent="0.25">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x14ac:dyDescent="0.25">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x14ac:dyDescent="0.25">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x14ac:dyDescent="0.25">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x14ac:dyDescent="0.25">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x14ac:dyDescent="0.25">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x14ac:dyDescent="0.25">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x14ac:dyDescent="0.25">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x14ac:dyDescent="0.25">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x14ac:dyDescent="0.25">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x14ac:dyDescent="0.25">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x14ac:dyDescent="0.25">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x14ac:dyDescent="0.25">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x14ac:dyDescent="0.25">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x14ac:dyDescent="0.25">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x14ac:dyDescent="0.25">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x14ac:dyDescent="0.25">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x14ac:dyDescent="0.25">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x14ac:dyDescent="0.25">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x14ac:dyDescent="0.25">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x14ac:dyDescent="0.25">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x14ac:dyDescent="0.25">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x14ac:dyDescent="0.25">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x14ac:dyDescent="0.25">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x14ac:dyDescent="0.25">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x14ac:dyDescent="0.25">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x14ac:dyDescent="0.25">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x14ac:dyDescent="0.25">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x14ac:dyDescent="0.25">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x14ac:dyDescent="0.25">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x14ac:dyDescent="0.25">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x14ac:dyDescent="0.25">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x14ac:dyDescent="0.25">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x14ac:dyDescent="0.25">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x14ac:dyDescent="0.25">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x14ac:dyDescent="0.25">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x14ac:dyDescent="0.25">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x14ac:dyDescent="0.25">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x14ac:dyDescent="0.25">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x14ac:dyDescent="0.25">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x14ac:dyDescent="0.25">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x14ac:dyDescent="0.25">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x14ac:dyDescent="0.25">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x14ac:dyDescent="0.25">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x14ac:dyDescent="0.25">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x14ac:dyDescent="0.25">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x14ac:dyDescent="0.25">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x14ac:dyDescent="0.25">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x14ac:dyDescent="0.25">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x14ac:dyDescent="0.25">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x14ac:dyDescent="0.25">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x14ac:dyDescent="0.25">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x14ac:dyDescent="0.25">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x14ac:dyDescent="0.25">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x14ac:dyDescent="0.25">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x14ac:dyDescent="0.25">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x14ac:dyDescent="0.25">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x14ac:dyDescent="0.25">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x14ac:dyDescent="0.25">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x14ac:dyDescent="0.25">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x14ac:dyDescent="0.25">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x14ac:dyDescent="0.25">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x14ac:dyDescent="0.25">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x14ac:dyDescent="0.25">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x14ac:dyDescent="0.25">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x14ac:dyDescent="0.25">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x14ac:dyDescent="0.25">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x14ac:dyDescent="0.25">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x14ac:dyDescent="0.25">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x14ac:dyDescent="0.25">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x14ac:dyDescent="0.25">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x14ac:dyDescent="0.25">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x14ac:dyDescent="0.25">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x14ac:dyDescent="0.25">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x14ac:dyDescent="0.25">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x14ac:dyDescent="0.25">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x14ac:dyDescent="0.25">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x14ac:dyDescent="0.25">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x14ac:dyDescent="0.25">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x14ac:dyDescent="0.25">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x14ac:dyDescent="0.25">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x14ac:dyDescent="0.25">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x14ac:dyDescent="0.25">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x14ac:dyDescent="0.25">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x14ac:dyDescent="0.25">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x14ac:dyDescent="0.25">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x14ac:dyDescent="0.25">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x14ac:dyDescent="0.25">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x14ac:dyDescent="0.25">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x14ac:dyDescent="0.25">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x14ac:dyDescent="0.25">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x14ac:dyDescent="0.25">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x14ac:dyDescent="0.25">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x14ac:dyDescent="0.25">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x14ac:dyDescent="0.25">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x14ac:dyDescent="0.25">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x14ac:dyDescent="0.25">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x14ac:dyDescent="0.25">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x14ac:dyDescent="0.25">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x14ac:dyDescent="0.25">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x14ac:dyDescent="0.25">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x14ac:dyDescent="0.25">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x14ac:dyDescent="0.25">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x14ac:dyDescent="0.25">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x14ac:dyDescent="0.25">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x14ac:dyDescent="0.25">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x14ac:dyDescent="0.25">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x14ac:dyDescent="0.25">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x14ac:dyDescent="0.25">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x14ac:dyDescent="0.25">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x14ac:dyDescent="0.25">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x14ac:dyDescent="0.25">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x14ac:dyDescent="0.25">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x14ac:dyDescent="0.25">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x14ac:dyDescent="0.25">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x14ac:dyDescent="0.25">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x14ac:dyDescent="0.25">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x14ac:dyDescent="0.25">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x14ac:dyDescent="0.25">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x14ac:dyDescent="0.25">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x14ac:dyDescent="0.25">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x14ac:dyDescent="0.25">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x14ac:dyDescent="0.25">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x14ac:dyDescent="0.25">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x14ac:dyDescent="0.25">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x14ac:dyDescent="0.25">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x14ac:dyDescent="0.25">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x14ac:dyDescent="0.25">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x14ac:dyDescent="0.25">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x14ac:dyDescent="0.25">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x14ac:dyDescent="0.25">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x14ac:dyDescent="0.25">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x14ac:dyDescent="0.25">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x14ac:dyDescent="0.25">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x14ac:dyDescent="0.25">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x14ac:dyDescent="0.25">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x14ac:dyDescent="0.25">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x14ac:dyDescent="0.25">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x14ac:dyDescent="0.25">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x14ac:dyDescent="0.25">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x14ac:dyDescent="0.25">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x14ac:dyDescent="0.25">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x14ac:dyDescent="0.25">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x14ac:dyDescent="0.25">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x14ac:dyDescent="0.25">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x14ac:dyDescent="0.25">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x14ac:dyDescent="0.25">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x14ac:dyDescent="0.25">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x14ac:dyDescent="0.25">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x14ac:dyDescent="0.25">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x14ac:dyDescent="0.25">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x14ac:dyDescent="0.25">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x14ac:dyDescent="0.25">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x14ac:dyDescent="0.25">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x14ac:dyDescent="0.25">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x14ac:dyDescent="0.25">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x14ac:dyDescent="0.25">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x14ac:dyDescent="0.25">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x14ac:dyDescent="0.25">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x14ac:dyDescent="0.25">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x14ac:dyDescent="0.25">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x14ac:dyDescent="0.25">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x14ac:dyDescent="0.25">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x14ac:dyDescent="0.25">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x14ac:dyDescent="0.25">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x14ac:dyDescent="0.25">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x14ac:dyDescent="0.25">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x14ac:dyDescent="0.25">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x14ac:dyDescent="0.25">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x14ac:dyDescent="0.25">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x14ac:dyDescent="0.25">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x14ac:dyDescent="0.25">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x14ac:dyDescent="0.25">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x14ac:dyDescent="0.25">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x14ac:dyDescent="0.25">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x14ac:dyDescent="0.25">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x14ac:dyDescent="0.25">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x14ac:dyDescent="0.25">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x14ac:dyDescent="0.25">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x14ac:dyDescent="0.25">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x14ac:dyDescent="0.25">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x14ac:dyDescent="0.25">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x14ac:dyDescent="0.25">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x14ac:dyDescent="0.25">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x14ac:dyDescent="0.25">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x14ac:dyDescent="0.25">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x14ac:dyDescent="0.25">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x14ac:dyDescent="0.25">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x14ac:dyDescent="0.25">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x14ac:dyDescent="0.25">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x14ac:dyDescent="0.25">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x14ac:dyDescent="0.25">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x14ac:dyDescent="0.25">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x14ac:dyDescent="0.25">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x14ac:dyDescent="0.25">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x14ac:dyDescent="0.25">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x14ac:dyDescent="0.25">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x14ac:dyDescent="0.25">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x14ac:dyDescent="0.25">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x14ac:dyDescent="0.25">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x14ac:dyDescent="0.25">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x14ac:dyDescent="0.25">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x14ac:dyDescent="0.25">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x14ac:dyDescent="0.25">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x14ac:dyDescent="0.25">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x14ac:dyDescent="0.25">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x14ac:dyDescent="0.25">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x14ac:dyDescent="0.25">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x14ac:dyDescent="0.25">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x14ac:dyDescent="0.25">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x14ac:dyDescent="0.25">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x14ac:dyDescent="0.25">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x14ac:dyDescent="0.25">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x14ac:dyDescent="0.25">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x14ac:dyDescent="0.25">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x14ac:dyDescent="0.25">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x14ac:dyDescent="0.25">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x14ac:dyDescent="0.25">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x14ac:dyDescent="0.25">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x14ac:dyDescent="0.25">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x14ac:dyDescent="0.25">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x14ac:dyDescent="0.25">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x14ac:dyDescent="0.25">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x14ac:dyDescent="0.25">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x14ac:dyDescent="0.25">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x14ac:dyDescent="0.25">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x14ac:dyDescent="0.25">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x14ac:dyDescent="0.25">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x14ac:dyDescent="0.25">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x14ac:dyDescent="0.25">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x14ac:dyDescent="0.25">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x14ac:dyDescent="0.25">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x14ac:dyDescent="0.25">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x14ac:dyDescent="0.25">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x14ac:dyDescent="0.25">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x14ac:dyDescent="0.25">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x14ac:dyDescent="0.25">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x14ac:dyDescent="0.25">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x14ac:dyDescent="0.25">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x14ac:dyDescent="0.25">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x14ac:dyDescent="0.25">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x14ac:dyDescent="0.25">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x14ac:dyDescent="0.25">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x14ac:dyDescent="0.25">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x14ac:dyDescent="0.25">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x14ac:dyDescent="0.25">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x14ac:dyDescent="0.25">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x14ac:dyDescent="0.25">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x14ac:dyDescent="0.25">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x14ac:dyDescent="0.25">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x14ac:dyDescent="0.25">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x14ac:dyDescent="0.25">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x14ac:dyDescent="0.25">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x14ac:dyDescent="0.25">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x14ac:dyDescent="0.25">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x14ac:dyDescent="0.25">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x14ac:dyDescent="0.25">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x14ac:dyDescent="0.25">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x14ac:dyDescent="0.25">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x14ac:dyDescent="0.25">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x14ac:dyDescent="0.25">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x14ac:dyDescent="0.25">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x14ac:dyDescent="0.25">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x14ac:dyDescent="0.25">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x14ac:dyDescent="0.25">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x14ac:dyDescent="0.25">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x14ac:dyDescent="0.25">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x14ac:dyDescent="0.25">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x14ac:dyDescent="0.25">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x14ac:dyDescent="0.25">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x14ac:dyDescent="0.25">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x14ac:dyDescent="0.25">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x14ac:dyDescent="0.25">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x14ac:dyDescent="0.25">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x14ac:dyDescent="0.25">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x14ac:dyDescent="0.25">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x14ac:dyDescent="0.25">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x14ac:dyDescent="0.25">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x14ac:dyDescent="0.25">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x14ac:dyDescent="0.25">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x14ac:dyDescent="0.25">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x14ac:dyDescent="0.25">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x14ac:dyDescent="0.25">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x14ac:dyDescent="0.25">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x14ac:dyDescent="0.25">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x14ac:dyDescent="0.25">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x14ac:dyDescent="0.25">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x14ac:dyDescent="0.25">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x14ac:dyDescent="0.25">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x14ac:dyDescent="0.25">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x14ac:dyDescent="0.25">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x14ac:dyDescent="0.25">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x14ac:dyDescent="0.25">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x14ac:dyDescent="0.25">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x14ac:dyDescent="0.25">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x14ac:dyDescent="0.25">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x14ac:dyDescent="0.25">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x14ac:dyDescent="0.25">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x14ac:dyDescent="0.25">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x14ac:dyDescent="0.25">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x14ac:dyDescent="0.25">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x14ac:dyDescent="0.25">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x14ac:dyDescent="0.25">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x14ac:dyDescent="0.25">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x14ac:dyDescent="0.25">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x14ac:dyDescent="0.25">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x14ac:dyDescent="0.25">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x14ac:dyDescent="0.25">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x14ac:dyDescent="0.25">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x14ac:dyDescent="0.25">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x14ac:dyDescent="0.25">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x14ac:dyDescent="0.25">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x14ac:dyDescent="0.25">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x14ac:dyDescent="0.25">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x14ac:dyDescent="0.25">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x14ac:dyDescent="0.25">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x14ac:dyDescent="0.25">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x14ac:dyDescent="0.25">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x14ac:dyDescent="0.25">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x14ac:dyDescent="0.25">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x14ac:dyDescent="0.25">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x14ac:dyDescent="0.25">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x14ac:dyDescent="0.25">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x14ac:dyDescent="0.25">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x14ac:dyDescent="0.25">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x14ac:dyDescent="0.25">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x14ac:dyDescent="0.25">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x14ac:dyDescent="0.25">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x14ac:dyDescent="0.25">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x14ac:dyDescent="0.25">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x14ac:dyDescent="0.25">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x14ac:dyDescent="0.25">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x14ac:dyDescent="0.25">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x14ac:dyDescent="0.25">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x14ac:dyDescent="0.25">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x14ac:dyDescent="0.25">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x14ac:dyDescent="0.25">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x14ac:dyDescent="0.25">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x14ac:dyDescent="0.25">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x14ac:dyDescent="0.25">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x14ac:dyDescent="0.25">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x14ac:dyDescent="0.25">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x14ac:dyDescent="0.25">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x14ac:dyDescent="0.25">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x14ac:dyDescent="0.25">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x14ac:dyDescent="0.25">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70"/>
      <c r="G1822" s="18"/>
      <c r="H1822" s="18"/>
      <c r="I1822" s="18"/>
      <c r="J1822" s="18"/>
      <c r="K1822" s="18"/>
      <c r="L1822" s="18"/>
      <c r="M1822" s="18"/>
      <c r="N1822" s="18"/>
      <c r="O1822" s="18"/>
      <c r="P1822" s="18"/>
      <c r="Q1822" s="18"/>
    </row>
    <row r="1823" spans="5:17" x14ac:dyDescent="0.25">
      <c r="F1823" s="70"/>
      <c r="G1823" s="18"/>
      <c r="H1823" s="18"/>
      <c r="I1823" s="18"/>
      <c r="J1823" s="18"/>
      <c r="K1823" s="18"/>
      <c r="L1823" s="18"/>
      <c r="M1823" s="18"/>
      <c r="N1823" s="18"/>
      <c r="O1823" s="18"/>
      <c r="P1823" s="18"/>
      <c r="Q1823" s="18"/>
    </row>
    <row r="1824" spans="5:17" x14ac:dyDescent="0.25">
      <c r="F1824" s="70"/>
      <c r="G1824" s="18"/>
      <c r="H1824" s="18"/>
      <c r="I1824" s="18"/>
      <c r="J1824" s="18"/>
      <c r="K1824" s="18"/>
      <c r="L1824" s="18"/>
      <c r="M1824" s="18"/>
      <c r="N1824" s="18"/>
      <c r="O1824" s="18"/>
      <c r="P1824" s="18"/>
      <c r="Q1824" s="18"/>
    </row>
    <row r="1825" spans="3:17" x14ac:dyDescent="0.25">
      <c r="F1825" s="70"/>
      <c r="G1825" s="18"/>
      <c r="H1825" s="18"/>
      <c r="I1825" s="18"/>
      <c r="J1825" s="18"/>
      <c r="K1825" s="18"/>
      <c r="L1825" s="18"/>
      <c r="M1825" s="18"/>
      <c r="N1825" s="18"/>
      <c r="O1825" s="18"/>
      <c r="P1825" s="18"/>
      <c r="Q1825" s="18"/>
    </row>
    <row r="1826" spans="3:17" x14ac:dyDescent="0.25">
      <c r="F1826" s="70"/>
      <c r="G1826" s="18"/>
      <c r="H1826" s="18"/>
      <c r="I1826" s="18"/>
      <c r="J1826" s="18"/>
      <c r="K1826" s="18"/>
      <c r="L1826" s="18"/>
      <c r="M1826" s="18"/>
      <c r="N1826" s="18"/>
      <c r="O1826" s="18"/>
      <c r="P1826" s="18"/>
      <c r="Q1826" s="18"/>
    </row>
    <row r="1827" spans="3:17" x14ac:dyDescent="0.25">
      <c r="F1827" s="70"/>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8" sqref="A18"/>
    </sheetView>
  </sheetViews>
  <sheetFormatPr baseColWidth="10" defaultRowHeight="15" x14ac:dyDescent="0.2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3" t="s">
        <v>7</v>
      </c>
      <c r="B1" s="54" t="s">
        <v>435</v>
      </c>
      <c r="C1" s="54" t="s">
        <v>11</v>
      </c>
      <c r="D1" s="54" t="s">
        <v>195</v>
      </c>
      <c r="E1" s="54" t="s">
        <v>436</v>
      </c>
      <c r="F1" s="54" t="s">
        <v>437</v>
      </c>
      <c r="G1" s="55" t="s">
        <v>174</v>
      </c>
      <c r="H1" s="54" t="s">
        <v>10424</v>
      </c>
    </row>
    <row r="2" spans="1:8" x14ac:dyDescent="0.25">
      <c r="A2" s="56">
        <v>396761203445</v>
      </c>
      <c r="B2" s="57" t="s">
        <v>150</v>
      </c>
      <c r="C2" s="58" t="s">
        <v>486</v>
      </c>
      <c r="D2" s="58" t="s">
        <v>487</v>
      </c>
      <c r="E2" s="58" t="s">
        <v>440</v>
      </c>
      <c r="F2" s="57" t="s">
        <v>441</v>
      </c>
      <c r="G2" s="59">
        <v>44111418</v>
      </c>
      <c r="H2" s="102">
        <f t="shared" ref="H2:H65" si="0">G2/4910.95</f>
        <v>8982.2576079984519</v>
      </c>
    </row>
    <row r="3" spans="1:8" x14ac:dyDescent="0.25">
      <c r="A3" s="56">
        <v>396761203437</v>
      </c>
      <c r="B3" s="57" t="s">
        <v>488</v>
      </c>
      <c r="C3" s="58" t="s">
        <v>489</v>
      </c>
      <c r="D3" s="58" t="s">
        <v>487</v>
      </c>
      <c r="E3" s="58" t="s">
        <v>440</v>
      </c>
      <c r="F3" s="57" t="s">
        <v>441</v>
      </c>
      <c r="G3" s="59">
        <v>24506538</v>
      </c>
      <c r="H3" s="102">
        <f t="shared" si="0"/>
        <v>4990.1827548641304</v>
      </c>
    </row>
    <row r="4" spans="1:8" x14ac:dyDescent="0.25">
      <c r="A4" s="56">
        <v>400810402430</v>
      </c>
      <c r="B4" s="57" t="s">
        <v>713</v>
      </c>
      <c r="C4" s="58" t="s">
        <v>714</v>
      </c>
      <c r="D4" s="58" t="s">
        <v>715</v>
      </c>
      <c r="E4" s="58" t="s">
        <v>716</v>
      </c>
      <c r="F4" s="57" t="s">
        <v>441</v>
      </c>
      <c r="G4" s="59">
        <v>24506538</v>
      </c>
      <c r="H4" s="102">
        <f t="shared" si="0"/>
        <v>4990.1827548641304</v>
      </c>
    </row>
    <row r="5" spans="1:8" x14ac:dyDescent="0.25">
      <c r="A5" s="56">
        <v>393090900198</v>
      </c>
      <c r="B5" s="57" t="s">
        <v>717</v>
      </c>
      <c r="C5" s="58" t="s">
        <v>718</v>
      </c>
      <c r="D5" s="58" t="s">
        <v>719</v>
      </c>
      <c r="E5" s="58" t="s">
        <v>720</v>
      </c>
      <c r="F5" s="57" t="s">
        <v>441</v>
      </c>
      <c r="G5" s="59">
        <v>14747406</v>
      </c>
      <c r="H5" s="102">
        <f t="shared" si="0"/>
        <v>3002.9639886376362</v>
      </c>
    </row>
    <row r="6" spans="1:8" x14ac:dyDescent="0.25">
      <c r="A6" s="56">
        <v>403970301159</v>
      </c>
      <c r="B6" s="57" t="s">
        <v>721</v>
      </c>
      <c r="C6" s="58" t="s">
        <v>722</v>
      </c>
      <c r="D6" s="58" t="s">
        <v>723</v>
      </c>
      <c r="E6" s="58" t="s">
        <v>724</v>
      </c>
      <c r="F6" s="57" t="s">
        <v>477</v>
      </c>
      <c r="G6" s="59">
        <v>9802878</v>
      </c>
      <c r="H6" s="102">
        <f t="shared" si="0"/>
        <v>1996.1266150133886</v>
      </c>
    </row>
    <row r="7" spans="1:8" x14ac:dyDescent="0.25">
      <c r="A7" s="56">
        <v>395750301937</v>
      </c>
      <c r="B7" s="57" t="s">
        <v>725</v>
      </c>
      <c r="C7" s="58" t="s">
        <v>726</v>
      </c>
      <c r="D7" s="58" t="s">
        <v>727</v>
      </c>
      <c r="E7" s="58" t="s">
        <v>728</v>
      </c>
      <c r="F7" s="57" t="s">
        <v>441</v>
      </c>
      <c r="G7" s="59">
        <v>5881902</v>
      </c>
      <c r="H7" s="102">
        <f t="shared" si="0"/>
        <v>1197.7116443865241</v>
      </c>
    </row>
    <row r="8" spans="1:8" x14ac:dyDescent="0.25">
      <c r="A8" s="56">
        <v>408920500136</v>
      </c>
      <c r="B8" s="57" t="s">
        <v>729</v>
      </c>
      <c r="C8" s="58" t="s">
        <v>730</v>
      </c>
      <c r="D8" s="58" t="s">
        <v>731</v>
      </c>
      <c r="E8" s="58" t="s">
        <v>732</v>
      </c>
      <c r="F8" s="57" t="s">
        <v>477</v>
      </c>
      <c r="G8" s="59">
        <v>4730838</v>
      </c>
      <c r="H8" s="102">
        <f t="shared" si="0"/>
        <v>963.32440770115761</v>
      </c>
    </row>
    <row r="9" spans="1:8" x14ac:dyDescent="0.25">
      <c r="A9" s="56">
        <v>393090200081</v>
      </c>
      <c r="B9" s="57" t="s">
        <v>733</v>
      </c>
      <c r="C9" s="58" t="s">
        <v>734</v>
      </c>
      <c r="D9" s="58" t="s">
        <v>735</v>
      </c>
      <c r="E9" s="58" t="s">
        <v>736</v>
      </c>
      <c r="F9" s="57" t="s">
        <v>441</v>
      </c>
      <c r="G9" s="59">
        <v>3719715</v>
      </c>
      <c r="H9" s="102">
        <f t="shared" si="0"/>
        <v>757.43287958541634</v>
      </c>
    </row>
    <row r="10" spans="1:8" x14ac:dyDescent="0.25">
      <c r="A10" s="56">
        <v>408760300453</v>
      </c>
      <c r="B10" s="57" t="s">
        <v>737</v>
      </c>
      <c r="C10" s="58" t="s">
        <v>738</v>
      </c>
      <c r="D10" s="58" t="s">
        <v>739</v>
      </c>
      <c r="E10" s="58" t="s">
        <v>732</v>
      </c>
      <c r="F10" s="57" t="s">
        <v>477</v>
      </c>
      <c r="G10" s="59">
        <v>3219738</v>
      </c>
      <c r="H10" s="102">
        <f t="shared" si="0"/>
        <v>655.62426821694385</v>
      </c>
    </row>
    <row r="11" spans="1:8" x14ac:dyDescent="0.25">
      <c r="A11" s="56">
        <v>395750300337</v>
      </c>
      <c r="B11" s="57" t="s">
        <v>740</v>
      </c>
      <c r="C11" s="58" t="s">
        <v>741</v>
      </c>
      <c r="D11" s="58" t="s">
        <v>742</v>
      </c>
      <c r="E11" s="58" t="s">
        <v>743</v>
      </c>
      <c r="F11" s="57" t="s">
        <v>441</v>
      </c>
      <c r="G11" s="59">
        <v>2451048</v>
      </c>
      <c r="H11" s="102">
        <f t="shared" si="0"/>
        <v>499.0985450880176</v>
      </c>
    </row>
    <row r="12" spans="1:8" x14ac:dyDescent="0.25">
      <c r="A12" s="56">
        <v>408161000204</v>
      </c>
      <c r="B12" s="57" t="s">
        <v>744</v>
      </c>
      <c r="C12" s="58" t="s">
        <v>745</v>
      </c>
      <c r="D12" s="58" t="s">
        <v>746</v>
      </c>
      <c r="E12" s="58" t="s">
        <v>732</v>
      </c>
      <c r="F12" s="57" t="s">
        <v>477</v>
      </c>
      <c r="G12" s="59">
        <v>2205987</v>
      </c>
      <c r="H12" s="102">
        <f t="shared" si="0"/>
        <v>449.19760942383857</v>
      </c>
    </row>
    <row r="13" spans="1:8" x14ac:dyDescent="0.25">
      <c r="A13" s="56">
        <v>400180407420</v>
      </c>
      <c r="B13" s="57" t="s">
        <v>747</v>
      </c>
      <c r="C13" s="58" t="s">
        <v>748</v>
      </c>
      <c r="D13" s="58" t="s">
        <v>749</v>
      </c>
      <c r="E13" s="58" t="s">
        <v>716</v>
      </c>
      <c r="F13" s="57" t="s">
        <v>441</v>
      </c>
      <c r="G13" s="59">
        <v>2132468</v>
      </c>
      <c r="H13" s="102">
        <f t="shared" si="0"/>
        <v>434.22718618597219</v>
      </c>
    </row>
    <row r="14" spans="1:8" x14ac:dyDescent="0.25">
      <c r="A14" s="56">
        <v>350121114829</v>
      </c>
      <c r="B14" s="57" t="s">
        <v>750</v>
      </c>
      <c r="C14" s="58" t="s">
        <v>751</v>
      </c>
      <c r="D14" s="58" t="s">
        <v>752</v>
      </c>
      <c r="E14" s="58" t="s">
        <v>732</v>
      </c>
      <c r="F14" s="57" t="s">
        <v>441</v>
      </c>
      <c r="G14" s="59">
        <v>1960926</v>
      </c>
      <c r="H14" s="102">
        <f t="shared" si="0"/>
        <v>399.29667375965954</v>
      </c>
    </row>
    <row r="15" spans="1:8" x14ac:dyDescent="0.25">
      <c r="A15" s="56">
        <v>408671000977</v>
      </c>
      <c r="B15" s="57" t="s">
        <v>753</v>
      </c>
      <c r="C15" s="58" t="s">
        <v>754</v>
      </c>
      <c r="D15" s="58" t="s">
        <v>755</v>
      </c>
      <c r="E15" s="58" t="s">
        <v>732</v>
      </c>
      <c r="F15" s="57" t="s">
        <v>441</v>
      </c>
      <c r="G15" s="59">
        <v>1945158</v>
      </c>
      <c r="H15" s="102">
        <f t="shared" si="0"/>
        <v>396.08588969547645</v>
      </c>
    </row>
    <row r="16" spans="1:8" x14ac:dyDescent="0.25">
      <c r="A16" s="56">
        <v>408950500041</v>
      </c>
      <c r="B16" s="57" t="s">
        <v>756</v>
      </c>
      <c r="C16" s="58" t="s">
        <v>757</v>
      </c>
      <c r="D16" s="58" t="s">
        <v>758</v>
      </c>
      <c r="E16" s="58" t="s">
        <v>732</v>
      </c>
      <c r="F16" s="57" t="s">
        <v>477</v>
      </c>
      <c r="G16" s="59">
        <v>1872888</v>
      </c>
      <c r="H16" s="102">
        <f t="shared" si="0"/>
        <v>381.36979606797058</v>
      </c>
    </row>
    <row r="17" spans="1:8" x14ac:dyDescent="0.25">
      <c r="A17" s="56">
        <v>395750200995</v>
      </c>
      <c r="B17" s="57" t="s">
        <v>759</v>
      </c>
      <c r="C17" s="58" t="s">
        <v>760</v>
      </c>
      <c r="D17" s="58" t="s">
        <v>761</v>
      </c>
      <c r="E17" s="58" t="s">
        <v>728</v>
      </c>
      <c r="F17" s="57" t="s">
        <v>441</v>
      </c>
      <c r="G17" s="59">
        <v>1823692</v>
      </c>
      <c r="H17" s="102">
        <f t="shared" si="0"/>
        <v>371.35218236797363</v>
      </c>
    </row>
    <row r="18" spans="1:8" x14ac:dyDescent="0.25">
      <c r="A18" s="56">
        <v>396990402869</v>
      </c>
      <c r="B18" s="57" t="s">
        <v>230</v>
      </c>
      <c r="C18" s="58" t="s">
        <v>762</v>
      </c>
      <c r="D18" s="58" t="s">
        <v>763</v>
      </c>
      <c r="E18" s="58" t="s">
        <v>440</v>
      </c>
      <c r="F18" s="57" t="s">
        <v>477</v>
      </c>
      <c r="G18" s="59">
        <v>1813889</v>
      </c>
      <c r="H18" s="102">
        <f t="shared" si="0"/>
        <v>369.35603091051632</v>
      </c>
    </row>
    <row r="19" spans="1:8" x14ac:dyDescent="0.25">
      <c r="A19" s="56">
        <v>408910500073</v>
      </c>
      <c r="B19" s="57" t="s">
        <v>764</v>
      </c>
      <c r="C19" s="58" t="s">
        <v>765</v>
      </c>
      <c r="D19" s="58" t="s">
        <v>766</v>
      </c>
      <c r="E19" s="58" t="s">
        <v>732</v>
      </c>
      <c r="F19" s="57" t="s">
        <v>441</v>
      </c>
      <c r="G19" s="59">
        <v>1805994</v>
      </c>
      <c r="H19" s="102">
        <f t="shared" si="0"/>
        <v>367.74839898593962</v>
      </c>
    </row>
    <row r="20" spans="1:8" x14ac:dyDescent="0.25">
      <c r="A20" s="56">
        <v>408850800129</v>
      </c>
      <c r="B20" s="57" t="s">
        <v>767</v>
      </c>
      <c r="C20" s="58" t="s">
        <v>768</v>
      </c>
      <c r="D20" s="58" t="s">
        <v>769</v>
      </c>
      <c r="E20" s="58" t="s">
        <v>732</v>
      </c>
      <c r="F20" s="57" t="s">
        <v>441</v>
      </c>
      <c r="G20" s="59">
        <v>1774338</v>
      </c>
      <c r="H20" s="102">
        <f t="shared" si="0"/>
        <v>361.30239566682621</v>
      </c>
    </row>
    <row r="21" spans="1:8" x14ac:dyDescent="0.25">
      <c r="A21" s="56">
        <v>408130600033</v>
      </c>
      <c r="B21" s="57" t="s">
        <v>770</v>
      </c>
      <c r="C21" s="58" t="s">
        <v>771</v>
      </c>
      <c r="D21" s="58" t="s">
        <v>772</v>
      </c>
      <c r="E21" s="58" t="s">
        <v>732</v>
      </c>
      <c r="F21" s="57" t="s">
        <v>441</v>
      </c>
      <c r="G21" s="59">
        <v>1715865</v>
      </c>
      <c r="H21" s="102">
        <f t="shared" si="0"/>
        <v>349.39573809548051</v>
      </c>
    </row>
    <row r="22" spans="1:8" x14ac:dyDescent="0.25">
      <c r="A22" s="56">
        <v>408161000221</v>
      </c>
      <c r="B22" s="57" t="s">
        <v>773</v>
      </c>
      <c r="C22" s="58" t="s">
        <v>765</v>
      </c>
      <c r="D22" s="58" t="s">
        <v>774</v>
      </c>
      <c r="E22" s="58" t="s">
        <v>732</v>
      </c>
      <c r="F22" s="57" t="s">
        <v>441</v>
      </c>
      <c r="G22" s="59">
        <v>1685623</v>
      </c>
      <c r="H22" s="102">
        <f t="shared" si="0"/>
        <v>343.23766277400506</v>
      </c>
    </row>
    <row r="23" spans="1:8" x14ac:dyDescent="0.25">
      <c r="A23" s="56">
        <v>408890200051</v>
      </c>
      <c r="B23" s="57" t="s">
        <v>775</v>
      </c>
      <c r="C23" s="58" t="s">
        <v>776</v>
      </c>
      <c r="D23" s="58" t="s">
        <v>777</v>
      </c>
      <c r="E23" s="58" t="s">
        <v>732</v>
      </c>
      <c r="F23" s="57" t="s">
        <v>441</v>
      </c>
      <c r="G23" s="59">
        <v>1685623</v>
      </c>
      <c r="H23" s="102">
        <f t="shared" si="0"/>
        <v>343.23766277400506</v>
      </c>
    </row>
    <row r="24" spans="1:8" x14ac:dyDescent="0.25">
      <c r="A24" s="56">
        <v>408920400115</v>
      </c>
      <c r="B24" s="57" t="s">
        <v>778</v>
      </c>
      <c r="C24" s="58" t="s">
        <v>768</v>
      </c>
      <c r="D24" s="58" t="s">
        <v>779</v>
      </c>
      <c r="E24" s="58" t="s">
        <v>732</v>
      </c>
      <c r="F24" s="57" t="s">
        <v>441</v>
      </c>
      <c r="G24" s="59">
        <v>1675788</v>
      </c>
      <c r="H24" s="102">
        <f t="shared" si="0"/>
        <v>341.23499526568179</v>
      </c>
    </row>
    <row r="25" spans="1:8" x14ac:dyDescent="0.25">
      <c r="A25" s="56">
        <v>399040400010</v>
      </c>
      <c r="B25" s="57" t="s">
        <v>780</v>
      </c>
      <c r="C25" s="58" t="s">
        <v>781</v>
      </c>
      <c r="D25" s="58" t="s">
        <v>782</v>
      </c>
      <c r="E25" s="58" t="s">
        <v>783</v>
      </c>
      <c r="F25" s="57" t="s">
        <v>441</v>
      </c>
      <c r="G25" s="59">
        <v>1577238</v>
      </c>
      <c r="H25" s="102">
        <f t="shared" si="0"/>
        <v>321.16759486453742</v>
      </c>
    </row>
    <row r="26" spans="1:8" x14ac:dyDescent="0.25">
      <c r="A26" s="56">
        <v>408070400200</v>
      </c>
      <c r="B26" s="57" t="s">
        <v>784</v>
      </c>
      <c r="C26" s="58" t="s">
        <v>785</v>
      </c>
      <c r="D26" s="58" t="s">
        <v>786</v>
      </c>
      <c r="E26" s="58" t="s">
        <v>732</v>
      </c>
      <c r="F26" s="57" t="s">
        <v>477</v>
      </c>
      <c r="G26" s="59">
        <v>1577238</v>
      </c>
      <c r="H26" s="102">
        <f t="shared" si="0"/>
        <v>321.16759486453742</v>
      </c>
    </row>
    <row r="27" spans="1:8" x14ac:dyDescent="0.25">
      <c r="A27" s="56">
        <v>408810700024</v>
      </c>
      <c r="B27" s="57" t="s">
        <v>787</v>
      </c>
      <c r="C27" s="58" t="s">
        <v>730</v>
      </c>
      <c r="D27" s="58" t="s">
        <v>788</v>
      </c>
      <c r="E27" s="58" t="s">
        <v>732</v>
      </c>
      <c r="F27" s="57" t="s">
        <v>477</v>
      </c>
      <c r="G27" s="59">
        <v>1577238</v>
      </c>
      <c r="H27" s="102">
        <f t="shared" si="0"/>
        <v>321.16759486453742</v>
      </c>
    </row>
    <row r="28" spans="1:8" x14ac:dyDescent="0.25">
      <c r="A28" s="56">
        <v>408920500187</v>
      </c>
      <c r="B28" s="57" t="s">
        <v>789</v>
      </c>
      <c r="C28" s="58" t="s">
        <v>790</v>
      </c>
      <c r="D28" s="58" t="s">
        <v>791</v>
      </c>
      <c r="E28" s="58" t="s">
        <v>732</v>
      </c>
      <c r="F28" s="57" t="s">
        <v>477</v>
      </c>
      <c r="G28" s="59">
        <v>1577238</v>
      </c>
      <c r="H28" s="102">
        <f t="shared" si="0"/>
        <v>321.16759486453742</v>
      </c>
    </row>
    <row r="29" spans="1:8" x14ac:dyDescent="0.25">
      <c r="A29" s="56">
        <v>408821000407</v>
      </c>
      <c r="B29" s="57" t="s">
        <v>792</v>
      </c>
      <c r="C29" s="58" t="s">
        <v>730</v>
      </c>
      <c r="D29" s="58" t="s">
        <v>793</v>
      </c>
      <c r="E29" s="58" t="s">
        <v>732</v>
      </c>
      <c r="F29" s="57" t="s">
        <v>477</v>
      </c>
      <c r="G29" s="59">
        <v>1478688</v>
      </c>
      <c r="H29" s="102">
        <f t="shared" si="0"/>
        <v>301.10019446339305</v>
      </c>
    </row>
    <row r="30" spans="1:8" x14ac:dyDescent="0.25">
      <c r="A30" s="56">
        <v>408920200019</v>
      </c>
      <c r="B30" s="57" t="s">
        <v>794</v>
      </c>
      <c r="C30" s="58" t="s">
        <v>730</v>
      </c>
      <c r="D30" s="58" t="s">
        <v>795</v>
      </c>
      <c r="E30" s="58" t="s">
        <v>732</v>
      </c>
      <c r="F30" s="57" t="s">
        <v>477</v>
      </c>
      <c r="G30" s="59">
        <v>1478688</v>
      </c>
      <c r="H30" s="102">
        <f t="shared" si="0"/>
        <v>301.10019446339305</v>
      </c>
    </row>
    <row r="31" spans="1:8" x14ac:dyDescent="0.25">
      <c r="A31" s="56">
        <v>350130202820</v>
      </c>
      <c r="B31" s="57" t="s">
        <v>796</v>
      </c>
      <c r="C31" s="58" t="s">
        <v>797</v>
      </c>
      <c r="D31" s="58" t="s">
        <v>798</v>
      </c>
      <c r="E31" s="58" t="s">
        <v>732</v>
      </c>
      <c r="F31" s="57" t="s">
        <v>441</v>
      </c>
      <c r="G31" s="59">
        <v>1470804</v>
      </c>
      <c r="H31" s="102">
        <f t="shared" si="0"/>
        <v>299.49480243130148</v>
      </c>
    </row>
    <row r="32" spans="1:8" x14ac:dyDescent="0.25">
      <c r="A32" s="56">
        <v>350160500752</v>
      </c>
      <c r="B32" s="57" t="s">
        <v>799</v>
      </c>
      <c r="C32" s="58" t="s">
        <v>800</v>
      </c>
      <c r="D32" s="58" t="s">
        <v>801</v>
      </c>
      <c r="E32" s="58" t="s">
        <v>732</v>
      </c>
      <c r="F32" s="57" t="s">
        <v>477</v>
      </c>
      <c r="G32" s="59">
        <v>1470804</v>
      </c>
      <c r="H32" s="102">
        <f t="shared" si="0"/>
        <v>299.49480243130148</v>
      </c>
    </row>
    <row r="33" spans="1:8" x14ac:dyDescent="0.25">
      <c r="A33" s="56">
        <v>408080400135</v>
      </c>
      <c r="B33" s="57" t="s">
        <v>802</v>
      </c>
      <c r="C33" s="58" t="s">
        <v>803</v>
      </c>
      <c r="D33" s="58" t="s">
        <v>804</v>
      </c>
      <c r="E33" s="58" t="s">
        <v>732</v>
      </c>
      <c r="F33" s="57" t="s">
        <v>441</v>
      </c>
      <c r="G33" s="59">
        <v>1470804</v>
      </c>
      <c r="H33" s="102">
        <f t="shared" si="0"/>
        <v>299.49480243130148</v>
      </c>
    </row>
    <row r="34" spans="1:8" x14ac:dyDescent="0.25">
      <c r="A34" s="56">
        <v>408920400093</v>
      </c>
      <c r="B34" s="57" t="s">
        <v>805</v>
      </c>
      <c r="C34" s="58" t="s">
        <v>806</v>
      </c>
      <c r="D34" s="58" t="s">
        <v>807</v>
      </c>
      <c r="E34" s="58" t="s">
        <v>732</v>
      </c>
      <c r="F34" s="57" t="s">
        <v>441</v>
      </c>
      <c r="G34" s="59">
        <v>1419558</v>
      </c>
      <c r="H34" s="102">
        <f t="shared" si="0"/>
        <v>289.05975422270643</v>
      </c>
    </row>
    <row r="35" spans="1:8" x14ac:dyDescent="0.25">
      <c r="A35" s="56">
        <v>396990605301</v>
      </c>
      <c r="B35" s="57" t="s">
        <v>21</v>
      </c>
      <c r="C35" s="58" t="s">
        <v>704</v>
      </c>
      <c r="D35" s="58" t="s">
        <v>808</v>
      </c>
      <c r="E35" s="58" t="s">
        <v>440</v>
      </c>
      <c r="F35" s="57" t="s">
        <v>477</v>
      </c>
      <c r="G35" s="59">
        <v>1348273</v>
      </c>
      <c r="H35" s="102">
        <f t="shared" si="0"/>
        <v>274.54423278591719</v>
      </c>
    </row>
    <row r="36" spans="1:8" x14ac:dyDescent="0.25">
      <c r="A36" s="56">
        <v>408801000800</v>
      </c>
      <c r="B36" s="57" t="s">
        <v>809</v>
      </c>
      <c r="C36" s="58" t="s">
        <v>810</v>
      </c>
      <c r="D36" s="58" t="s">
        <v>811</v>
      </c>
      <c r="E36" s="58" t="s">
        <v>732</v>
      </c>
      <c r="F36" s="57" t="s">
        <v>477</v>
      </c>
      <c r="G36" s="59">
        <v>1314438</v>
      </c>
      <c r="H36" s="102">
        <f t="shared" si="0"/>
        <v>267.65452712815238</v>
      </c>
    </row>
    <row r="37" spans="1:8" x14ac:dyDescent="0.25">
      <c r="A37" s="56">
        <v>389120700248</v>
      </c>
      <c r="B37" s="57" t="s">
        <v>812</v>
      </c>
      <c r="C37" s="58" t="s">
        <v>813</v>
      </c>
      <c r="D37" s="58" t="s">
        <v>814</v>
      </c>
      <c r="E37" s="58" t="s">
        <v>815</v>
      </c>
      <c r="F37" s="57" t="s">
        <v>477</v>
      </c>
      <c r="G37" s="59">
        <v>1276945</v>
      </c>
      <c r="H37" s="102">
        <f t="shared" si="0"/>
        <v>260.0199554057769</v>
      </c>
    </row>
    <row r="38" spans="1:8" x14ac:dyDescent="0.25">
      <c r="A38" s="56">
        <v>408811000646</v>
      </c>
      <c r="B38" s="57" t="s">
        <v>816</v>
      </c>
      <c r="C38" s="58" t="s">
        <v>817</v>
      </c>
      <c r="D38" s="58" t="s">
        <v>818</v>
      </c>
      <c r="E38" s="58" t="s">
        <v>732</v>
      </c>
      <c r="F38" s="57" t="s">
        <v>477</v>
      </c>
      <c r="G38" s="59">
        <v>1261878</v>
      </c>
      <c r="H38" s="102">
        <f t="shared" si="0"/>
        <v>256.95191358087538</v>
      </c>
    </row>
    <row r="39" spans="1:8" x14ac:dyDescent="0.25">
      <c r="A39" s="56">
        <v>408170100190</v>
      </c>
      <c r="B39" s="57" t="s">
        <v>819</v>
      </c>
      <c r="C39" s="58" t="s">
        <v>820</v>
      </c>
      <c r="D39" s="58" t="s">
        <v>821</v>
      </c>
      <c r="E39" s="58" t="s">
        <v>732</v>
      </c>
      <c r="F39" s="57" t="s">
        <v>441</v>
      </c>
      <c r="G39" s="59">
        <v>1229680</v>
      </c>
      <c r="H39" s="102">
        <f t="shared" si="0"/>
        <v>250.39554465022044</v>
      </c>
    </row>
    <row r="40" spans="1:8" x14ac:dyDescent="0.25">
      <c r="A40" s="56">
        <v>399080700156</v>
      </c>
      <c r="B40" s="57" t="s">
        <v>822</v>
      </c>
      <c r="C40" s="58" t="s">
        <v>823</v>
      </c>
      <c r="D40" s="58" t="s">
        <v>824</v>
      </c>
      <c r="E40" s="58" t="s">
        <v>825</v>
      </c>
      <c r="F40" s="57" t="s">
        <v>477</v>
      </c>
      <c r="G40" s="59">
        <v>1225743</v>
      </c>
      <c r="H40" s="102">
        <f t="shared" si="0"/>
        <v>249.59386676712245</v>
      </c>
    </row>
    <row r="41" spans="1:8" x14ac:dyDescent="0.25">
      <c r="A41" s="56">
        <v>399090100769</v>
      </c>
      <c r="B41" s="57" t="s">
        <v>826</v>
      </c>
      <c r="C41" s="58" t="s">
        <v>827</v>
      </c>
      <c r="D41" s="58" t="s">
        <v>828</v>
      </c>
      <c r="E41" s="58" t="s">
        <v>829</v>
      </c>
      <c r="F41" s="57" t="s">
        <v>477</v>
      </c>
      <c r="G41" s="59">
        <v>1225743</v>
      </c>
      <c r="H41" s="102">
        <f t="shared" si="0"/>
        <v>249.59386676712245</v>
      </c>
    </row>
    <row r="42" spans="1:8" x14ac:dyDescent="0.25">
      <c r="A42" s="56">
        <v>399720300010</v>
      </c>
      <c r="B42" s="57" t="s">
        <v>830</v>
      </c>
      <c r="C42" s="58" t="s">
        <v>831</v>
      </c>
      <c r="D42" s="58" t="s">
        <v>832</v>
      </c>
      <c r="E42" s="58" t="s">
        <v>783</v>
      </c>
      <c r="F42" s="57" t="s">
        <v>441</v>
      </c>
      <c r="G42" s="59">
        <v>1225743</v>
      </c>
      <c r="H42" s="102">
        <f t="shared" si="0"/>
        <v>249.59386676712245</v>
      </c>
    </row>
    <row r="43" spans="1:8" x14ac:dyDescent="0.25">
      <c r="A43" s="56">
        <v>408130200060</v>
      </c>
      <c r="B43" s="57" t="s">
        <v>833</v>
      </c>
      <c r="C43" s="58" t="s">
        <v>751</v>
      </c>
      <c r="D43" s="58" t="s">
        <v>834</v>
      </c>
      <c r="E43" s="58" t="s">
        <v>732</v>
      </c>
      <c r="F43" s="57" t="s">
        <v>441</v>
      </c>
      <c r="G43" s="59">
        <v>1225743</v>
      </c>
      <c r="H43" s="102">
        <f t="shared" si="0"/>
        <v>249.59386676712245</v>
      </c>
    </row>
    <row r="44" spans="1:8" x14ac:dyDescent="0.25">
      <c r="A44" s="56">
        <v>408161000271</v>
      </c>
      <c r="B44" s="57" t="s">
        <v>835</v>
      </c>
      <c r="C44" s="58" t="s">
        <v>836</v>
      </c>
      <c r="D44" s="58" t="s">
        <v>837</v>
      </c>
      <c r="E44" s="58" t="s">
        <v>732</v>
      </c>
      <c r="F44" s="57" t="s">
        <v>441</v>
      </c>
      <c r="G44" s="59">
        <v>1225743</v>
      </c>
      <c r="H44" s="102">
        <f t="shared" si="0"/>
        <v>249.59386676712245</v>
      </c>
    </row>
    <row r="45" spans="1:8" x14ac:dyDescent="0.25">
      <c r="A45" s="56">
        <v>408170500015</v>
      </c>
      <c r="B45" s="57" t="s">
        <v>838</v>
      </c>
      <c r="C45" s="58" t="s">
        <v>839</v>
      </c>
      <c r="D45" s="58" t="s">
        <v>840</v>
      </c>
      <c r="E45" s="58" t="s">
        <v>732</v>
      </c>
      <c r="F45" s="57" t="s">
        <v>441</v>
      </c>
      <c r="G45" s="59">
        <v>1225743</v>
      </c>
      <c r="H45" s="102">
        <f t="shared" si="0"/>
        <v>249.59386676712245</v>
      </c>
    </row>
    <row r="46" spans="1:8" x14ac:dyDescent="0.25">
      <c r="A46" s="56">
        <v>408170500023</v>
      </c>
      <c r="B46" s="57" t="s">
        <v>841</v>
      </c>
      <c r="C46" s="58" t="s">
        <v>842</v>
      </c>
      <c r="D46" s="58" t="s">
        <v>843</v>
      </c>
      <c r="E46" s="58" t="s">
        <v>732</v>
      </c>
      <c r="F46" s="57" t="s">
        <v>441</v>
      </c>
      <c r="G46" s="59">
        <v>1225743</v>
      </c>
      <c r="H46" s="102">
        <f t="shared" si="0"/>
        <v>249.59386676712245</v>
      </c>
    </row>
    <row r="47" spans="1:8" x14ac:dyDescent="0.25">
      <c r="A47" s="56">
        <v>408920400107</v>
      </c>
      <c r="B47" s="57" t="s">
        <v>844</v>
      </c>
      <c r="C47" s="58" t="s">
        <v>845</v>
      </c>
      <c r="D47" s="58" t="s">
        <v>846</v>
      </c>
      <c r="E47" s="58" t="s">
        <v>732</v>
      </c>
      <c r="F47" s="57" t="s">
        <v>477</v>
      </c>
      <c r="G47" s="59">
        <v>1225743</v>
      </c>
      <c r="H47" s="102">
        <f t="shared" si="0"/>
        <v>249.59386676712245</v>
      </c>
    </row>
    <row r="48" spans="1:8" x14ac:dyDescent="0.25">
      <c r="A48" s="56">
        <v>395750300272</v>
      </c>
      <c r="B48" s="57" t="s">
        <v>847</v>
      </c>
      <c r="C48" s="58" t="s">
        <v>848</v>
      </c>
      <c r="D48" s="58" t="s">
        <v>849</v>
      </c>
      <c r="E48" s="58" t="s">
        <v>728</v>
      </c>
      <c r="F48" s="57" t="s">
        <v>441</v>
      </c>
      <c r="G48" s="59">
        <v>1211039</v>
      </c>
      <c r="H48" s="102">
        <f t="shared" si="0"/>
        <v>246.59974139423127</v>
      </c>
    </row>
    <row r="49" spans="1:8" x14ac:dyDescent="0.25">
      <c r="A49" s="56">
        <v>399040200291</v>
      </c>
      <c r="B49" s="57" t="s">
        <v>850</v>
      </c>
      <c r="C49" s="58" t="s">
        <v>851</v>
      </c>
      <c r="D49" s="58" t="s">
        <v>852</v>
      </c>
      <c r="E49" s="58" t="s">
        <v>825</v>
      </c>
      <c r="F49" s="57" t="s">
        <v>441</v>
      </c>
      <c r="G49" s="59">
        <v>1183038</v>
      </c>
      <c r="H49" s="102">
        <f t="shared" si="0"/>
        <v>240.89799325995989</v>
      </c>
    </row>
    <row r="50" spans="1:8" x14ac:dyDescent="0.25">
      <c r="A50" s="56">
        <v>403040300161</v>
      </c>
      <c r="B50" s="57" t="s">
        <v>853</v>
      </c>
      <c r="C50" s="58" t="s">
        <v>854</v>
      </c>
      <c r="D50" s="58" t="s">
        <v>855</v>
      </c>
      <c r="E50" s="58" t="s">
        <v>724</v>
      </c>
      <c r="F50" s="57" t="s">
        <v>441</v>
      </c>
      <c r="G50" s="59">
        <v>1183038</v>
      </c>
      <c r="H50" s="102">
        <f t="shared" si="0"/>
        <v>240.89799325995989</v>
      </c>
    </row>
    <row r="51" spans="1:8" x14ac:dyDescent="0.25">
      <c r="A51" s="56">
        <v>399050200051</v>
      </c>
      <c r="B51" s="57" t="s">
        <v>856</v>
      </c>
      <c r="C51" s="58" t="s">
        <v>781</v>
      </c>
      <c r="D51" s="58" t="s">
        <v>857</v>
      </c>
      <c r="E51" s="58" t="s">
        <v>783</v>
      </c>
      <c r="F51" s="57" t="s">
        <v>477</v>
      </c>
      <c r="G51" s="59">
        <v>1176731</v>
      </c>
      <c r="H51" s="102">
        <f t="shared" si="0"/>
        <v>239.61372035960457</v>
      </c>
    </row>
    <row r="52" spans="1:8" x14ac:dyDescent="0.25">
      <c r="A52" s="56">
        <v>408850100089</v>
      </c>
      <c r="B52" s="57" t="s">
        <v>858</v>
      </c>
      <c r="C52" s="58" t="s">
        <v>859</v>
      </c>
      <c r="D52" s="58" t="s">
        <v>860</v>
      </c>
      <c r="E52" s="58" t="s">
        <v>732</v>
      </c>
      <c r="F52" s="57" t="s">
        <v>477</v>
      </c>
      <c r="G52" s="59">
        <v>1137048</v>
      </c>
      <c r="H52" s="102">
        <f t="shared" si="0"/>
        <v>231.53320640609252</v>
      </c>
    </row>
    <row r="53" spans="1:8" x14ac:dyDescent="0.25">
      <c r="A53" s="56">
        <v>408010500027</v>
      </c>
      <c r="B53" s="57" t="s">
        <v>861</v>
      </c>
      <c r="C53" s="58" t="s">
        <v>862</v>
      </c>
      <c r="D53" s="58" t="s">
        <v>863</v>
      </c>
      <c r="E53" s="58" t="s">
        <v>732</v>
      </c>
      <c r="F53" s="57" t="s">
        <v>441</v>
      </c>
      <c r="G53" s="59">
        <v>1117338</v>
      </c>
      <c r="H53" s="102">
        <f t="shared" si="0"/>
        <v>227.51972632586364</v>
      </c>
    </row>
    <row r="54" spans="1:8" x14ac:dyDescent="0.25">
      <c r="A54" s="56">
        <v>408920300072</v>
      </c>
      <c r="B54" s="57" t="s">
        <v>864</v>
      </c>
      <c r="C54" s="58" t="s">
        <v>865</v>
      </c>
      <c r="D54" s="58" t="s">
        <v>866</v>
      </c>
      <c r="E54" s="58" t="s">
        <v>732</v>
      </c>
      <c r="F54" s="57" t="s">
        <v>441</v>
      </c>
      <c r="G54" s="59">
        <v>1117338</v>
      </c>
      <c r="H54" s="102">
        <f t="shared" si="0"/>
        <v>227.51972632586364</v>
      </c>
    </row>
    <row r="55" spans="1:8" x14ac:dyDescent="0.25">
      <c r="A55" s="56">
        <v>400160803639</v>
      </c>
      <c r="B55" s="57" t="s">
        <v>867</v>
      </c>
      <c r="C55" s="58" t="s">
        <v>868</v>
      </c>
      <c r="D55" s="58" t="s">
        <v>869</v>
      </c>
      <c r="E55" s="58" t="s">
        <v>716</v>
      </c>
      <c r="F55" s="57" t="s">
        <v>477</v>
      </c>
      <c r="G55" s="59">
        <v>1103215</v>
      </c>
      <c r="H55" s="102">
        <f t="shared" si="0"/>
        <v>224.64390800150684</v>
      </c>
    </row>
    <row r="56" spans="1:8" x14ac:dyDescent="0.25">
      <c r="A56" s="56">
        <v>390910800526</v>
      </c>
      <c r="B56" s="57" t="s">
        <v>870</v>
      </c>
      <c r="C56" s="58" t="s">
        <v>871</v>
      </c>
      <c r="D56" s="58" t="s">
        <v>872</v>
      </c>
      <c r="E56" s="58" t="s">
        <v>873</v>
      </c>
      <c r="F56" s="57" t="s">
        <v>477</v>
      </c>
      <c r="G56" s="59">
        <v>1103212</v>
      </c>
      <c r="H56" s="102">
        <f t="shared" si="0"/>
        <v>224.64329712173816</v>
      </c>
    </row>
    <row r="57" spans="1:8" x14ac:dyDescent="0.25">
      <c r="A57" s="56">
        <v>393180400135</v>
      </c>
      <c r="B57" s="57" t="s">
        <v>874</v>
      </c>
      <c r="C57" s="58" t="s">
        <v>875</v>
      </c>
      <c r="D57" s="58" t="s">
        <v>876</v>
      </c>
      <c r="E57" s="58" t="s">
        <v>877</v>
      </c>
      <c r="F57" s="57" t="s">
        <v>441</v>
      </c>
      <c r="G57" s="59">
        <v>1103212</v>
      </c>
      <c r="H57" s="102">
        <f t="shared" si="0"/>
        <v>224.64329712173816</v>
      </c>
    </row>
    <row r="58" spans="1:8" x14ac:dyDescent="0.25">
      <c r="A58" s="56">
        <v>395160100341</v>
      </c>
      <c r="B58" s="57" t="s">
        <v>878</v>
      </c>
      <c r="C58" s="58" t="s">
        <v>879</v>
      </c>
      <c r="D58" s="58" t="s">
        <v>880</v>
      </c>
      <c r="E58" s="58" t="s">
        <v>743</v>
      </c>
      <c r="F58" s="57" t="s">
        <v>441</v>
      </c>
      <c r="G58" s="59">
        <v>1103212</v>
      </c>
      <c r="H58" s="102">
        <f t="shared" si="0"/>
        <v>224.64329712173816</v>
      </c>
    </row>
    <row r="59" spans="1:8" x14ac:dyDescent="0.25">
      <c r="A59" s="56">
        <v>396750300082</v>
      </c>
      <c r="B59" s="57" t="s">
        <v>245</v>
      </c>
      <c r="C59" s="58" t="s">
        <v>881</v>
      </c>
      <c r="D59" s="58" t="s">
        <v>882</v>
      </c>
      <c r="E59" s="58" t="s">
        <v>440</v>
      </c>
      <c r="F59" s="57" t="s">
        <v>441</v>
      </c>
      <c r="G59" s="59">
        <v>1103212</v>
      </c>
      <c r="H59" s="102">
        <f t="shared" si="0"/>
        <v>224.64329712173816</v>
      </c>
    </row>
    <row r="60" spans="1:8" x14ac:dyDescent="0.25">
      <c r="A60" s="56">
        <v>403090500179</v>
      </c>
      <c r="B60" s="57" t="s">
        <v>883</v>
      </c>
      <c r="C60" s="58" t="s">
        <v>884</v>
      </c>
      <c r="D60" s="58" t="s">
        <v>885</v>
      </c>
      <c r="E60" s="58" t="s">
        <v>724</v>
      </c>
      <c r="F60" s="57" t="s">
        <v>441</v>
      </c>
      <c r="G60" s="59">
        <v>1103212</v>
      </c>
      <c r="H60" s="102">
        <f t="shared" si="0"/>
        <v>224.64329712173816</v>
      </c>
    </row>
    <row r="61" spans="1:8" x14ac:dyDescent="0.25">
      <c r="A61" s="56">
        <v>408920200094</v>
      </c>
      <c r="B61" s="57" t="s">
        <v>886</v>
      </c>
      <c r="C61" s="58" t="s">
        <v>887</v>
      </c>
      <c r="D61" s="58" t="s">
        <v>888</v>
      </c>
      <c r="E61" s="58" t="s">
        <v>732</v>
      </c>
      <c r="F61" s="57" t="s">
        <v>441</v>
      </c>
      <c r="G61" s="59">
        <v>1103212</v>
      </c>
      <c r="H61" s="102">
        <f t="shared" si="0"/>
        <v>224.64329712173816</v>
      </c>
    </row>
    <row r="62" spans="1:8" x14ac:dyDescent="0.25">
      <c r="A62" s="56">
        <v>408940700093</v>
      </c>
      <c r="B62" s="57" t="s">
        <v>889</v>
      </c>
      <c r="C62" s="58" t="s">
        <v>887</v>
      </c>
      <c r="D62" s="58" t="s">
        <v>890</v>
      </c>
      <c r="E62" s="58" t="s">
        <v>732</v>
      </c>
      <c r="F62" s="57" t="s">
        <v>441</v>
      </c>
      <c r="G62" s="59">
        <v>1103212</v>
      </c>
      <c r="H62" s="102">
        <f t="shared" si="0"/>
        <v>224.64329712173816</v>
      </c>
    </row>
    <row r="63" spans="1:8" x14ac:dyDescent="0.25">
      <c r="A63" s="56">
        <v>403080700561</v>
      </c>
      <c r="B63" s="57" t="s">
        <v>891</v>
      </c>
      <c r="C63" s="58" t="s">
        <v>892</v>
      </c>
      <c r="D63" s="58" t="s">
        <v>893</v>
      </c>
      <c r="E63" s="58" t="s">
        <v>724</v>
      </c>
      <c r="F63" s="57" t="s">
        <v>477</v>
      </c>
      <c r="G63" s="59">
        <v>1093410</v>
      </c>
      <c r="H63" s="102">
        <f t="shared" si="0"/>
        <v>222.64734929087041</v>
      </c>
    </row>
    <row r="64" spans="1:8" x14ac:dyDescent="0.25">
      <c r="A64" s="56">
        <v>408120500308</v>
      </c>
      <c r="B64" s="57" t="s">
        <v>894</v>
      </c>
      <c r="C64" s="58" t="s">
        <v>895</v>
      </c>
      <c r="D64" s="58" t="s">
        <v>896</v>
      </c>
      <c r="E64" s="58" t="s">
        <v>732</v>
      </c>
      <c r="F64" s="57" t="s">
        <v>477</v>
      </c>
      <c r="G64" s="59">
        <v>1078706</v>
      </c>
      <c r="H64" s="102">
        <f t="shared" si="0"/>
        <v>219.6532239179792</v>
      </c>
    </row>
    <row r="65" spans="1:8" x14ac:dyDescent="0.25">
      <c r="A65" s="56">
        <v>408760300445</v>
      </c>
      <c r="B65" s="57" t="s">
        <v>897</v>
      </c>
      <c r="C65" s="58" t="s">
        <v>898</v>
      </c>
      <c r="D65" s="58" t="s">
        <v>899</v>
      </c>
      <c r="E65" s="58" t="s">
        <v>732</v>
      </c>
      <c r="F65" s="57" t="s">
        <v>441</v>
      </c>
      <c r="G65" s="59">
        <v>1058208</v>
      </c>
      <c r="H65" s="102">
        <f t="shared" si="0"/>
        <v>215.47928608517702</v>
      </c>
    </row>
    <row r="66" spans="1:8" x14ac:dyDescent="0.25">
      <c r="A66" s="56">
        <v>408760300461</v>
      </c>
      <c r="B66" s="57" t="s">
        <v>900</v>
      </c>
      <c r="C66" s="58" t="s">
        <v>901</v>
      </c>
      <c r="D66" s="58" t="s">
        <v>902</v>
      </c>
      <c r="E66" s="58" t="s">
        <v>732</v>
      </c>
      <c r="F66" s="57" t="s">
        <v>441</v>
      </c>
      <c r="G66" s="59">
        <v>1051638</v>
      </c>
      <c r="H66" s="102">
        <f t="shared" ref="H66:H129" si="1">G66/4910.95</f>
        <v>214.1414593917674</v>
      </c>
    </row>
    <row r="67" spans="1:8" x14ac:dyDescent="0.25">
      <c r="A67" s="56">
        <v>408821000369</v>
      </c>
      <c r="B67" s="57" t="s">
        <v>903</v>
      </c>
      <c r="C67" s="58" t="s">
        <v>904</v>
      </c>
      <c r="D67" s="58" t="s">
        <v>905</v>
      </c>
      <c r="E67" s="58" t="s">
        <v>732</v>
      </c>
      <c r="F67" s="57" t="s">
        <v>441</v>
      </c>
      <c r="G67" s="59">
        <v>1051638</v>
      </c>
      <c r="H67" s="102">
        <f t="shared" si="1"/>
        <v>214.1414593917674</v>
      </c>
    </row>
    <row r="68" spans="1:8" x14ac:dyDescent="0.25">
      <c r="A68" s="56">
        <v>408821000385</v>
      </c>
      <c r="B68" s="57" t="s">
        <v>906</v>
      </c>
      <c r="C68" s="58" t="s">
        <v>730</v>
      </c>
      <c r="D68" s="58" t="s">
        <v>907</v>
      </c>
      <c r="E68" s="58" t="s">
        <v>732</v>
      </c>
      <c r="F68" s="57" t="s">
        <v>477</v>
      </c>
      <c r="G68" s="59">
        <v>1051638</v>
      </c>
      <c r="H68" s="102">
        <f t="shared" si="1"/>
        <v>214.1414593917674</v>
      </c>
    </row>
    <row r="69" spans="1:8" x14ac:dyDescent="0.25">
      <c r="A69" s="56">
        <v>408860600063</v>
      </c>
      <c r="B69" s="57" t="s">
        <v>908</v>
      </c>
      <c r="C69" s="58" t="s">
        <v>909</v>
      </c>
      <c r="D69" s="58" t="s">
        <v>910</v>
      </c>
      <c r="E69" s="58" t="s">
        <v>732</v>
      </c>
      <c r="F69" s="57" t="s">
        <v>441</v>
      </c>
      <c r="G69" s="59">
        <v>1051638</v>
      </c>
      <c r="H69" s="102">
        <f t="shared" si="1"/>
        <v>214.1414593917674</v>
      </c>
    </row>
    <row r="70" spans="1:8" x14ac:dyDescent="0.25">
      <c r="A70" s="56">
        <v>408891100018</v>
      </c>
      <c r="B70" s="57" t="s">
        <v>911</v>
      </c>
      <c r="C70" s="58" t="s">
        <v>912</v>
      </c>
      <c r="D70" s="58" t="s">
        <v>913</v>
      </c>
      <c r="E70" s="58" t="s">
        <v>732</v>
      </c>
      <c r="F70" s="57" t="s">
        <v>441</v>
      </c>
      <c r="G70" s="59">
        <v>1051638</v>
      </c>
      <c r="H70" s="102">
        <f t="shared" si="1"/>
        <v>214.1414593917674</v>
      </c>
    </row>
    <row r="71" spans="1:8" x14ac:dyDescent="0.25">
      <c r="A71" s="56">
        <v>408900400011</v>
      </c>
      <c r="B71" s="57" t="s">
        <v>914</v>
      </c>
      <c r="C71" s="58" t="s">
        <v>909</v>
      </c>
      <c r="D71" s="58" t="s">
        <v>915</v>
      </c>
      <c r="E71" s="58" t="s">
        <v>732</v>
      </c>
      <c r="F71" s="57" t="s">
        <v>441</v>
      </c>
      <c r="G71" s="59">
        <v>1051638</v>
      </c>
      <c r="H71" s="102">
        <f t="shared" si="1"/>
        <v>214.1414593917674</v>
      </c>
    </row>
    <row r="72" spans="1:8" x14ac:dyDescent="0.25">
      <c r="A72" s="56">
        <v>408910500090</v>
      </c>
      <c r="B72" s="57" t="s">
        <v>916</v>
      </c>
      <c r="C72" s="58" t="s">
        <v>909</v>
      </c>
      <c r="D72" s="58" t="s">
        <v>786</v>
      </c>
      <c r="E72" s="58" t="s">
        <v>732</v>
      </c>
      <c r="F72" s="57" t="s">
        <v>477</v>
      </c>
      <c r="G72" s="59">
        <v>1051638</v>
      </c>
      <c r="H72" s="102">
        <f t="shared" si="1"/>
        <v>214.1414593917674</v>
      </c>
    </row>
    <row r="73" spans="1:8" x14ac:dyDescent="0.25">
      <c r="A73" s="56">
        <v>408980700223</v>
      </c>
      <c r="B73" s="57" t="s">
        <v>917</v>
      </c>
      <c r="C73" s="58" t="s">
        <v>918</v>
      </c>
      <c r="D73" s="58" t="s">
        <v>919</v>
      </c>
      <c r="E73" s="58" t="s">
        <v>732</v>
      </c>
      <c r="F73" s="57" t="s">
        <v>441</v>
      </c>
      <c r="G73" s="59">
        <v>1018788</v>
      </c>
      <c r="H73" s="102">
        <f t="shared" si="1"/>
        <v>207.45232592471925</v>
      </c>
    </row>
    <row r="74" spans="1:8" x14ac:dyDescent="0.25">
      <c r="A74" s="56">
        <v>403160200453</v>
      </c>
      <c r="B74" s="57" t="s">
        <v>920</v>
      </c>
      <c r="C74" s="58" t="s">
        <v>921</v>
      </c>
      <c r="D74" s="58" t="s">
        <v>922</v>
      </c>
      <c r="E74" s="58" t="s">
        <v>724</v>
      </c>
      <c r="F74" s="57" t="s">
        <v>441</v>
      </c>
      <c r="G74" s="59">
        <v>990682</v>
      </c>
      <c r="H74" s="102">
        <f t="shared" si="1"/>
        <v>201.72919699854407</v>
      </c>
    </row>
    <row r="75" spans="1:8" x14ac:dyDescent="0.25">
      <c r="A75" s="56">
        <v>408791000334</v>
      </c>
      <c r="B75" s="57" t="s">
        <v>923</v>
      </c>
      <c r="C75" s="58" t="s">
        <v>924</v>
      </c>
      <c r="D75" s="58" t="s">
        <v>925</v>
      </c>
      <c r="E75" s="58" t="s">
        <v>732</v>
      </c>
      <c r="F75" s="57" t="s">
        <v>477</v>
      </c>
      <c r="G75" s="59">
        <v>985938</v>
      </c>
      <c r="H75" s="102">
        <f t="shared" si="1"/>
        <v>200.76319245767112</v>
      </c>
    </row>
    <row r="76" spans="1:8" x14ac:dyDescent="0.25">
      <c r="A76" s="56">
        <v>408821000351</v>
      </c>
      <c r="B76" s="57" t="s">
        <v>926</v>
      </c>
      <c r="C76" s="58" t="s">
        <v>912</v>
      </c>
      <c r="D76" s="58" t="s">
        <v>927</v>
      </c>
      <c r="E76" s="58" t="s">
        <v>732</v>
      </c>
      <c r="F76" s="57" t="s">
        <v>441</v>
      </c>
      <c r="G76" s="59">
        <v>985938</v>
      </c>
      <c r="H76" s="102">
        <f t="shared" si="1"/>
        <v>200.76319245767112</v>
      </c>
    </row>
    <row r="77" spans="1:8" x14ac:dyDescent="0.25">
      <c r="A77" s="56">
        <v>408821000415</v>
      </c>
      <c r="B77" s="57" t="s">
        <v>928</v>
      </c>
      <c r="C77" s="58" t="s">
        <v>730</v>
      </c>
      <c r="D77" s="58" t="s">
        <v>929</v>
      </c>
      <c r="E77" s="58" t="s">
        <v>732</v>
      </c>
      <c r="F77" s="57" t="s">
        <v>477</v>
      </c>
      <c r="G77" s="59">
        <v>985938</v>
      </c>
      <c r="H77" s="102">
        <f t="shared" si="1"/>
        <v>200.76319245767112</v>
      </c>
    </row>
    <row r="78" spans="1:8" x14ac:dyDescent="0.25">
      <c r="A78" s="56">
        <v>408850400031</v>
      </c>
      <c r="B78" s="57" t="s">
        <v>930</v>
      </c>
      <c r="C78" s="58" t="s">
        <v>931</v>
      </c>
      <c r="D78" s="58" t="s">
        <v>932</v>
      </c>
      <c r="E78" s="58" t="s">
        <v>732</v>
      </c>
      <c r="F78" s="57" t="s">
        <v>477</v>
      </c>
      <c r="G78" s="59">
        <v>985938</v>
      </c>
      <c r="H78" s="102">
        <f t="shared" si="1"/>
        <v>200.76319245767112</v>
      </c>
    </row>
    <row r="79" spans="1:8" x14ac:dyDescent="0.25">
      <c r="A79" s="56">
        <v>408880200045</v>
      </c>
      <c r="B79" s="57" t="s">
        <v>933</v>
      </c>
      <c r="C79" s="58" t="s">
        <v>859</v>
      </c>
      <c r="D79" s="58" t="s">
        <v>934</v>
      </c>
      <c r="E79" s="58" t="s">
        <v>732</v>
      </c>
      <c r="F79" s="57" t="s">
        <v>477</v>
      </c>
      <c r="G79" s="59">
        <v>985938</v>
      </c>
      <c r="H79" s="102">
        <f t="shared" si="1"/>
        <v>200.76319245767112</v>
      </c>
    </row>
    <row r="80" spans="1:8" x14ac:dyDescent="0.25">
      <c r="A80" s="56">
        <v>392860900462</v>
      </c>
      <c r="B80" s="57" t="s">
        <v>935</v>
      </c>
      <c r="C80" s="58" t="s">
        <v>936</v>
      </c>
      <c r="D80" s="58" t="s">
        <v>937</v>
      </c>
      <c r="E80" s="58" t="s">
        <v>938</v>
      </c>
      <c r="F80" s="57" t="s">
        <v>441</v>
      </c>
      <c r="G80" s="59">
        <v>980682</v>
      </c>
      <c r="H80" s="102">
        <f t="shared" si="1"/>
        <v>199.69293110294342</v>
      </c>
    </row>
    <row r="81" spans="1:8" x14ac:dyDescent="0.25">
      <c r="A81" s="56">
        <v>399000700738</v>
      </c>
      <c r="B81" s="57" t="s">
        <v>939</v>
      </c>
      <c r="C81" s="58" t="s">
        <v>940</v>
      </c>
      <c r="D81" s="58" t="s">
        <v>941</v>
      </c>
      <c r="E81" s="58" t="s">
        <v>829</v>
      </c>
      <c r="F81" s="57" t="s">
        <v>477</v>
      </c>
      <c r="G81" s="59">
        <v>980682</v>
      </c>
      <c r="H81" s="102">
        <f t="shared" si="1"/>
        <v>199.69293110294342</v>
      </c>
    </row>
    <row r="82" spans="1:8" x14ac:dyDescent="0.25">
      <c r="A82" s="56">
        <v>399100200261</v>
      </c>
      <c r="B82" s="57" t="s">
        <v>942</v>
      </c>
      <c r="C82" s="58" t="s">
        <v>943</v>
      </c>
      <c r="D82" s="58" t="s">
        <v>944</v>
      </c>
      <c r="E82" s="58" t="s">
        <v>825</v>
      </c>
      <c r="F82" s="57" t="s">
        <v>441</v>
      </c>
      <c r="G82" s="59">
        <v>980682</v>
      </c>
      <c r="H82" s="102">
        <f t="shared" si="1"/>
        <v>199.69293110294342</v>
      </c>
    </row>
    <row r="83" spans="1:8" x14ac:dyDescent="0.25">
      <c r="A83" s="56">
        <v>399100400162</v>
      </c>
      <c r="B83" s="57" t="s">
        <v>945</v>
      </c>
      <c r="C83" s="58" t="s">
        <v>823</v>
      </c>
      <c r="D83" s="58" t="s">
        <v>946</v>
      </c>
      <c r="E83" s="58" t="s">
        <v>783</v>
      </c>
      <c r="F83" s="57" t="s">
        <v>477</v>
      </c>
      <c r="G83" s="59">
        <v>980682</v>
      </c>
      <c r="H83" s="102">
        <f t="shared" si="1"/>
        <v>199.69293110294342</v>
      </c>
    </row>
    <row r="84" spans="1:8" x14ac:dyDescent="0.25">
      <c r="A84" s="56">
        <v>399190500322</v>
      </c>
      <c r="B84" s="57" t="s">
        <v>947</v>
      </c>
      <c r="C84" s="58" t="s">
        <v>948</v>
      </c>
      <c r="D84" s="58" t="s">
        <v>949</v>
      </c>
      <c r="E84" s="58" t="s">
        <v>829</v>
      </c>
      <c r="F84" s="57" t="s">
        <v>441</v>
      </c>
      <c r="G84" s="59">
        <v>980682</v>
      </c>
      <c r="H84" s="102">
        <f t="shared" si="1"/>
        <v>199.69293110294342</v>
      </c>
    </row>
    <row r="85" spans="1:8" x14ac:dyDescent="0.25">
      <c r="A85" s="56">
        <v>399821000271</v>
      </c>
      <c r="B85" s="57" t="s">
        <v>950</v>
      </c>
      <c r="C85" s="58" t="s">
        <v>951</v>
      </c>
      <c r="D85" s="58" t="s">
        <v>952</v>
      </c>
      <c r="E85" s="58" t="s">
        <v>783</v>
      </c>
      <c r="F85" s="57" t="s">
        <v>477</v>
      </c>
      <c r="G85" s="59">
        <v>980682</v>
      </c>
      <c r="H85" s="102">
        <f t="shared" si="1"/>
        <v>199.69293110294342</v>
      </c>
    </row>
    <row r="86" spans="1:8" x14ac:dyDescent="0.25">
      <c r="A86" s="56">
        <v>401170300534</v>
      </c>
      <c r="B86" s="57" t="s">
        <v>953</v>
      </c>
      <c r="C86" s="58" t="s">
        <v>954</v>
      </c>
      <c r="D86" s="58" t="s">
        <v>955</v>
      </c>
      <c r="E86" s="58" t="s">
        <v>956</v>
      </c>
      <c r="F86" s="57" t="s">
        <v>477</v>
      </c>
      <c r="G86" s="59">
        <v>980682</v>
      </c>
      <c r="H86" s="102">
        <f t="shared" si="1"/>
        <v>199.69293110294342</v>
      </c>
    </row>
    <row r="87" spans="1:8" x14ac:dyDescent="0.25">
      <c r="A87" s="56">
        <v>408000200131</v>
      </c>
      <c r="B87" s="57" t="s">
        <v>957</v>
      </c>
      <c r="C87" s="58" t="s">
        <v>958</v>
      </c>
      <c r="D87" s="58" t="s">
        <v>959</v>
      </c>
      <c r="E87" s="58" t="s">
        <v>732</v>
      </c>
      <c r="F87" s="57" t="s">
        <v>441</v>
      </c>
      <c r="G87" s="59">
        <v>980682</v>
      </c>
      <c r="H87" s="102">
        <f t="shared" si="1"/>
        <v>199.69293110294342</v>
      </c>
    </row>
    <row r="88" spans="1:8" x14ac:dyDescent="0.25">
      <c r="A88" s="56">
        <v>408070100052</v>
      </c>
      <c r="B88" s="57" t="s">
        <v>960</v>
      </c>
      <c r="C88" s="58" t="s">
        <v>961</v>
      </c>
      <c r="D88" s="58" t="s">
        <v>962</v>
      </c>
      <c r="E88" s="58" t="s">
        <v>732</v>
      </c>
      <c r="F88" s="57" t="s">
        <v>477</v>
      </c>
      <c r="G88" s="59">
        <v>980682</v>
      </c>
      <c r="H88" s="102">
        <f t="shared" si="1"/>
        <v>199.69293110294342</v>
      </c>
    </row>
    <row r="89" spans="1:8" x14ac:dyDescent="0.25">
      <c r="A89" s="56">
        <v>408091000023</v>
      </c>
      <c r="B89" s="57" t="s">
        <v>963</v>
      </c>
      <c r="C89" s="58" t="s">
        <v>964</v>
      </c>
      <c r="D89" s="58" t="s">
        <v>965</v>
      </c>
      <c r="E89" s="58" t="s">
        <v>732</v>
      </c>
      <c r="F89" s="57" t="s">
        <v>441</v>
      </c>
      <c r="G89" s="59">
        <v>980682</v>
      </c>
      <c r="H89" s="102">
        <f t="shared" si="1"/>
        <v>199.69293110294342</v>
      </c>
    </row>
    <row r="90" spans="1:8" x14ac:dyDescent="0.25">
      <c r="A90" s="56">
        <v>408140300313</v>
      </c>
      <c r="B90" s="57" t="s">
        <v>966</v>
      </c>
      <c r="C90" s="58" t="s">
        <v>967</v>
      </c>
      <c r="D90" s="58" t="s">
        <v>968</v>
      </c>
      <c r="E90" s="58" t="s">
        <v>732</v>
      </c>
      <c r="F90" s="57" t="s">
        <v>441</v>
      </c>
      <c r="G90" s="59">
        <v>980682</v>
      </c>
      <c r="H90" s="102">
        <f t="shared" si="1"/>
        <v>199.69293110294342</v>
      </c>
    </row>
    <row r="91" spans="1:8" x14ac:dyDescent="0.25">
      <c r="A91" s="56">
        <v>408770300591</v>
      </c>
      <c r="B91" s="57" t="s">
        <v>969</v>
      </c>
      <c r="C91" s="58" t="s">
        <v>754</v>
      </c>
      <c r="D91" s="58" t="s">
        <v>970</v>
      </c>
      <c r="E91" s="58" t="s">
        <v>732</v>
      </c>
      <c r="F91" s="57" t="s">
        <v>477</v>
      </c>
      <c r="G91" s="59">
        <v>980682</v>
      </c>
      <c r="H91" s="102">
        <f t="shared" si="1"/>
        <v>199.69293110294342</v>
      </c>
    </row>
    <row r="92" spans="1:8" x14ac:dyDescent="0.25">
      <c r="A92" s="56">
        <v>408970100104</v>
      </c>
      <c r="B92" s="57" t="s">
        <v>971</v>
      </c>
      <c r="C92" s="58" t="s">
        <v>972</v>
      </c>
      <c r="D92" s="58" t="s">
        <v>973</v>
      </c>
      <c r="E92" s="58" t="s">
        <v>732</v>
      </c>
      <c r="F92" s="57" t="s">
        <v>477</v>
      </c>
      <c r="G92" s="59">
        <v>980682</v>
      </c>
      <c r="H92" s="102">
        <f t="shared" si="1"/>
        <v>199.69293110294342</v>
      </c>
    </row>
    <row r="93" spans="1:8" x14ac:dyDescent="0.25">
      <c r="A93" s="56">
        <v>390941060849</v>
      </c>
      <c r="B93" s="57" t="s">
        <v>974</v>
      </c>
      <c r="C93" s="58" t="s">
        <v>975</v>
      </c>
      <c r="D93" s="58" t="s">
        <v>976</v>
      </c>
      <c r="E93" s="58" t="s">
        <v>977</v>
      </c>
      <c r="F93" s="57" t="s">
        <v>477</v>
      </c>
      <c r="G93" s="59">
        <v>961077</v>
      </c>
      <c r="H93" s="102">
        <f t="shared" si="1"/>
        <v>195.70083181461837</v>
      </c>
    </row>
    <row r="94" spans="1:8" x14ac:dyDescent="0.25">
      <c r="A94" s="56">
        <v>390901200800</v>
      </c>
      <c r="B94" s="57" t="s">
        <v>978</v>
      </c>
      <c r="C94" s="58" t="s">
        <v>979</v>
      </c>
      <c r="D94" s="58" t="s">
        <v>980</v>
      </c>
      <c r="E94" s="58" t="s">
        <v>977</v>
      </c>
      <c r="F94" s="57" t="s">
        <v>477</v>
      </c>
      <c r="G94" s="59">
        <v>946373</v>
      </c>
      <c r="H94" s="102">
        <f t="shared" si="1"/>
        <v>192.70670644172716</v>
      </c>
    </row>
    <row r="95" spans="1:8" x14ac:dyDescent="0.25">
      <c r="A95" s="56">
        <v>391900800010</v>
      </c>
      <c r="B95" s="57" t="s">
        <v>981</v>
      </c>
      <c r="C95" s="58" t="s">
        <v>982</v>
      </c>
      <c r="D95" s="58" t="s">
        <v>983</v>
      </c>
      <c r="E95" s="58" t="s">
        <v>984</v>
      </c>
      <c r="F95" s="57" t="s">
        <v>441</v>
      </c>
      <c r="G95" s="59">
        <v>926769</v>
      </c>
      <c r="H95" s="102">
        <f t="shared" si="1"/>
        <v>188.71481077999167</v>
      </c>
    </row>
    <row r="96" spans="1:8" x14ac:dyDescent="0.25">
      <c r="A96" s="56">
        <v>403100200101</v>
      </c>
      <c r="B96" s="57" t="s">
        <v>985</v>
      </c>
      <c r="C96" s="58" t="s">
        <v>884</v>
      </c>
      <c r="D96" s="58" t="s">
        <v>986</v>
      </c>
      <c r="E96" s="58" t="s">
        <v>724</v>
      </c>
      <c r="F96" s="57" t="s">
        <v>441</v>
      </c>
      <c r="G96" s="59">
        <v>924511</v>
      </c>
      <c r="H96" s="102">
        <f t="shared" si="1"/>
        <v>188.25502194076503</v>
      </c>
    </row>
    <row r="97" spans="1:8" x14ac:dyDescent="0.25">
      <c r="A97" s="56">
        <v>408061000185</v>
      </c>
      <c r="B97" s="57" t="s">
        <v>987</v>
      </c>
      <c r="C97" s="58" t="s">
        <v>988</v>
      </c>
      <c r="D97" s="58" t="s">
        <v>989</v>
      </c>
      <c r="E97" s="58" t="s">
        <v>732</v>
      </c>
      <c r="F97" s="57" t="s">
        <v>477</v>
      </c>
      <c r="G97" s="59">
        <v>920238</v>
      </c>
      <c r="H97" s="102">
        <f t="shared" si="1"/>
        <v>187.38492552357488</v>
      </c>
    </row>
    <row r="98" spans="1:8" x14ac:dyDescent="0.25">
      <c r="A98" s="56">
        <v>408790300270</v>
      </c>
      <c r="B98" s="57" t="s">
        <v>990</v>
      </c>
      <c r="C98" s="58" t="s">
        <v>991</v>
      </c>
      <c r="D98" s="58" t="s">
        <v>992</v>
      </c>
      <c r="E98" s="58" t="s">
        <v>732</v>
      </c>
      <c r="F98" s="57" t="s">
        <v>441</v>
      </c>
      <c r="G98" s="59">
        <v>920238</v>
      </c>
      <c r="H98" s="102">
        <f t="shared" si="1"/>
        <v>187.38492552357488</v>
      </c>
    </row>
    <row r="99" spans="1:8" x14ac:dyDescent="0.25">
      <c r="A99" s="56">
        <v>395170601364</v>
      </c>
      <c r="B99" s="57" t="s">
        <v>993</v>
      </c>
      <c r="C99" s="58" t="s">
        <v>994</v>
      </c>
      <c r="D99" s="58" t="s">
        <v>995</v>
      </c>
      <c r="E99" s="58" t="s">
        <v>743</v>
      </c>
      <c r="F99" s="57" t="s">
        <v>441</v>
      </c>
      <c r="G99" s="59">
        <v>907163</v>
      </c>
      <c r="H99" s="102">
        <f t="shared" si="1"/>
        <v>184.72250786507703</v>
      </c>
    </row>
    <row r="100" spans="1:8" x14ac:dyDescent="0.25">
      <c r="A100" s="56">
        <v>395950410391</v>
      </c>
      <c r="B100" s="57" t="s">
        <v>996</v>
      </c>
      <c r="C100" s="58" t="s">
        <v>997</v>
      </c>
      <c r="D100" s="58" t="s">
        <v>998</v>
      </c>
      <c r="E100" s="58" t="s">
        <v>743</v>
      </c>
      <c r="F100" s="57" t="s">
        <v>477</v>
      </c>
      <c r="G100" s="59">
        <v>882658</v>
      </c>
      <c r="H100" s="102">
        <f t="shared" si="1"/>
        <v>179.73263828790763</v>
      </c>
    </row>
    <row r="101" spans="1:8" x14ac:dyDescent="0.25">
      <c r="A101" s="56">
        <v>395031100342</v>
      </c>
      <c r="B101" s="57" t="s">
        <v>999</v>
      </c>
      <c r="C101" s="58" t="s">
        <v>997</v>
      </c>
      <c r="D101" s="58" t="s">
        <v>1000</v>
      </c>
      <c r="E101" s="58" t="s">
        <v>743</v>
      </c>
      <c r="F101" s="57" t="s">
        <v>477</v>
      </c>
      <c r="G101" s="59">
        <v>882657</v>
      </c>
      <c r="H101" s="102">
        <f t="shared" si="1"/>
        <v>179.73243466131808</v>
      </c>
    </row>
    <row r="102" spans="1:8" x14ac:dyDescent="0.25">
      <c r="A102" s="56">
        <v>408931200070</v>
      </c>
      <c r="B102" s="57" t="s">
        <v>1001</v>
      </c>
      <c r="C102" s="58" t="s">
        <v>909</v>
      </c>
      <c r="D102" s="58" t="s">
        <v>1002</v>
      </c>
      <c r="E102" s="58" t="s">
        <v>732</v>
      </c>
      <c r="F102" s="57" t="s">
        <v>441</v>
      </c>
      <c r="G102" s="59">
        <v>880818</v>
      </c>
      <c r="H102" s="102">
        <f t="shared" si="1"/>
        <v>179.35796536311713</v>
      </c>
    </row>
    <row r="103" spans="1:8" x14ac:dyDescent="0.25">
      <c r="A103" s="56">
        <v>408200300113</v>
      </c>
      <c r="B103" s="57" t="s">
        <v>1003</v>
      </c>
      <c r="C103" s="58" t="s">
        <v>1004</v>
      </c>
      <c r="D103" s="58" t="s">
        <v>1005</v>
      </c>
      <c r="E103" s="58" t="s">
        <v>732</v>
      </c>
      <c r="F103" s="57" t="s">
        <v>441</v>
      </c>
      <c r="G103" s="59">
        <v>867520</v>
      </c>
      <c r="H103" s="102">
        <f t="shared" si="1"/>
        <v>176.65013897514737</v>
      </c>
    </row>
    <row r="104" spans="1:8" x14ac:dyDescent="0.25">
      <c r="A104" s="56">
        <v>408200300121</v>
      </c>
      <c r="B104" s="57" t="s">
        <v>1006</v>
      </c>
      <c r="C104" s="58" t="s">
        <v>859</v>
      </c>
      <c r="D104" s="58" t="s">
        <v>1007</v>
      </c>
      <c r="E104" s="58" t="s">
        <v>732</v>
      </c>
      <c r="F104" s="57" t="s">
        <v>441</v>
      </c>
      <c r="G104" s="59">
        <v>867520</v>
      </c>
      <c r="H104" s="102">
        <f t="shared" si="1"/>
        <v>176.65013897514737</v>
      </c>
    </row>
    <row r="105" spans="1:8" x14ac:dyDescent="0.25">
      <c r="A105" s="56">
        <v>396091001111</v>
      </c>
      <c r="B105" s="57" t="s">
        <v>289</v>
      </c>
      <c r="C105" s="58" t="s">
        <v>1008</v>
      </c>
      <c r="D105" s="58" t="s">
        <v>665</v>
      </c>
      <c r="E105" s="58" t="s">
        <v>440</v>
      </c>
      <c r="F105" s="57" t="s">
        <v>477</v>
      </c>
      <c r="G105" s="59">
        <v>858151</v>
      </c>
      <c r="H105" s="102">
        <f t="shared" si="1"/>
        <v>174.74236145755913</v>
      </c>
    </row>
    <row r="106" spans="1:8" x14ac:dyDescent="0.25">
      <c r="A106" s="56">
        <v>408061000169</v>
      </c>
      <c r="B106" s="57" t="s">
        <v>1009</v>
      </c>
      <c r="C106" s="58" t="s">
        <v>1010</v>
      </c>
      <c r="D106" s="58" t="s">
        <v>1011</v>
      </c>
      <c r="E106" s="58" t="s">
        <v>732</v>
      </c>
      <c r="F106" s="57" t="s">
        <v>477</v>
      </c>
      <c r="G106" s="59">
        <v>858151</v>
      </c>
      <c r="H106" s="102">
        <f t="shared" si="1"/>
        <v>174.74236145755913</v>
      </c>
    </row>
    <row r="107" spans="1:8" x14ac:dyDescent="0.25">
      <c r="A107" s="56">
        <v>408671000969</v>
      </c>
      <c r="B107" s="57" t="s">
        <v>1012</v>
      </c>
      <c r="C107" s="58" t="s">
        <v>754</v>
      </c>
      <c r="D107" s="58" t="s">
        <v>1013</v>
      </c>
      <c r="E107" s="58" t="s">
        <v>732</v>
      </c>
      <c r="F107" s="57" t="s">
        <v>477</v>
      </c>
      <c r="G107" s="59">
        <v>858151</v>
      </c>
      <c r="H107" s="102">
        <f t="shared" si="1"/>
        <v>174.74236145755913</v>
      </c>
    </row>
    <row r="108" spans="1:8" x14ac:dyDescent="0.25">
      <c r="A108" s="56">
        <v>408880800034</v>
      </c>
      <c r="B108" s="57" t="s">
        <v>1014</v>
      </c>
      <c r="C108" s="58" t="s">
        <v>754</v>
      </c>
      <c r="D108" s="58" t="s">
        <v>1015</v>
      </c>
      <c r="E108" s="58" t="s">
        <v>732</v>
      </c>
      <c r="F108" s="57" t="s">
        <v>441</v>
      </c>
      <c r="G108" s="59">
        <v>858151</v>
      </c>
      <c r="H108" s="102">
        <f t="shared" si="1"/>
        <v>174.74236145755913</v>
      </c>
    </row>
    <row r="109" spans="1:8" x14ac:dyDescent="0.25">
      <c r="A109" s="56">
        <v>408890400051</v>
      </c>
      <c r="B109" s="57" t="s">
        <v>1016</v>
      </c>
      <c r="C109" s="58" t="s">
        <v>958</v>
      </c>
      <c r="D109" s="58" t="s">
        <v>1017</v>
      </c>
      <c r="E109" s="58" t="s">
        <v>732</v>
      </c>
      <c r="F109" s="57" t="s">
        <v>441</v>
      </c>
      <c r="G109" s="59">
        <v>858151</v>
      </c>
      <c r="H109" s="102">
        <f t="shared" si="1"/>
        <v>174.74236145755913</v>
      </c>
    </row>
    <row r="110" spans="1:8" x14ac:dyDescent="0.25">
      <c r="A110" s="56">
        <v>408920300102</v>
      </c>
      <c r="B110" s="57" t="s">
        <v>1018</v>
      </c>
      <c r="C110" s="58" t="s">
        <v>859</v>
      </c>
      <c r="D110" s="58" t="s">
        <v>1019</v>
      </c>
      <c r="E110" s="58" t="s">
        <v>732</v>
      </c>
      <c r="F110" s="57" t="s">
        <v>477</v>
      </c>
      <c r="G110" s="59">
        <v>858151</v>
      </c>
      <c r="H110" s="102">
        <f t="shared" si="1"/>
        <v>174.74236145755913</v>
      </c>
    </row>
    <row r="111" spans="1:8" x14ac:dyDescent="0.25">
      <c r="A111" s="56">
        <v>408920300111</v>
      </c>
      <c r="B111" s="57" t="s">
        <v>1020</v>
      </c>
      <c r="C111" s="58" t="s">
        <v>859</v>
      </c>
      <c r="D111" s="58" t="s">
        <v>1019</v>
      </c>
      <c r="E111" s="58" t="s">
        <v>732</v>
      </c>
      <c r="F111" s="57" t="s">
        <v>477</v>
      </c>
      <c r="G111" s="59">
        <v>858151</v>
      </c>
      <c r="H111" s="102">
        <f t="shared" si="1"/>
        <v>174.74236145755913</v>
      </c>
    </row>
    <row r="112" spans="1:8" x14ac:dyDescent="0.25">
      <c r="A112" s="56">
        <v>408930200076</v>
      </c>
      <c r="B112" s="57" t="s">
        <v>1021</v>
      </c>
      <c r="C112" s="58" t="s">
        <v>859</v>
      </c>
      <c r="D112" s="58" t="s">
        <v>1022</v>
      </c>
      <c r="E112" s="58" t="s">
        <v>732</v>
      </c>
      <c r="F112" s="57" t="s">
        <v>477</v>
      </c>
      <c r="G112" s="59">
        <v>858151</v>
      </c>
      <c r="H112" s="102">
        <f t="shared" si="1"/>
        <v>174.74236145755913</v>
      </c>
    </row>
    <row r="113" spans="1:8" x14ac:dyDescent="0.25">
      <c r="A113" s="56">
        <v>408970200036</v>
      </c>
      <c r="B113" s="57" t="s">
        <v>1023</v>
      </c>
      <c r="C113" s="58" t="s">
        <v>1024</v>
      </c>
      <c r="D113" s="58" t="s">
        <v>1025</v>
      </c>
      <c r="E113" s="58" t="s">
        <v>732</v>
      </c>
      <c r="F113" s="57" t="s">
        <v>441</v>
      </c>
      <c r="G113" s="59">
        <v>858151</v>
      </c>
      <c r="H113" s="102">
        <f t="shared" si="1"/>
        <v>174.74236145755913</v>
      </c>
    </row>
    <row r="114" spans="1:8" x14ac:dyDescent="0.25">
      <c r="A114" s="56">
        <v>408161000166</v>
      </c>
      <c r="B114" s="57" t="s">
        <v>1026</v>
      </c>
      <c r="C114" s="58" t="s">
        <v>1027</v>
      </c>
      <c r="D114" s="58" t="s">
        <v>1028</v>
      </c>
      <c r="E114" s="58" t="s">
        <v>732</v>
      </c>
      <c r="F114" s="57" t="s">
        <v>441</v>
      </c>
      <c r="G114" s="59">
        <v>854538</v>
      </c>
      <c r="H114" s="102">
        <f t="shared" si="1"/>
        <v>174.00665858947863</v>
      </c>
    </row>
    <row r="115" spans="1:8" x14ac:dyDescent="0.25">
      <c r="A115" s="56">
        <v>408991100031</v>
      </c>
      <c r="B115" s="57" t="s">
        <v>1029</v>
      </c>
      <c r="C115" s="58" t="s">
        <v>1030</v>
      </c>
      <c r="D115" s="58" t="s">
        <v>1031</v>
      </c>
      <c r="E115" s="58" t="s">
        <v>732</v>
      </c>
      <c r="F115" s="57" t="s">
        <v>441</v>
      </c>
      <c r="G115" s="59">
        <v>854538</v>
      </c>
      <c r="H115" s="102">
        <f t="shared" si="1"/>
        <v>174.00665858947863</v>
      </c>
    </row>
    <row r="116" spans="1:8" x14ac:dyDescent="0.25">
      <c r="A116" s="56">
        <v>408780301421</v>
      </c>
      <c r="B116" s="57" t="s">
        <v>1032</v>
      </c>
      <c r="C116" s="58" t="s">
        <v>1033</v>
      </c>
      <c r="D116" s="58" t="s">
        <v>779</v>
      </c>
      <c r="E116" s="58" t="s">
        <v>732</v>
      </c>
      <c r="F116" s="57" t="s">
        <v>441</v>
      </c>
      <c r="G116" s="59">
        <v>848349</v>
      </c>
      <c r="H116" s="102">
        <f t="shared" si="1"/>
        <v>172.74641362669138</v>
      </c>
    </row>
    <row r="117" spans="1:8" x14ac:dyDescent="0.25">
      <c r="A117" s="56">
        <v>397160601431</v>
      </c>
      <c r="B117" s="57" t="s">
        <v>1034</v>
      </c>
      <c r="C117" s="58" t="s">
        <v>1035</v>
      </c>
      <c r="D117" s="58" t="s">
        <v>1036</v>
      </c>
      <c r="E117" s="58" t="s">
        <v>743</v>
      </c>
      <c r="F117" s="57" t="s">
        <v>441</v>
      </c>
      <c r="G117" s="59">
        <v>833645</v>
      </c>
      <c r="H117" s="102">
        <f t="shared" si="1"/>
        <v>169.75228825380017</v>
      </c>
    </row>
    <row r="118" spans="1:8" x14ac:dyDescent="0.25">
      <c r="A118" s="56">
        <v>399050600009</v>
      </c>
      <c r="B118" s="57" t="s">
        <v>1037</v>
      </c>
      <c r="C118" s="58" t="s">
        <v>1038</v>
      </c>
      <c r="D118" s="58" t="s">
        <v>1039</v>
      </c>
      <c r="E118" s="58" t="s">
        <v>829</v>
      </c>
      <c r="F118" s="57" t="s">
        <v>477</v>
      </c>
      <c r="G118" s="59">
        <v>821688</v>
      </c>
      <c r="H118" s="102">
        <f t="shared" si="1"/>
        <v>167.31752512243048</v>
      </c>
    </row>
    <row r="119" spans="1:8" x14ac:dyDescent="0.25">
      <c r="A119" s="56">
        <v>408920200078</v>
      </c>
      <c r="B119" s="57" t="s">
        <v>1040</v>
      </c>
      <c r="C119" s="58" t="s">
        <v>730</v>
      </c>
      <c r="D119" s="58" t="s">
        <v>795</v>
      </c>
      <c r="E119" s="58" t="s">
        <v>732</v>
      </c>
      <c r="F119" s="57" t="s">
        <v>477</v>
      </c>
      <c r="G119" s="59">
        <v>821688</v>
      </c>
      <c r="H119" s="102">
        <f t="shared" si="1"/>
        <v>167.31752512243048</v>
      </c>
    </row>
    <row r="120" spans="1:8" x14ac:dyDescent="0.25">
      <c r="A120" s="56">
        <v>408991100139</v>
      </c>
      <c r="B120" s="57" t="s">
        <v>1041</v>
      </c>
      <c r="C120" s="58" t="s">
        <v>1042</v>
      </c>
      <c r="D120" s="58" t="s">
        <v>1043</v>
      </c>
      <c r="E120" s="58" t="s">
        <v>732</v>
      </c>
      <c r="F120" s="57" t="s">
        <v>441</v>
      </c>
      <c r="G120" s="59">
        <v>821688</v>
      </c>
      <c r="H120" s="102">
        <f t="shared" si="1"/>
        <v>167.31752512243048</v>
      </c>
    </row>
    <row r="121" spans="1:8" x14ac:dyDescent="0.25">
      <c r="A121" s="56">
        <v>408811000581</v>
      </c>
      <c r="B121" s="57" t="s">
        <v>1044</v>
      </c>
      <c r="C121" s="58" t="s">
        <v>730</v>
      </c>
      <c r="D121" s="58" t="s">
        <v>1045</v>
      </c>
      <c r="E121" s="58" t="s">
        <v>732</v>
      </c>
      <c r="F121" s="57" t="s">
        <v>441</v>
      </c>
      <c r="G121" s="59">
        <v>815118</v>
      </c>
      <c r="H121" s="102">
        <f t="shared" si="1"/>
        <v>165.97969842902086</v>
      </c>
    </row>
    <row r="122" spans="1:8" x14ac:dyDescent="0.25">
      <c r="A122" s="56">
        <v>408801000753</v>
      </c>
      <c r="B122" s="57" t="s">
        <v>1046</v>
      </c>
      <c r="C122" s="58" t="s">
        <v>1010</v>
      </c>
      <c r="D122" s="58" t="s">
        <v>1047</v>
      </c>
      <c r="E122" s="58" t="s">
        <v>732</v>
      </c>
      <c r="F122" s="57" t="s">
        <v>477</v>
      </c>
      <c r="G122" s="59">
        <v>808548</v>
      </c>
      <c r="H122" s="102">
        <f t="shared" si="1"/>
        <v>164.64187173561123</v>
      </c>
    </row>
    <row r="123" spans="1:8" x14ac:dyDescent="0.25">
      <c r="A123" s="56">
        <v>398910400405</v>
      </c>
      <c r="B123" s="57" t="s">
        <v>1048</v>
      </c>
      <c r="C123" s="58" t="s">
        <v>1049</v>
      </c>
      <c r="D123" s="58" t="s">
        <v>1050</v>
      </c>
      <c r="E123" s="58" t="s">
        <v>1051</v>
      </c>
      <c r="F123" s="57" t="s">
        <v>477</v>
      </c>
      <c r="G123" s="59">
        <v>804238</v>
      </c>
      <c r="H123" s="102">
        <f t="shared" si="1"/>
        <v>163.76424113460737</v>
      </c>
    </row>
    <row r="124" spans="1:8" x14ac:dyDescent="0.25">
      <c r="A124" s="56">
        <v>390800200221</v>
      </c>
      <c r="B124" s="57" t="s">
        <v>1052</v>
      </c>
      <c r="C124" s="58" t="s">
        <v>1053</v>
      </c>
      <c r="D124" s="58" t="s">
        <v>1054</v>
      </c>
      <c r="E124" s="58" t="s">
        <v>1055</v>
      </c>
      <c r="F124" s="57" t="s">
        <v>441</v>
      </c>
      <c r="G124" s="59">
        <v>788838</v>
      </c>
      <c r="H124" s="102">
        <f t="shared" si="1"/>
        <v>160.62839165538236</v>
      </c>
    </row>
    <row r="125" spans="1:8" x14ac:dyDescent="0.25">
      <c r="A125" s="56">
        <v>408850800111</v>
      </c>
      <c r="B125" s="57" t="s">
        <v>1056</v>
      </c>
      <c r="C125" s="58" t="s">
        <v>768</v>
      </c>
      <c r="D125" s="58" t="s">
        <v>1057</v>
      </c>
      <c r="E125" s="58" t="s">
        <v>732</v>
      </c>
      <c r="F125" s="57" t="s">
        <v>441</v>
      </c>
      <c r="G125" s="59">
        <v>788838</v>
      </c>
      <c r="H125" s="102">
        <f t="shared" si="1"/>
        <v>160.62839165538236</v>
      </c>
    </row>
    <row r="126" spans="1:8" x14ac:dyDescent="0.25">
      <c r="A126" s="56">
        <v>408860400021</v>
      </c>
      <c r="B126" s="57" t="s">
        <v>1058</v>
      </c>
      <c r="C126" s="58" t="s">
        <v>1059</v>
      </c>
      <c r="D126" s="58" t="s">
        <v>1060</v>
      </c>
      <c r="E126" s="58" t="s">
        <v>732</v>
      </c>
      <c r="F126" s="57" t="s">
        <v>441</v>
      </c>
      <c r="G126" s="59">
        <v>788838</v>
      </c>
      <c r="H126" s="102">
        <f t="shared" si="1"/>
        <v>160.62839165538236</v>
      </c>
    </row>
    <row r="127" spans="1:8" x14ac:dyDescent="0.25">
      <c r="A127" s="56">
        <v>408891100026</v>
      </c>
      <c r="B127" s="57" t="s">
        <v>1061</v>
      </c>
      <c r="C127" s="58" t="s">
        <v>912</v>
      </c>
      <c r="D127" s="58" t="s">
        <v>1062</v>
      </c>
      <c r="E127" s="58" t="s">
        <v>732</v>
      </c>
      <c r="F127" s="57" t="s">
        <v>441</v>
      </c>
      <c r="G127" s="59">
        <v>788838</v>
      </c>
      <c r="H127" s="102">
        <f t="shared" si="1"/>
        <v>160.62839165538236</v>
      </c>
    </row>
    <row r="128" spans="1:8" x14ac:dyDescent="0.25">
      <c r="A128" s="56">
        <v>408900400062</v>
      </c>
      <c r="B128" s="57" t="s">
        <v>1063</v>
      </c>
      <c r="C128" s="58" t="s">
        <v>991</v>
      </c>
      <c r="D128" s="58" t="s">
        <v>1064</v>
      </c>
      <c r="E128" s="58" t="s">
        <v>732</v>
      </c>
      <c r="F128" s="57" t="s">
        <v>441</v>
      </c>
      <c r="G128" s="59">
        <v>788838</v>
      </c>
      <c r="H128" s="102">
        <f t="shared" si="1"/>
        <v>160.62839165538236</v>
      </c>
    </row>
    <row r="129" spans="1:8" x14ac:dyDescent="0.25">
      <c r="A129" s="56">
        <v>408910100083</v>
      </c>
      <c r="B129" s="57" t="s">
        <v>1065</v>
      </c>
      <c r="C129" s="58" t="s">
        <v>1066</v>
      </c>
      <c r="D129" s="58" t="s">
        <v>1067</v>
      </c>
      <c r="E129" s="58" t="s">
        <v>732</v>
      </c>
      <c r="F129" s="57" t="s">
        <v>441</v>
      </c>
      <c r="G129" s="59">
        <v>788838</v>
      </c>
      <c r="H129" s="102">
        <f t="shared" si="1"/>
        <v>160.62839165538236</v>
      </c>
    </row>
    <row r="130" spans="1:8" x14ac:dyDescent="0.25">
      <c r="A130" s="56">
        <v>408930300160</v>
      </c>
      <c r="B130" s="57" t="s">
        <v>1068</v>
      </c>
      <c r="C130" s="58" t="s">
        <v>1069</v>
      </c>
      <c r="D130" s="58" t="s">
        <v>1070</v>
      </c>
      <c r="E130" s="58" t="s">
        <v>732</v>
      </c>
      <c r="F130" s="57" t="s">
        <v>477</v>
      </c>
      <c r="G130" s="59">
        <v>788838</v>
      </c>
      <c r="H130" s="102">
        <f t="shared" ref="H130:H193" si="2">G130/4910.95</f>
        <v>160.62839165538236</v>
      </c>
    </row>
    <row r="131" spans="1:8" x14ac:dyDescent="0.25">
      <c r="A131" s="56">
        <v>408980200115</v>
      </c>
      <c r="B131" s="57" t="s">
        <v>1071</v>
      </c>
      <c r="C131" s="58" t="s">
        <v>1072</v>
      </c>
      <c r="D131" s="58" t="s">
        <v>1073</v>
      </c>
      <c r="E131" s="58" t="s">
        <v>732</v>
      </c>
      <c r="F131" s="57" t="s">
        <v>441</v>
      </c>
      <c r="G131" s="59">
        <v>788838</v>
      </c>
      <c r="H131" s="102">
        <f t="shared" si="2"/>
        <v>160.62839165538236</v>
      </c>
    </row>
    <row r="132" spans="1:8" x14ac:dyDescent="0.25">
      <c r="A132" s="56">
        <v>400770500395</v>
      </c>
      <c r="B132" s="57" t="s">
        <v>1074</v>
      </c>
      <c r="C132" s="58" t="s">
        <v>1075</v>
      </c>
      <c r="D132" s="58" t="s">
        <v>1076</v>
      </c>
      <c r="E132" s="58" t="s">
        <v>716</v>
      </c>
      <c r="F132" s="57" t="s">
        <v>477</v>
      </c>
      <c r="G132" s="59">
        <v>784633</v>
      </c>
      <c r="H132" s="102">
        <f t="shared" si="2"/>
        <v>159.7721418462823</v>
      </c>
    </row>
    <row r="133" spans="1:8" x14ac:dyDescent="0.25">
      <c r="A133" s="56">
        <v>395750201258</v>
      </c>
      <c r="B133" s="57" t="s">
        <v>1077</v>
      </c>
      <c r="C133" s="58" t="s">
        <v>1078</v>
      </c>
      <c r="D133" s="58" t="s">
        <v>1079</v>
      </c>
      <c r="E133" s="58" t="s">
        <v>728</v>
      </c>
      <c r="F133" s="57" t="s">
        <v>441</v>
      </c>
      <c r="G133" s="59">
        <v>761003</v>
      </c>
      <c r="H133" s="102">
        <f t="shared" si="2"/>
        <v>154.96044553497796</v>
      </c>
    </row>
    <row r="134" spans="1:8" x14ac:dyDescent="0.25">
      <c r="A134" s="56">
        <v>408041100230</v>
      </c>
      <c r="B134" s="57" t="s">
        <v>1080</v>
      </c>
      <c r="C134" s="58" t="s">
        <v>909</v>
      </c>
      <c r="D134" s="58" t="s">
        <v>1081</v>
      </c>
      <c r="E134" s="58" t="s">
        <v>732</v>
      </c>
      <c r="F134" s="57" t="s">
        <v>441</v>
      </c>
      <c r="G134" s="59">
        <v>755988</v>
      </c>
      <c r="H134" s="102">
        <f t="shared" si="2"/>
        <v>153.93925818833424</v>
      </c>
    </row>
    <row r="135" spans="1:8" x14ac:dyDescent="0.25">
      <c r="A135" s="56">
        <v>408950400055</v>
      </c>
      <c r="B135" s="57" t="s">
        <v>1082</v>
      </c>
      <c r="C135" s="58" t="s">
        <v>1083</v>
      </c>
      <c r="D135" s="58" t="s">
        <v>1084</v>
      </c>
      <c r="E135" s="58" t="s">
        <v>732</v>
      </c>
      <c r="F135" s="57" t="s">
        <v>441</v>
      </c>
      <c r="G135" s="59">
        <v>755988</v>
      </c>
      <c r="H135" s="102">
        <f t="shared" si="2"/>
        <v>153.93925818833424</v>
      </c>
    </row>
    <row r="136" spans="1:8" x14ac:dyDescent="0.25">
      <c r="A136" s="56">
        <v>396060801062</v>
      </c>
      <c r="B136" s="57" t="s">
        <v>315</v>
      </c>
      <c r="C136" s="58" t="s">
        <v>997</v>
      </c>
      <c r="D136" s="58" t="s">
        <v>1085</v>
      </c>
      <c r="E136" s="58" t="s">
        <v>440</v>
      </c>
      <c r="F136" s="57" t="s">
        <v>477</v>
      </c>
      <c r="G136" s="59">
        <v>740522</v>
      </c>
      <c r="H136" s="102">
        <f t="shared" si="2"/>
        <v>150.78996935419826</v>
      </c>
    </row>
    <row r="137" spans="1:8" x14ac:dyDescent="0.25">
      <c r="A137" s="56">
        <v>395200502323</v>
      </c>
      <c r="B137" s="57" t="s">
        <v>1086</v>
      </c>
      <c r="C137" s="58" t="s">
        <v>1087</v>
      </c>
      <c r="D137" s="58" t="s">
        <v>1088</v>
      </c>
      <c r="E137" s="58" t="s">
        <v>743</v>
      </c>
      <c r="F137" s="57" t="s">
        <v>441</v>
      </c>
      <c r="G137" s="59">
        <v>736797</v>
      </c>
      <c r="H137" s="102">
        <f t="shared" si="2"/>
        <v>150.03146030808705</v>
      </c>
    </row>
    <row r="138" spans="1:8" x14ac:dyDescent="0.25">
      <c r="A138" s="56">
        <v>390090500816</v>
      </c>
      <c r="B138" s="57" t="s">
        <v>1089</v>
      </c>
      <c r="C138" s="58" t="s">
        <v>1090</v>
      </c>
      <c r="D138" s="58" t="s">
        <v>1091</v>
      </c>
      <c r="E138" s="58" t="s">
        <v>873</v>
      </c>
      <c r="F138" s="57" t="s">
        <v>477</v>
      </c>
      <c r="G138" s="59">
        <v>735621</v>
      </c>
      <c r="H138" s="102">
        <f t="shared" si="2"/>
        <v>149.79199543876439</v>
      </c>
    </row>
    <row r="139" spans="1:8" x14ac:dyDescent="0.25">
      <c r="A139" s="56">
        <v>390860500399</v>
      </c>
      <c r="B139" s="57" t="s">
        <v>1092</v>
      </c>
      <c r="C139" s="58" t="s">
        <v>1093</v>
      </c>
      <c r="D139" s="58" t="s">
        <v>1094</v>
      </c>
      <c r="E139" s="58" t="s">
        <v>873</v>
      </c>
      <c r="F139" s="57" t="s">
        <v>477</v>
      </c>
      <c r="G139" s="59">
        <v>735621</v>
      </c>
      <c r="H139" s="102">
        <f t="shared" si="2"/>
        <v>149.79199543876439</v>
      </c>
    </row>
    <row r="140" spans="1:8" x14ac:dyDescent="0.25">
      <c r="A140" s="56">
        <v>393080300117</v>
      </c>
      <c r="B140" s="57" t="s">
        <v>1095</v>
      </c>
      <c r="C140" s="58" t="s">
        <v>1096</v>
      </c>
      <c r="D140" s="58" t="s">
        <v>1097</v>
      </c>
      <c r="E140" s="58" t="s">
        <v>1098</v>
      </c>
      <c r="F140" s="57" t="s">
        <v>477</v>
      </c>
      <c r="G140" s="59">
        <v>735621</v>
      </c>
      <c r="H140" s="102">
        <f t="shared" si="2"/>
        <v>149.79199543876439</v>
      </c>
    </row>
    <row r="141" spans="1:8" x14ac:dyDescent="0.25">
      <c r="A141" s="56">
        <v>395750201479</v>
      </c>
      <c r="B141" s="57" t="s">
        <v>1099</v>
      </c>
      <c r="C141" s="58" t="s">
        <v>726</v>
      </c>
      <c r="D141" s="58" t="s">
        <v>1100</v>
      </c>
      <c r="E141" s="58" t="s">
        <v>728</v>
      </c>
      <c r="F141" s="57" t="s">
        <v>441</v>
      </c>
      <c r="G141" s="59">
        <v>735621</v>
      </c>
      <c r="H141" s="102">
        <f t="shared" si="2"/>
        <v>149.79199543876439</v>
      </c>
    </row>
    <row r="142" spans="1:8" x14ac:dyDescent="0.25">
      <c r="A142" s="56">
        <v>396930551784</v>
      </c>
      <c r="B142" s="57" t="s">
        <v>182</v>
      </c>
      <c r="C142" s="58" t="s">
        <v>1101</v>
      </c>
      <c r="D142" s="58" t="s">
        <v>1102</v>
      </c>
      <c r="E142" s="58" t="s">
        <v>440</v>
      </c>
      <c r="F142" s="57" t="s">
        <v>477</v>
      </c>
      <c r="G142" s="59">
        <v>735621</v>
      </c>
      <c r="H142" s="102">
        <f t="shared" si="2"/>
        <v>149.79199543876439</v>
      </c>
    </row>
    <row r="143" spans="1:8" x14ac:dyDescent="0.25">
      <c r="A143" s="56">
        <v>399000200280</v>
      </c>
      <c r="B143" s="57" t="s">
        <v>1103</v>
      </c>
      <c r="C143" s="58" t="s">
        <v>803</v>
      </c>
      <c r="D143" s="58" t="s">
        <v>1104</v>
      </c>
      <c r="E143" s="58" t="s">
        <v>783</v>
      </c>
      <c r="F143" s="57" t="s">
        <v>441</v>
      </c>
      <c r="G143" s="59">
        <v>735621</v>
      </c>
      <c r="H143" s="102">
        <f t="shared" si="2"/>
        <v>149.79199543876439</v>
      </c>
    </row>
    <row r="144" spans="1:8" x14ac:dyDescent="0.25">
      <c r="A144" s="56">
        <v>399010400261</v>
      </c>
      <c r="B144" s="57" t="s">
        <v>1105</v>
      </c>
      <c r="C144" s="58" t="s">
        <v>1106</v>
      </c>
      <c r="D144" s="58" t="s">
        <v>1107</v>
      </c>
      <c r="E144" s="58" t="s">
        <v>825</v>
      </c>
      <c r="F144" s="57" t="s">
        <v>441</v>
      </c>
      <c r="G144" s="59">
        <v>735621</v>
      </c>
      <c r="H144" s="102">
        <f t="shared" si="2"/>
        <v>149.79199543876439</v>
      </c>
    </row>
    <row r="145" spans="1:8" x14ac:dyDescent="0.25">
      <c r="A145" s="56">
        <v>399050700402</v>
      </c>
      <c r="B145" s="57" t="s">
        <v>1108</v>
      </c>
      <c r="C145" s="58" t="s">
        <v>1038</v>
      </c>
      <c r="D145" s="58" t="s">
        <v>1109</v>
      </c>
      <c r="E145" s="58" t="s">
        <v>829</v>
      </c>
      <c r="F145" s="57" t="s">
        <v>477</v>
      </c>
      <c r="G145" s="59">
        <v>735621</v>
      </c>
      <c r="H145" s="102">
        <f t="shared" si="2"/>
        <v>149.79199543876439</v>
      </c>
    </row>
    <row r="146" spans="1:8" x14ac:dyDescent="0.25">
      <c r="A146" s="56">
        <v>399071100341</v>
      </c>
      <c r="B146" s="57" t="s">
        <v>1110</v>
      </c>
      <c r="C146" s="58" t="s">
        <v>940</v>
      </c>
      <c r="D146" s="58" t="s">
        <v>944</v>
      </c>
      <c r="E146" s="58" t="s">
        <v>829</v>
      </c>
      <c r="F146" s="57" t="s">
        <v>477</v>
      </c>
      <c r="G146" s="59">
        <v>735621</v>
      </c>
      <c r="H146" s="102">
        <f t="shared" si="2"/>
        <v>149.79199543876439</v>
      </c>
    </row>
    <row r="147" spans="1:8" x14ac:dyDescent="0.25">
      <c r="A147" s="56">
        <v>399090400355</v>
      </c>
      <c r="B147" s="57" t="s">
        <v>1111</v>
      </c>
      <c r="C147" s="58" t="s">
        <v>1112</v>
      </c>
      <c r="D147" s="58" t="s">
        <v>1113</v>
      </c>
      <c r="E147" s="58" t="s">
        <v>783</v>
      </c>
      <c r="F147" s="57" t="s">
        <v>477</v>
      </c>
      <c r="G147" s="59">
        <v>735621</v>
      </c>
      <c r="H147" s="102">
        <f t="shared" si="2"/>
        <v>149.79199543876439</v>
      </c>
    </row>
    <row r="148" spans="1:8" x14ac:dyDescent="0.25">
      <c r="A148" s="56">
        <v>399120600532</v>
      </c>
      <c r="B148" s="57" t="s">
        <v>1114</v>
      </c>
      <c r="C148" s="58" t="s">
        <v>1115</v>
      </c>
      <c r="D148" s="58" t="s">
        <v>1116</v>
      </c>
      <c r="E148" s="58" t="s">
        <v>783</v>
      </c>
      <c r="F148" s="57" t="s">
        <v>477</v>
      </c>
      <c r="G148" s="59">
        <v>735621</v>
      </c>
      <c r="H148" s="102">
        <f t="shared" si="2"/>
        <v>149.79199543876439</v>
      </c>
    </row>
    <row r="149" spans="1:8" x14ac:dyDescent="0.25">
      <c r="A149" s="56">
        <v>399120700529</v>
      </c>
      <c r="B149" s="57" t="s">
        <v>1117</v>
      </c>
      <c r="C149" s="58" t="s">
        <v>1118</v>
      </c>
      <c r="D149" s="58" t="s">
        <v>1119</v>
      </c>
      <c r="E149" s="58" t="s">
        <v>829</v>
      </c>
      <c r="F149" s="57" t="s">
        <v>441</v>
      </c>
      <c r="G149" s="59">
        <v>735621</v>
      </c>
      <c r="H149" s="102">
        <f t="shared" si="2"/>
        <v>149.79199543876439</v>
      </c>
    </row>
    <row r="150" spans="1:8" x14ac:dyDescent="0.25">
      <c r="A150" s="56">
        <v>399120700553</v>
      </c>
      <c r="B150" s="57" t="s">
        <v>1120</v>
      </c>
      <c r="C150" s="58" t="s">
        <v>1121</v>
      </c>
      <c r="D150" s="58" t="s">
        <v>1122</v>
      </c>
      <c r="E150" s="58" t="s">
        <v>783</v>
      </c>
      <c r="F150" s="57" t="s">
        <v>477</v>
      </c>
      <c r="G150" s="59">
        <v>735621</v>
      </c>
      <c r="H150" s="102">
        <f t="shared" si="2"/>
        <v>149.79199543876439</v>
      </c>
    </row>
    <row r="151" spans="1:8" x14ac:dyDescent="0.25">
      <c r="A151" s="56">
        <v>399140400122</v>
      </c>
      <c r="B151" s="57" t="s">
        <v>1123</v>
      </c>
      <c r="C151" s="58" t="s">
        <v>1124</v>
      </c>
      <c r="D151" s="58" t="s">
        <v>1125</v>
      </c>
      <c r="E151" s="58" t="s">
        <v>724</v>
      </c>
      <c r="F151" s="57" t="s">
        <v>441</v>
      </c>
      <c r="G151" s="59">
        <v>735621</v>
      </c>
      <c r="H151" s="102">
        <f t="shared" si="2"/>
        <v>149.79199543876439</v>
      </c>
    </row>
    <row r="152" spans="1:8" x14ac:dyDescent="0.25">
      <c r="A152" s="56">
        <v>399150400171</v>
      </c>
      <c r="B152" s="57" t="s">
        <v>1126</v>
      </c>
      <c r="C152" s="58" t="s">
        <v>823</v>
      </c>
      <c r="D152" s="58" t="s">
        <v>1127</v>
      </c>
      <c r="E152" s="58" t="s">
        <v>783</v>
      </c>
      <c r="F152" s="57" t="s">
        <v>477</v>
      </c>
      <c r="G152" s="59">
        <v>735621</v>
      </c>
      <c r="H152" s="102">
        <f t="shared" si="2"/>
        <v>149.79199543876439</v>
      </c>
    </row>
    <row r="153" spans="1:8" x14ac:dyDescent="0.25">
      <c r="A153" s="56">
        <v>399170800397</v>
      </c>
      <c r="B153" s="57" t="s">
        <v>1128</v>
      </c>
      <c r="C153" s="58" t="s">
        <v>1129</v>
      </c>
      <c r="D153" s="58" t="s">
        <v>1130</v>
      </c>
      <c r="E153" s="58" t="s">
        <v>783</v>
      </c>
      <c r="F153" s="57" t="s">
        <v>441</v>
      </c>
      <c r="G153" s="59">
        <v>735621</v>
      </c>
      <c r="H153" s="102">
        <f t="shared" si="2"/>
        <v>149.79199543876439</v>
      </c>
    </row>
    <row r="154" spans="1:8" x14ac:dyDescent="0.25">
      <c r="A154" s="56">
        <v>399181200154</v>
      </c>
      <c r="B154" s="57" t="s">
        <v>1131</v>
      </c>
      <c r="C154" s="58" t="s">
        <v>1132</v>
      </c>
      <c r="D154" s="58" t="s">
        <v>1133</v>
      </c>
      <c r="E154" s="58" t="s">
        <v>829</v>
      </c>
      <c r="F154" s="57" t="s">
        <v>441</v>
      </c>
      <c r="G154" s="59">
        <v>735621</v>
      </c>
      <c r="H154" s="102">
        <f t="shared" si="2"/>
        <v>149.79199543876439</v>
      </c>
    </row>
    <row r="155" spans="1:8" x14ac:dyDescent="0.25">
      <c r="A155" s="56">
        <v>399200301382</v>
      </c>
      <c r="B155" s="57" t="s">
        <v>1134</v>
      </c>
      <c r="C155" s="58" t="s">
        <v>1127</v>
      </c>
      <c r="D155" s="58" t="s">
        <v>1135</v>
      </c>
      <c r="E155" s="58" t="s">
        <v>783</v>
      </c>
      <c r="F155" s="57" t="s">
        <v>441</v>
      </c>
      <c r="G155" s="59">
        <v>735621</v>
      </c>
      <c r="H155" s="102">
        <f t="shared" si="2"/>
        <v>149.79199543876439</v>
      </c>
    </row>
    <row r="156" spans="1:8" x14ac:dyDescent="0.25">
      <c r="A156" s="56">
        <v>399781000141</v>
      </c>
      <c r="B156" s="57" t="s">
        <v>1136</v>
      </c>
      <c r="C156" s="58" t="s">
        <v>1137</v>
      </c>
      <c r="D156" s="58" t="s">
        <v>1138</v>
      </c>
      <c r="E156" s="58" t="s">
        <v>783</v>
      </c>
      <c r="F156" s="57" t="s">
        <v>441</v>
      </c>
      <c r="G156" s="59">
        <v>735621</v>
      </c>
      <c r="H156" s="102">
        <f t="shared" si="2"/>
        <v>149.79199543876439</v>
      </c>
    </row>
    <row r="157" spans="1:8" x14ac:dyDescent="0.25">
      <c r="A157" s="56">
        <v>399940900093</v>
      </c>
      <c r="B157" s="57" t="s">
        <v>1139</v>
      </c>
      <c r="C157" s="58" t="s">
        <v>1140</v>
      </c>
      <c r="D157" s="58" t="s">
        <v>689</v>
      </c>
      <c r="E157" s="58" t="s">
        <v>783</v>
      </c>
      <c r="F157" s="57" t="s">
        <v>441</v>
      </c>
      <c r="G157" s="59">
        <v>735621</v>
      </c>
      <c r="H157" s="102">
        <f t="shared" si="2"/>
        <v>149.79199543876439</v>
      </c>
    </row>
    <row r="158" spans="1:8" x14ac:dyDescent="0.25">
      <c r="A158" s="56">
        <v>399960410084</v>
      </c>
      <c r="B158" s="57" t="s">
        <v>1141</v>
      </c>
      <c r="C158" s="58" t="s">
        <v>803</v>
      </c>
      <c r="D158" s="58" t="s">
        <v>1142</v>
      </c>
      <c r="E158" s="58" t="s">
        <v>783</v>
      </c>
      <c r="F158" s="57" t="s">
        <v>441</v>
      </c>
      <c r="G158" s="59">
        <v>735621</v>
      </c>
      <c r="H158" s="102">
        <f t="shared" si="2"/>
        <v>149.79199543876439</v>
      </c>
    </row>
    <row r="159" spans="1:8" x14ac:dyDescent="0.25">
      <c r="A159" s="56">
        <v>399970200291</v>
      </c>
      <c r="B159" s="57" t="s">
        <v>1143</v>
      </c>
      <c r="C159" s="58" t="s">
        <v>1144</v>
      </c>
      <c r="D159" s="58" t="s">
        <v>1145</v>
      </c>
      <c r="E159" s="58" t="s">
        <v>783</v>
      </c>
      <c r="F159" s="57" t="s">
        <v>477</v>
      </c>
      <c r="G159" s="59">
        <v>735621</v>
      </c>
      <c r="H159" s="102">
        <f t="shared" si="2"/>
        <v>149.79199543876439</v>
      </c>
    </row>
    <row r="160" spans="1:8" x14ac:dyDescent="0.25">
      <c r="A160" s="56">
        <v>399970200304</v>
      </c>
      <c r="B160" s="57" t="s">
        <v>1146</v>
      </c>
      <c r="C160" s="58" t="s">
        <v>1144</v>
      </c>
      <c r="D160" s="58" t="s">
        <v>1147</v>
      </c>
      <c r="E160" s="58" t="s">
        <v>783</v>
      </c>
      <c r="F160" s="57" t="s">
        <v>477</v>
      </c>
      <c r="G160" s="59">
        <v>735621</v>
      </c>
      <c r="H160" s="102">
        <f t="shared" si="2"/>
        <v>149.79199543876439</v>
      </c>
    </row>
    <row r="161" spans="1:8" x14ac:dyDescent="0.25">
      <c r="A161" s="56">
        <v>399990210608</v>
      </c>
      <c r="B161" s="57" t="s">
        <v>1148</v>
      </c>
      <c r="C161" s="58" t="s">
        <v>1149</v>
      </c>
      <c r="D161" s="58" t="s">
        <v>1150</v>
      </c>
      <c r="E161" s="58" t="s">
        <v>783</v>
      </c>
      <c r="F161" s="57" t="s">
        <v>477</v>
      </c>
      <c r="G161" s="59">
        <v>735621</v>
      </c>
      <c r="H161" s="102">
        <f t="shared" si="2"/>
        <v>149.79199543876439</v>
      </c>
    </row>
    <row r="162" spans="1:8" x14ac:dyDescent="0.25">
      <c r="A162" s="56">
        <v>401171200193</v>
      </c>
      <c r="B162" s="57" t="s">
        <v>1151</v>
      </c>
      <c r="C162" s="58" t="s">
        <v>1152</v>
      </c>
      <c r="D162" s="58" t="s">
        <v>1153</v>
      </c>
      <c r="E162" s="58" t="s">
        <v>956</v>
      </c>
      <c r="F162" s="57" t="s">
        <v>441</v>
      </c>
      <c r="G162" s="59">
        <v>735621</v>
      </c>
      <c r="H162" s="102">
        <f t="shared" si="2"/>
        <v>149.79199543876439</v>
      </c>
    </row>
    <row r="163" spans="1:8" x14ac:dyDescent="0.25">
      <c r="A163" s="56">
        <v>403060500107</v>
      </c>
      <c r="B163" s="57" t="s">
        <v>1154</v>
      </c>
      <c r="C163" s="58" t="s">
        <v>1155</v>
      </c>
      <c r="D163" s="58" t="s">
        <v>1155</v>
      </c>
      <c r="E163" s="58" t="s">
        <v>724</v>
      </c>
      <c r="F163" s="57" t="s">
        <v>477</v>
      </c>
      <c r="G163" s="59">
        <v>735621</v>
      </c>
      <c r="H163" s="102">
        <f t="shared" si="2"/>
        <v>149.79199543876439</v>
      </c>
    </row>
    <row r="164" spans="1:8" x14ac:dyDescent="0.25">
      <c r="A164" s="56">
        <v>403090300161</v>
      </c>
      <c r="B164" s="57" t="s">
        <v>1156</v>
      </c>
      <c r="C164" s="58" t="s">
        <v>1157</v>
      </c>
      <c r="D164" s="58" t="s">
        <v>1158</v>
      </c>
      <c r="E164" s="58" t="s">
        <v>724</v>
      </c>
      <c r="F164" s="57" t="s">
        <v>477</v>
      </c>
      <c r="G164" s="59">
        <v>735621</v>
      </c>
      <c r="H164" s="102">
        <f t="shared" si="2"/>
        <v>149.79199543876439</v>
      </c>
    </row>
    <row r="165" spans="1:8" x14ac:dyDescent="0.25">
      <c r="A165" s="56">
        <v>403090900282</v>
      </c>
      <c r="B165" s="57" t="s">
        <v>1159</v>
      </c>
      <c r="C165" s="58" t="s">
        <v>1160</v>
      </c>
      <c r="D165" s="58" t="s">
        <v>1161</v>
      </c>
      <c r="E165" s="58" t="s">
        <v>724</v>
      </c>
      <c r="F165" s="57" t="s">
        <v>441</v>
      </c>
      <c r="G165" s="59">
        <v>735621</v>
      </c>
      <c r="H165" s="102">
        <f t="shared" si="2"/>
        <v>149.79199543876439</v>
      </c>
    </row>
    <row r="166" spans="1:8" x14ac:dyDescent="0.25">
      <c r="A166" s="56">
        <v>403170800165</v>
      </c>
      <c r="B166" s="57" t="s">
        <v>1162</v>
      </c>
      <c r="C166" s="58" t="s">
        <v>1163</v>
      </c>
      <c r="D166" s="58" t="s">
        <v>1164</v>
      </c>
      <c r="E166" s="58" t="s">
        <v>724</v>
      </c>
      <c r="F166" s="57" t="s">
        <v>441</v>
      </c>
      <c r="G166" s="59">
        <v>735621</v>
      </c>
      <c r="H166" s="102">
        <f t="shared" si="2"/>
        <v>149.79199543876439</v>
      </c>
    </row>
    <row r="167" spans="1:8" x14ac:dyDescent="0.25">
      <c r="A167" s="56">
        <v>403780200763</v>
      </c>
      <c r="B167" s="57" t="s">
        <v>1165</v>
      </c>
      <c r="C167" s="58" t="s">
        <v>1166</v>
      </c>
      <c r="D167" s="58" t="s">
        <v>1167</v>
      </c>
      <c r="E167" s="58" t="s">
        <v>724</v>
      </c>
      <c r="F167" s="57" t="s">
        <v>477</v>
      </c>
      <c r="G167" s="59">
        <v>735621</v>
      </c>
      <c r="H167" s="102">
        <f t="shared" si="2"/>
        <v>149.79199543876439</v>
      </c>
    </row>
    <row r="168" spans="1:8" x14ac:dyDescent="0.25">
      <c r="A168" s="56">
        <v>403901100338</v>
      </c>
      <c r="B168" s="57" t="s">
        <v>1168</v>
      </c>
      <c r="C168" s="58" t="s">
        <v>1169</v>
      </c>
      <c r="D168" s="58" t="s">
        <v>1170</v>
      </c>
      <c r="E168" s="58" t="s">
        <v>724</v>
      </c>
      <c r="F168" s="57" t="s">
        <v>477</v>
      </c>
      <c r="G168" s="59">
        <v>735621</v>
      </c>
      <c r="H168" s="102">
        <f t="shared" si="2"/>
        <v>149.79199543876439</v>
      </c>
    </row>
    <row r="169" spans="1:8" x14ac:dyDescent="0.25">
      <c r="A169" s="56">
        <v>403960510124</v>
      </c>
      <c r="B169" s="57" t="s">
        <v>1171</v>
      </c>
      <c r="C169" s="58" t="s">
        <v>1172</v>
      </c>
      <c r="D169" s="58" t="s">
        <v>1173</v>
      </c>
      <c r="E169" s="58" t="s">
        <v>724</v>
      </c>
      <c r="F169" s="57" t="s">
        <v>477</v>
      </c>
      <c r="G169" s="59">
        <v>735621</v>
      </c>
      <c r="H169" s="102">
        <f t="shared" si="2"/>
        <v>149.79199543876439</v>
      </c>
    </row>
    <row r="170" spans="1:8" x14ac:dyDescent="0.25">
      <c r="A170" s="56">
        <v>408170400096</v>
      </c>
      <c r="B170" s="57" t="s">
        <v>1174</v>
      </c>
      <c r="C170" s="58" t="s">
        <v>1175</v>
      </c>
      <c r="D170" s="58" t="s">
        <v>1176</v>
      </c>
      <c r="E170" s="58" t="s">
        <v>732</v>
      </c>
      <c r="F170" s="57" t="s">
        <v>441</v>
      </c>
      <c r="G170" s="59">
        <v>735621</v>
      </c>
      <c r="H170" s="102">
        <f t="shared" si="2"/>
        <v>149.79199543876439</v>
      </c>
    </row>
    <row r="171" spans="1:8" x14ac:dyDescent="0.25">
      <c r="A171" s="56">
        <v>408170600184</v>
      </c>
      <c r="B171" s="57" t="s">
        <v>1177</v>
      </c>
      <c r="C171" s="58" t="s">
        <v>1178</v>
      </c>
      <c r="D171" s="58" t="s">
        <v>1179</v>
      </c>
      <c r="E171" s="58" t="s">
        <v>1180</v>
      </c>
      <c r="F171" s="57" t="s">
        <v>441</v>
      </c>
      <c r="G171" s="59">
        <v>735621</v>
      </c>
      <c r="H171" s="102">
        <f t="shared" si="2"/>
        <v>149.79199543876439</v>
      </c>
    </row>
    <row r="172" spans="1:8" x14ac:dyDescent="0.25">
      <c r="A172" s="56">
        <v>408180700021</v>
      </c>
      <c r="B172" s="57" t="s">
        <v>1181</v>
      </c>
      <c r="C172" s="58" t="s">
        <v>1182</v>
      </c>
      <c r="D172" s="58" t="s">
        <v>1183</v>
      </c>
      <c r="E172" s="58" t="s">
        <v>1180</v>
      </c>
      <c r="F172" s="57" t="s">
        <v>441</v>
      </c>
      <c r="G172" s="59">
        <v>735621</v>
      </c>
      <c r="H172" s="102">
        <f t="shared" si="2"/>
        <v>149.79199543876439</v>
      </c>
    </row>
    <row r="173" spans="1:8" x14ac:dyDescent="0.25">
      <c r="A173" s="56">
        <v>408691001465</v>
      </c>
      <c r="B173" s="57" t="s">
        <v>1184</v>
      </c>
      <c r="C173" s="58" t="s">
        <v>1185</v>
      </c>
      <c r="D173" s="58" t="s">
        <v>1186</v>
      </c>
      <c r="E173" s="58" t="s">
        <v>732</v>
      </c>
      <c r="F173" s="57" t="s">
        <v>441</v>
      </c>
      <c r="G173" s="59">
        <v>735621</v>
      </c>
      <c r="H173" s="102">
        <f t="shared" si="2"/>
        <v>149.79199543876439</v>
      </c>
    </row>
    <row r="174" spans="1:8" x14ac:dyDescent="0.25">
      <c r="A174" s="56">
        <v>408780301464</v>
      </c>
      <c r="B174" s="57" t="s">
        <v>1187</v>
      </c>
      <c r="C174" s="58" t="s">
        <v>823</v>
      </c>
      <c r="D174" s="58" t="s">
        <v>1188</v>
      </c>
      <c r="E174" s="58" t="s">
        <v>732</v>
      </c>
      <c r="F174" s="57" t="s">
        <v>477</v>
      </c>
      <c r="G174" s="59">
        <v>735621</v>
      </c>
      <c r="H174" s="102">
        <f t="shared" si="2"/>
        <v>149.79199543876439</v>
      </c>
    </row>
    <row r="175" spans="1:8" x14ac:dyDescent="0.25">
      <c r="A175" s="56">
        <v>408811000603</v>
      </c>
      <c r="B175" s="57" t="s">
        <v>1189</v>
      </c>
      <c r="C175" s="58" t="s">
        <v>745</v>
      </c>
      <c r="D175" s="58" t="s">
        <v>1190</v>
      </c>
      <c r="E175" s="58" t="s">
        <v>732</v>
      </c>
      <c r="F175" s="57" t="s">
        <v>441</v>
      </c>
      <c r="G175" s="59">
        <v>735621</v>
      </c>
      <c r="H175" s="102">
        <f t="shared" si="2"/>
        <v>149.79199543876439</v>
      </c>
    </row>
    <row r="176" spans="1:8" x14ac:dyDescent="0.25">
      <c r="A176" s="56">
        <v>408821000377</v>
      </c>
      <c r="B176" s="57" t="s">
        <v>1191</v>
      </c>
      <c r="C176" s="58" t="s">
        <v>1192</v>
      </c>
      <c r="D176" s="58" t="s">
        <v>1193</v>
      </c>
      <c r="E176" s="58" t="s">
        <v>732</v>
      </c>
      <c r="F176" s="57" t="s">
        <v>441</v>
      </c>
      <c r="G176" s="59">
        <v>735621</v>
      </c>
      <c r="H176" s="102">
        <f t="shared" si="2"/>
        <v>149.79199543876439</v>
      </c>
    </row>
    <row r="177" spans="1:8" x14ac:dyDescent="0.25">
      <c r="A177" s="56">
        <v>408880300066</v>
      </c>
      <c r="B177" s="57" t="s">
        <v>1194</v>
      </c>
      <c r="C177" s="58" t="s">
        <v>1195</v>
      </c>
      <c r="D177" s="58" t="s">
        <v>1196</v>
      </c>
      <c r="E177" s="58" t="s">
        <v>732</v>
      </c>
      <c r="F177" s="57" t="s">
        <v>441</v>
      </c>
      <c r="G177" s="59">
        <v>735621</v>
      </c>
      <c r="H177" s="102">
        <f t="shared" si="2"/>
        <v>149.79199543876439</v>
      </c>
    </row>
    <row r="178" spans="1:8" x14ac:dyDescent="0.25">
      <c r="A178" s="56">
        <v>408920600165</v>
      </c>
      <c r="B178" s="57" t="s">
        <v>1197</v>
      </c>
      <c r="C178" s="58" t="s">
        <v>1024</v>
      </c>
      <c r="D178" s="58" t="s">
        <v>1198</v>
      </c>
      <c r="E178" s="58" t="s">
        <v>732</v>
      </c>
      <c r="F178" s="57" t="s">
        <v>441</v>
      </c>
      <c r="G178" s="59">
        <v>735621</v>
      </c>
      <c r="H178" s="102">
        <f t="shared" si="2"/>
        <v>149.79199543876439</v>
      </c>
    </row>
    <row r="179" spans="1:8" x14ac:dyDescent="0.25">
      <c r="A179" s="56">
        <v>408821000300</v>
      </c>
      <c r="B179" s="57" t="s">
        <v>1199</v>
      </c>
      <c r="C179" s="58" t="s">
        <v>1200</v>
      </c>
      <c r="D179" s="58" t="s">
        <v>1201</v>
      </c>
      <c r="E179" s="58" t="s">
        <v>732</v>
      </c>
      <c r="F179" s="57" t="s">
        <v>441</v>
      </c>
      <c r="G179" s="59">
        <v>723138</v>
      </c>
      <c r="H179" s="102">
        <f t="shared" si="2"/>
        <v>147.25012472128611</v>
      </c>
    </row>
    <row r="180" spans="1:8" x14ac:dyDescent="0.25">
      <c r="A180" s="56">
        <v>393910600135</v>
      </c>
      <c r="B180" s="57" t="s">
        <v>1202</v>
      </c>
      <c r="C180" s="58" t="s">
        <v>1203</v>
      </c>
      <c r="D180" s="58" t="s">
        <v>1204</v>
      </c>
      <c r="E180" s="58" t="s">
        <v>1205</v>
      </c>
      <c r="F180" s="57" t="s">
        <v>477</v>
      </c>
      <c r="G180" s="59">
        <v>722934</v>
      </c>
      <c r="H180" s="102">
        <f t="shared" si="2"/>
        <v>147.20858489701587</v>
      </c>
    </row>
    <row r="181" spans="1:8" x14ac:dyDescent="0.25">
      <c r="A181" s="56">
        <v>399001000471</v>
      </c>
      <c r="B181" s="57" t="s">
        <v>1206</v>
      </c>
      <c r="C181" s="58" t="s">
        <v>1207</v>
      </c>
      <c r="D181" s="58" t="s">
        <v>1208</v>
      </c>
      <c r="E181" s="58" t="s">
        <v>783</v>
      </c>
      <c r="F181" s="57" t="s">
        <v>477</v>
      </c>
      <c r="G181" s="59">
        <v>706214</v>
      </c>
      <c r="H181" s="102">
        <f t="shared" si="2"/>
        <v>143.80394831957159</v>
      </c>
    </row>
    <row r="182" spans="1:8" x14ac:dyDescent="0.25">
      <c r="A182" s="56">
        <v>390901100872</v>
      </c>
      <c r="B182" s="57" t="s">
        <v>1209</v>
      </c>
      <c r="C182" s="58" t="s">
        <v>1210</v>
      </c>
      <c r="D182" s="58" t="s">
        <v>1211</v>
      </c>
      <c r="E182" s="58" t="s">
        <v>977</v>
      </c>
      <c r="F182" s="57" t="s">
        <v>477</v>
      </c>
      <c r="G182" s="59">
        <v>701312</v>
      </c>
      <c r="H182" s="102">
        <f t="shared" si="2"/>
        <v>142.80577077754813</v>
      </c>
    </row>
    <row r="183" spans="1:8" x14ac:dyDescent="0.25">
      <c r="A183" s="56">
        <v>390070510106</v>
      </c>
      <c r="B183" s="57" t="s">
        <v>1212</v>
      </c>
      <c r="C183" s="58" t="s">
        <v>1213</v>
      </c>
      <c r="D183" s="58" t="s">
        <v>1214</v>
      </c>
      <c r="E183" s="58" t="s">
        <v>1215</v>
      </c>
      <c r="F183" s="57" t="s">
        <v>477</v>
      </c>
      <c r="G183" s="59">
        <v>686608</v>
      </c>
      <c r="H183" s="102">
        <f t="shared" si="2"/>
        <v>139.81164540465696</v>
      </c>
    </row>
    <row r="184" spans="1:8" x14ac:dyDescent="0.25">
      <c r="A184" s="56">
        <v>408041100248</v>
      </c>
      <c r="B184" s="57" t="s">
        <v>1216</v>
      </c>
      <c r="C184" s="58" t="s">
        <v>909</v>
      </c>
      <c r="D184" s="58" t="s">
        <v>1217</v>
      </c>
      <c r="E184" s="58" t="s">
        <v>732</v>
      </c>
      <c r="F184" s="57" t="s">
        <v>441</v>
      </c>
      <c r="G184" s="59">
        <v>664008</v>
      </c>
      <c r="H184" s="102">
        <f t="shared" si="2"/>
        <v>135.20968448059949</v>
      </c>
    </row>
    <row r="185" spans="1:8" x14ac:dyDescent="0.25">
      <c r="A185" s="56">
        <v>399050500241</v>
      </c>
      <c r="B185" s="57" t="s">
        <v>1218</v>
      </c>
      <c r="C185" s="58" t="s">
        <v>1219</v>
      </c>
      <c r="D185" s="58" t="s">
        <v>1220</v>
      </c>
      <c r="E185" s="58" t="s">
        <v>825</v>
      </c>
      <c r="F185" s="57" t="s">
        <v>477</v>
      </c>
      <c r="G185" s="59">
        <v>662103</v>
      </c>
      <c r="H185" s="102">
        <f t="shared" si="2"/>
        <v>134.82177582748756</v>
      </c>
    </row>
    <row r="186" spans="1:8" x14ac:dyDescent="0.25">
      <c r="A186" s="56">
        <v>403060900229</v>
      </c>
      <c r="B186" s="57" t="s">
        <v>1221</v>
      </c>
      <c r="C186" s="58" t="s">
        <v>1222</v>
      </c>
      <c r="D186" s="58" t="s">
        <v>1223</v>
      </c>
      <c r="E186" s="58" t="s">
        <v>724</v>
      </c>
      <c r="F186" s="57" t="s">
        <v>477</v>
      </c>
      <c r="G186" s="59">
        <v>662102</v>
      </c>
      <c r="H186" s="102">
        <f t="shared" si="2"/>
        <v>134.821572200898</v>
      </c>
    </row>
    <row r="187" spans="1:8" x14ac:dyDescent="0.25">
      <c r="A187" s="56">
        <v>408840700045</v>
      </c>
      <c r="B187" s="57" t="s">
        <v>1224</v>
      </c>
      <c r="C187" s="58" t="s">
        <v>1225</v>
      </c>
      <c r="D187" s="58" t="s">
        <v>1226</v>
      </c>
      <c r="E187" s="58" t="s">
        <v>732</v>
      </c>
      <c r="F187" s="57" t="s">
        <v>477</v>
      </c>
      <c r="G187" s="59">
        <v>662102</v>
      </c>
      <c r="H187" s="102">
        <f t="shared" si="2"/>
        <v>134.821572200898</v>
      </c>
    </row>
    <row r="188" spans="1:8" x14ac:dyDescent="0.25">
      <c r="A188" s="56">
        <v>408721000175</v>
      </c>
      <c r="B188" s="57" t="s">
        <v>1227</v>
      </c>
      <c r="C188" s="58" t="s">
        <v>1228</v>
      </c>
      <c r="D188" s="58" t="s">
        <v>1229</v>
      </c>
      <c r="E188" s="58" t="s">
        <v>732</v>
      </c>
      <c r="F188" s="57" t="s">
        <v>441</v>
      </c>
      <c r="G188" s="59">
        <v>657438</v>
      </c>
      <c r="H188" s="102">
        <f t="shared" si="2"/>
        <v>133.87185778718987</v>
      </c>
    </row>
    <row r="189" spans="1:8" x14ac:dyDescent="0.25">
      <c r="A189" s="56">
        <v>408811000654</v>
      </c>
      <c r="B189" s="57" t="s">
        <v>1230</v>
      </c>
      <c r="C189" s="58" t="s">
        <v>909</v>
      </c>
      <c r="D189" s="58" t="s">
        <v>1231</v>
      </c>
      <c r="E189" s="58" t="s">
        <v>732</v>
      </c>
      <c r="F189" s="57" t="s">
        <v>441</v>
      </c>
      <c r="G189" s="59">
        <v>657438</v>
      </c>
      <c r="H189" s="102">
        <f t="shared" si="2"/>
        <v>133.87185778718987</v>
      </c>
    </row>
    <row r="190" spans="1:8" x14ac:dyDescent="0.25">
      <c r="A190" s="56">
        <v>408821000393</v>
      </c>
      <c r="B190" s="57" t="s">
        <v>1232</v>
      </c>
      <c r="C190" s="58" t="s">
        <v>730</v>
      </c>
      <c r="D190" s="58" t="s">
        <v>907</v>
      </c>
      <c r="E190" s="58" t="s">
        <v>732</v>
      </c>
      <c r="F190" s="57" t="s">
        <v>477</v>
      </c>
      <c r="G190" s="59">
        <v>657438</v>
      </c>
      <c r="H190" s="102">
        <f t="shared" si="2"/>
        <v>133.87185778718987</v>
      </c>
    </row>
    <row r="191" spans="1:8" x14ac:dyDescent="0.25">
      <c r="A191" s="56">
        <v>408930300178</v>
      </c>
      <c r="B191" s="57" t="s">
        <v>1233</v>
      </c>
      <c r="C191" s="58" t="s">
        <v>1234</v>
      </c>
      <c r="D191" s="58" t="s">
        <v>1235</v>
      </c>
      <c r="E191" s="58" t="s">
        <v>732</v>
      </c>
      <c r="F191" s="57" t="s">
        <v>441</v>
      </c>
      <c r="G191" s="59">
        <v>657438</v>
      </c>
      <c r="H191" s="102">
        <f t="shared" si="2"/>
        <v>133.87185778718987</v>
      </c>
    </row>
    <row r="192" spans="1:8" x14ac:dyDescent="0.25">
      <c r="A192" s="56">
        <v>408680100011</v>
      </c>
      <c r="B192" s="57" t="s">
        <v>1236</v>
      </c>
      <c r="C192" s="58" t="s">
        <v>754</v>
      </c>
      <c r="D192" s="58" t="s">
        <v>1237</v>
      </c>
      <c r="E192" s="58" t="s">
        <v>732</v>
      </c>
      <c r="F192" s="57" t="s">
        <v>441</v>
      </c>
      <c r="G192" s="59">
        <v>637728</v>
      </c>
      <c r="H192" s="102">
        <f t="shared" si="2"/>
        <v>129.85837770696099</v>
      </c>
    </row>
    <row r="193" spans="1:8" x14ac:dyDescent="0.25">
      <c r="A193" s="56">
        <v>395000201451</v>
      </c>
      <c r="B193" s="57" t="s">
        <v>1238</v>
      </c>
      <c r="C193" s="58" t="s">
        <v>1239</v>
      </c>
      <c r="D193" s="58" t="s">
        <v>1240</v>
      </c>
      <c r="E193" s="58" t="s">
        <v>728</v>
      </c>
      <c r="F193" s="57" t="s">
        <v>477</v>
      </c>
      <c r="G193" s="59">
        <v>637597</v>
      </c>
      <c r="H193" s="102">
        <f t="shared" si="2"/>
        <v>129.8317026237286</v>
      </c>
    </row>
    <row r="194" spans="1:8" x14ac:dyDescent="0.25">
      <c r="A194" s="56">
        <v>395000201469</v>
      </c>
      <c r="B194" s="57" t="s">
        <v>1241</v>
      </c>
      <c r="C194" s="58" t="s">
        <v>1242</v>
      </c>
      <c r="D194" s="58" t="s">
        <v>1243</v>
      </c>
      <c r="E194" s="58" t="s">
        <v>743</v>
      </c>
      <c r="F194" s="57" t="s">
        <v>477</v>
      </c>
      <c r="G194" s="59">
        <v>637597</v>
      </c>
      <c r="H194" s="102">
        <f t="shared" ref="H194:H257" si="3">G194/4910.95</f>
        <v>129.8317026237286</v>
      </c>
    </row>
    <row r="195" spans="1:8" x14ac:dyDescent="0.25">
      <c r="A195" s="56">
        <v>395970211602</v>
      </c>
      <c r="B195" s="57" t="s">
        <v>1244</v>
      </c>
      <c r="C195" s="58" t="s">
        <v>1245</v>
      </c>
      <c r="D195" s="58" t="s">
        <v>1246</v>
      </c>
      <c r="E195" s="58" t="s">
        <v>743</v>
      </c>
      <c r="F195" s="57" t="s">
        <v>477</v>
      </c>
      <c r="G195" s="59">
        <v>637597</v>
      </c>
      <c r="H195" s="102">
        <f t="shared" si="3"/>
        <v>129.8317026237286</v>
      </c>
    </row>
    <row r="196" spans="1:8" x14ac:dyDescent="0.25">
      <c r="A196" s="56">
        <v>395941150157</v>
      </c>
      <c r="B196" s="57" t="s">
        <v>1247</v>
      </c>
      <c r="C196" s="58" t="s">
        <v>848</v>
      </c>
      <c r="D196" s="58" t="s">
        <v>1248</v>
      </c>
      <c r="E196" s="58" t="s">
        <v>728</v>
      </c>
      <c r="F196" s="57" t="s">
        <v>441</v>
      </c>
      <c r="G196" s="59">
        <v>637596</v>
      </c>
      <c r="H196" s="102">
        <f t="shared" si="3"/>
        <v>129.83149899713905</v>
      </c>
    </row>
    <row r="197" spans="1:8" x14ac:dyDescent="0.25">
      <c r="A197" s="56">
        <v>396971051648</v>
      </c>
      <c r="B197" s="57" t="s">
        <v>302</v>
      </c>
      <c r="C197" s="58" t="s">
        <v>1249</v>
      </c>
      <c r="D197" s="58" t="s">
        <v>1250</v>
      </c>
      <c r="E197" s="58" t="s">
        <v>440</v>
      </c>
      <c r="F197" s="57" t="s">
        <v>477</v>
      </c>
      <c r="G197" s="59">
        <v>637596</v>
      </c>
      <c r="H197" s="102">
        <f t="shared" si="3"/>
        <v>129.83149899713905</v>
      </c>
    </row>
    <row r="198" spans="1:8" x14ac:dyDescent="0.25">
      <c r="A198" s="56">
        <v>350040806441</v>
      </c>
      <c r="B198" s="57" t="s">
        <v>1251</v>
      </c>
      <c r="C198" s="58" t="s">
        <v>1252</v>
      </c>
      <c r="D198" s="58" t="s">
        <v>1253</v>
      </c>
      <c r="E198" s="58" t="s">
        <v>732</v>
      </c>
      <c r="F198" s="57" t="s">
        <v>441</v>
      </c>
      <c r="G198" s="59">
        <v>624588</v>
      </c>
      <c r="H198" s="102">
        <f t="shared" si="3"/>
        <v>127.18272432014173</v>
      </c>
    </row>
    <row r="199" spans="1:8" x14ac:dyDescent="0.25">
      <c r="A199" s="56">
        <v>396750300821</v>
      </c>
      <c r="B199" s="57" t="s">
        <v>226</v>
      </c>
      <c r="C199" s="58" t="s">
        <v>1254</v>
      </c>
      <c r="D199" s="58" t="s">
        <v>1255</v>
      </c>
      <c r="E199" s="58" t="s">
        <v>440</v>
      </c>
      <c r="F199" s="57" t="s">
        <v>477</v>
      </c>
      <c r="G199" s="59">
        <v>622893</v>
      </c>
      <c r="H199" s="102">
        <f t="shared" si="3"/>
        <v>126.83757725083741</v>
      </c>
    </row>
    <row r="200" spans="1:8" x14ac:dyDescent="0.25">
      <c r="A200" s="56">
        <v>390900500630</v>
      </c>
      <c r="B200" s="57" t="s">
        <v>1256</v>
      </c>
      <c r="C200" s="58" t="s">
        <v>1257</v>
      </c>
      <c r="D200" s="58" t="s">
        <v>1258</v>
      </c>
      <c r="E200" s="58" t="s">
        <v>977</v>
      </c>
      <c r="F200" s="57" t="s">
        <v>477</v>
      </c>
      <c r="G200" s="59">
        <v>617992</v>
      </c>
      <c r="H200" s="102">
        <f t="shared" si="3"/>
        <v>125.83960333540354</v>
      </c>
    </row>
    <row r="201" spans="1:8" x14ac:dyDescent="0.25">
      <c r="A201" s="56">
        <v>399030100786</v>
      </c>
      <c r="B201" s="57" t="s">
        <v>1259</v>
      </c>
      <c r="C201" s="58" t="s">
        <v>1260</v>
      </c>
      <c r="D201" s="58" t="s">
        <v>1261</v>
      </c>
      <c r="E201" s="58" t="s">
        <v>783</v>
      </c>
      <c r="F201" s="57" t="s">
        <v>477</v>
      </c>
      <c r="G201" s="59">
        <v>613091</v>
      </c>
      <c r="H201" s="102">
        <f t="shared" si="3"/>
        <v>124.84162941996966</v>
      </c>
    </row>
    <row r="202" spans="1:8" x14ac:dyDescent="0.25">
      <c r="A202" s="56">
        <v>399070500051</v>
      </c>
      <c r="B202" s="57" t="s">
        <v>1262</v>
      </c>
      <c r="C202" s="58" t="s">
        <v>1263</v>
      </c>
      <c r="D202" s="58" t="s">
        <v>1264</v>
      </c>
      <c r="E202" s="58" t="s">
        <v>829</v>
      </c>
      <c r="F202" s="57" t="s">
        <v>441</v>
      </c>
      <c r="G202" s="59">
        <v>613091</v>
      </c>
      <c r="H202" s="102">
        <f t="shared" si="3"/>
        <v>124.84162941996966</v>
      </c>
    </row>
    <row r="203" spans="1:8" x14ac:dyDescent="0.25">
      <c r="A203" s="56">
        <v>401070400086</v>
      </c>
      <c r="B203" s="57" t="s">
        <v>1265</v>
      </c>
      <c r="C203" s="58" t="s">
        <v>1266</v>
      </c>
      <c r="D203" s="58" t="s">
        <v>1267</v>
      </c>
      <c r="E203" s="58" t="s">
        <v>724</v>
      </c>
      <c r="F203" s="57" t="s">
        <v>441</v>
      </c>
      <c r="G203" s="59">
        <v>613091</v>
      </c>
      <c r="H203" s="102">
        <f t="shared" si="3"/>
        <v>124.84162941996966</v>
      </c>
    </row>
    <row r="204" spans="1:8" x14ac:dyDescent="0.25">
      <c r="A204" s="56">
        <v>403960210481</v>
      </c>
      <c r="B204" s="57" t="s">
        <v>1268</v>
      </c>
      <c r="C204" s="58" t="s">
        <v>1269</v>
      </c>
      <c r="D204" s="58" t="s">
        <v>1270</v>
      </c>
      <c r="E204" s="58" t="s">
        <v>724</v>
      </c>
      <c r="F204" s="57" t="s">
        <v>477</v>
      </c>
      <c r="G204" s="59">
        <v>613091</v>
      </c>
      <c r="H204" s="102">
        <f t="shared" si="3"/>
        <v>124.84162941996966</v>
      </c>
    </row>
    <row r="205" spans="1:8" x14ac:dyDescent="0.25">
      <c r="A205" s="56">
        <v>350110601019</v>
      </c>
      <c r="B205" s="57" t="s">
        <v>1271</v>
      </c>
      <c r="C205" s="58" t="s">
        <v>1272</v>
      </c>
      <c r="D205" s="58" t="s">
        <v>1273</v>
      </c>
      <c r="E205" s="58" t="s">
        <v>732</v>
      </c>
      <c r="F205" s="57" t="s">
        <v>441</v>
      </c>
      <c r="G205" s="59">
        <v>613090</v>
      </c>
      <c r="H205" s="102">
        <f t="shared" si="3"/>
        <v>124.84142579338011</v>
      </c>
    </row>
    <row r="206" spans="1:8" x14ac:dyDescent="0.25">
      <c r="A206" s="56">
        <v>350170704488</v>
      </c>
      <c r="B206" s="57" t="s">
        <v>1274</v>
      </c>
      <c r="C206" s="58" t="s">
        <v>1275</v>
      </c>
      <c r="D206" s="58" t="s">
        <v>1276</v>
      </c>
      <c r="E206" s="58" t="s">
        <v>732</v>
      </c>
      <c r="F206" s="57" t="s">
        <v>477</v>
      </c>
      <c r="G206" s="59">
        <v>613090</v>
      </c>
      <c r="H206" s="102">
        <f t="shared" si="3"/>
        <v>124.84142579338011</v>
      </c>
    </row>
    <row r="207" spans="1:8" x14ac:dyDescent="0.25">
      <c r="A207" s="56">
        <v>385811001961</v>
      </c>
      <c r="B207" s="57" t="s">
        <v>1277</v>
      </c>
      <c r="C207" s="58" t="s">
        <v>1278</v>
      </c>
      <c r="D207" s="58" t="s">
        <v>1279</v>
      </c>
      <c r="E207" s="58" t="s">
        <v>1280</v>
      </c>
      <c r="F207" s="57" t="s">
        <v>477</v>
      </c>
      <c r="G207" s="59">
        <v>613090</v>
      </c>
      <c r="H207" s="102">
        <f t="shared" si="3"/>
        <v>124.84142579338011</v>
      </c>
    </row>
    <row r="208" spans="1:8" x14ac:dyDescent="0.25">
      <c r="A208" s="56">
        <v>390051000270</v>
      </c>
      <c r="B208" s="57" t="s">
        <v>1281</v>
      </c>
      <c r="C208" s="58" t="s">
        <v>1282</v>
      </c>
      <c r="D208" s="58" t="s">
        <v>1283</v>
      </c>
      <c r="E208" s="58" t="s">
        <v>873</v>
      </c>
      <c r="F208" s="57" t="s">
        <v>477</v>
      </c>
      <c r="G208" s="59">
        <v>613090</v>
      </c>
      <c r="H208" s="102">
        <f t="shared" si="3"/>
        <v>124.84142579338011</v>
      </c>
    </row>
    <row r="209" spans="1:8" x14ac:dyDescent="0.25">
      <c r="A209" s="56">
        <v>390140900942</v>
      </c>
      <c r="B209" s="57" t="s">
        <v>1284</v>
      </c>
      <c r="C209" s="58" t="s">
        <v>871</v>
      </c>
      <c r="D209" s="58" t="s">
        <v>1285</v>
      </c>
      <c r="E209" s="58" t="s">
        <v>873</v>
      </c>
      <c r="F209" s="57" t="s">
        <v>477</v>
      </c>
      <c r="G209" s="59">
        <v>613090</v>
      </c>
      <c r="H209" s="102">
        <f t="shared" si="3"/>
        <v>124.84142579338011</v>
      </c>
    </row>
    <row r="210" spans="1:8" x14ac:dyDescent="0.25">
      <c r="A210" s="56">
        <v>390911100099</v>
      </c>
      <c r="B210" s="57" t="s">
        <v>1286</v>
      </c>
      <c r="C210" s="58" t="s">
        <v>871</v>
      </c>
      <c r="D210" s="58" t="s">
        <v>1287</v>
      </c>
      <c r="E210" s="58" t="s">
        <v>873</v>
      </c>
      <c r="F210" s="57" t="s">
        <v>477</v>
      </c>
      <c r="G210" s="59">
        <v>613090</v>
      </c>
      <c r="H210" s="102">
        <f t="shared" si="3"/>
        <v>124.84142579338011</v>
      </c>
    </row>
    <row r="211" spans="1:8" x14ac:dyDescent="0.25">
      <c r="A211" s="56">
        <v>393161000045</v>
      </c>
      <c r="B211" s="57" t="s">
        <v>1288</v>
      </c>
      <c r="C211" s="58" t="s">
        <v>1289</v>
      </c>
      <c r="D211" s="58" t="s">
        <v>1290</v>
      </c>
      <c r="E211" s="58" t="s">
        <v>720</v>
      </c>
      <c r="F211" s="57" t="s">
        <v>441</v>
      </c>
      <c r="G211" s="59">
        <v>613090</v>
      </c>
      <c r="H211" s="102">
        <f t="shared" si="3"/>
        <v>124.84142579338011</v>
      </c>
    </row>
    <row r="212" spans="1:8" x14ac:dyDescent="0.25">
      <c r="A212" s="56">
        <v>393171000205</v>
      </c>
      <c r="B212" s="57" t="s">
        <v>1291</v>
      </c>
      <c r="C212" s="58" t="s">
        <v>1292</v>
      </c>
      <c r="D212" s="58" t="s">
        <v>1293</v>
      </c>
      <c r="E212" s="58" t="s">
        <v>1205</v>
      </c>
      <c r="F212" s="57" t="s">
        <v>441</v>
      </c>
      <c r="G212" s="59">
        <v>613090</v>
      </c>
      <c r="H212" s="102">
        <f t="shared" si="3"/>
        <v>124.84142579338011</v>
      </c>
    </row>
    <row r="213" spans="1:8" x14ac:dyDescent="0.25">
      <c r="A213" s="56">
        <v>394880300022</v>
      </c>
      <c r="B213" s="57" t="s">
        <v>1294</v>
      </c>
      <c r="C213" s="58" t="s">
        <v>1295</v>
      </c>
      <c r="D213" s="58" t="s">
        <v>1296</v>
      </c>
      <c r="E213" s="58" t="s">
        <v>976</v>
      </c>
      <c r="F213" s="57" t="s">
        <v>477</v>
      </c>
      <c r="G213" s="59">
        <v>613090</v>
      </c>
      <c r="H213" s="102">
        <f t="shared" si="3"/>
        <v>124.84142579338011</v>
      </c>
    </row>
    <row r="214" spans="1:8" x14ac:dyDescent="0.25">
      <c r="A214" s="56">
        <v>395030203768</v>
      </c>
      <c r="B214" s="57" t="s">
        <v>1297</v>
      </c>
      <c r="C214" s="58" t="s">
        <v>1298</v>
      </c>
      <c r="D214" s="58" t="s">
        <v>1299</v>
      </c>
      <c r="E214" s="58" t="s">
        <v>743</v>
      </c>
      <c r="F214" s="57" t="s">
        <v>477</v>
      </c>
      <c r="G214" s="59">
        <v>613090</v>
      </c>
      <c r="H214" s="102">
        <f t="shared" si="3"/>
        <v>124.84142579338011</v>
      </c>
    </row>
    <row r="215" spans="1:8" x14ac:dyDescent="0.25">
      <c r="A215" s="56">
        <v>395081000918</v>
      </c>
      <c r="B215" s="57" t="s">
        <v>1300</v>
      </c>
      <c r="C215" s="58" t="s">
        <v>1301</v>
      </c>
      <c r="D215" s="58" t="s">
        <v>1302</v>
      </c>
      <c r="E215" s="58" t="s">
        <v>783</v>
      </c>
      <c r="F215" s="57" t="s">
        <v>441</v>
      </c>
      <c r="G215" s="59">
        <v>613090</v>
      </c>
      <c r="H215" s="102">
        <f t="shared" si="3"/>
        <v>124.84142579338011</v>
      </c>
    </row>
    <row r="216" spans="1:8" x14ac:dyDescent="0.25">
      <c r="A216" s="56">
        <v>395180901366</v>
      </c>
      <c r="B216" s="57" t="s">
        <v>1303</v>
      </c>
      <c r="C216" s="58" t="s">
        <v>1304</v>
      </c>
      <c r="D216" s="58" t="s">
        <v>1305</v>
      </c>
      <c r="E216" s="58" t="s">
        <v>728</v>
      </c>
      <c r="F216" s="57" t="s">
        <v>441</v>
      </c>
      <c r="G216" s="59">
        <v>613090</v>
      </c>
      <c r="H216" s="102">
        <f t="shared" si="3"/>
        <v>124.84142579338011</v>
      </c>
    </row>
    <row r="217" spans="1:8" x14ac:dyDescent="0.25">
      <c r="A217" s="56">
        <v>395940251391</v>
      </c>
      <c r="B217" s="57" t="s">
        <v>1306</v>
      </c>
      <c r="C217" s="58" t="s">
        <v>1307</v>
      </c>
      <c r="D217" s="58" t="s">
        <v>1308</v>
      </c>
      <c r="E217" s="58" t="s">
        <v>728</v>
      </c>
      <c r="F217" s="57" t="s">
        <v>441</v>
      </c>
      <c r="G217" s="59">
        <v>613090</v>
      </c>
      <c r="H217" s="102">
        <f t="shared" si="3"/>
        <v>124.84142579338011</v>
      </c>
    </row>
    <row r="218" spans="1:8" x14ac:dyDescent="0.25">
      <c r="A218" s="56">
        <v>396750300139</v>
      </c>
      <c r="B218" s="57" t="s">
        <v>298</v>
      </c>
      <c r="C218" s="58" t="s">
        <v>484</v>
      </c>
      <c r="D218" s="58" t="s">
        <v>485</v>
      </c>
      <c r="E218" s="58" t="s">
        <v>440</v>
      </c>
      <c r="F218" s="57" t="s">
        <v>477</v>
      </c>
      <c r="G218" s="59">
        <v>613090</v>
      </c>
      <c r="H218" s="102">
        <f t="shared" si="3"/>
        <v>124.84142579338011</v>
      </c>
    </row>
    <row r="219" spans="1:8" x14ac:dyDescent="0.25">
      <c r="A219" s="56">
        <v>396750300147</v>
      </c>
      <c r="B219" s="57" t="s">
        <v>483</v>
      </c>
      <c r="C219" s="58" t="s">
        <v>484</v>
      </c>
      <c r="D219" s="58" t="s">
        <v>485</v>
      </c>
      <c r="E219" s="58" t="s">
        <v>440</v>
      </c>
      <c r="F219" s="57" t="s">
        <v>477</v>
      </c>
      <c r="G219" s="59">
        <v>613090</v>
      </c>
      <c r="H219" s="102">
        <f t="shared" si="3"/>
        <v>124.84142579338011</v>
      </c>
    </row>
    <row r="220" spans="1:8" x14ac:dyDescent="0.25">
      <c r="A220" s="56">
        <v>399100200341</v>
      </c>
      <c r="B220" s="57" t="s">
        <v>1309</v>
      </c>
      <c r="C220" s="58" t="s">
        <v>1310</v>
      </c>
      <c r="D220" s="58" t="s">
        <v>1311</v>
      </c>
      <c r="E220" s="58" t="s">
        <v>829</v>
      </c>
      <c r="F220" s="57" t="s">
        <v>477</v>
      </c>
      <c r="G220" s="59">
        <v>613090</v>
      </c>
      <c r="H220" s="102">
        <f t="shared" si="3"/>
        <v>124.84142579338011</v>
      </c>
    </row>
    <row r="221" spans="1:8" x14ac:dyDescent="0.25">
      <c r="A221" s="56">
        <v>399110500611</v>
      </c>
      <c r="B221" s="57" t="s">
        <v>1312</v>
      </c>
      <c r="C221" s="58" t="s">
        <v>1313</v>
      </c>
      <c r="D221" s="58" t="s">
        <v>1314</v>
      </c>
      <c r="E221" s="58" t="s">
        <v>825</v>
      </c>
      <c r="F221" s="57" t="s">
        <v>441</v>
      </c>
      <c r="G221" s="59">
        <v>613090</v>
      </c>
      <c r="H221" s="102">
        <f t="shared" si="3"/>
        <v>124.84142579338011</v>
      </c>
    </row>
    <row r="222" spans="1:8" x14ac:dyDescent="0.25">
      <c r="A222" s="56">
        <v>399131100183</v>
      </c>
      <c r="B222" s="57" t="s">
        <v>1315</v>
      </c>
      <c r="C222" s="58" t="s">
        <v>1127</v>
      </c>
      <c r="D222" s="58" t="s">
        <v>1316</v>
      </c>
      <c r="E222" s="58" t="s">
        <v>783</v>
      </c>
      <c r="F222" s="57" t="s">
        <v>477</v>
      </c>
      <c r="G222" s="59">
        <v>613090</v>
      </c>
      <c r="H222" s="102">
        <f t="shared" si="3"/>
        <v>124.84142579338011</v>
      </c>
    </row>
    <row r="223" spans="1:8" x14ac:dyDescent="0.25">
      <c r="A223" s="56">
        <v>399161000086</v>
      </c>
      <c r="B223" s="57" t="s">
        <v>1317</v>
      </c>
      <c r="C223" s="58" t="s">
        <v>1318</v>
      </c>
      <c r="D223" s="58" t="s">
        <v>1319</v>
      </c>
      <c r="E223" s="58" t="s">
        <v>825</v>
      </c>
      <c r="F223" s="57" t="s">
        <v>441</v>
      </c>
      <c r="G223" s="59">
        <v>613090</v>
      </c>
      <c r="H223" s="102">
        <f t="shared" si="3"/>
        <v>124.84142579338011</v>
      </c>
    </row>
    <row r="224" spans="1:8" x14ac:dyDescent="0.25">
      <c r="A224" s="56">
        <v>399180300198</v>
      </c>
      <c r="B224" s="57" t="s">
        <v>1320</v>
      </c>
      <c r="C224" s="58" t="s">
        <v>1321</v>
      </c>
      <c r="D224" s="58" t="s">
        <v>1322</v>
      </c>
      <c r="E224" s="58" t="s">
        <v>783</v>
      </c>
      <c r="F224" s="57" t="s">
        <v>477</v>
      </c>
      <c r="G224" s="59">
        <v>613090</v>
      </c>
      <c r="H224" s="102">
        <f t="shared" si="3"/>
        <v>124.84142579338011</v>
      </c>
    </row>
    <row r="225" spans="1:8" x14ac:dyDescent="0.25">
      <c r="A225" s="56">
        <v>399190500471</v>
      </c>
      <c r="B225" s="57" t="s">
        <v>1323</v>
      </c>
      <c r="C225" s="58" t="s">
        <v>1324</v>
      </c>
      <c r="D225" s="58" t="s">
        <v>1325</v>
      </c>
      <c r="E225" s="58" t="s">
        <v>783</v>
      </c>
      <c r="F225" s="57" t="s">
        <v>441</v>
      </c>
      <c r="G225" s="59">
        <v>613090</v>
      </c>
      <c r="H225" s="102">
        <f t="shared" si="3"/>
        <v>124.84142579338011</v>
      </c>
    </row>
    <row r="226" spans="1:8" x14ac:dyDescent="0.25">
      <c r="A226" s="56">
        <v>399711000470</v>
      </c>
      <c r="B226" s="57" t="s">
        <v>1326</v>
      </c>
      <c r="C226" s="58" t="s">
        <v>1327</v>
      </c>
      <c r="D226" s="58" t="s">
        <v>1328</v>
      </c>
      <c r="E226" s="58" t="s">
        <v>825</v>
      </c>
      <c r="F226" s="57" t="s">
        <v>477</v>
      </c>
      <c r="G226" s="59">
        <v>613090</v>
      </c>
      <c r="H226" s="102">
        <f t="shared" si="3"/>
        <v>124.84142579338011</v>
      </c>
    </row>
    <row r="227" spans="1:8" x14ac:dyDescent="0.25">
      <c r="A227" s="56">
        <v>399731000239</v>
      </c>
      <c r="B227" s="57" t="s">
        <v>1329</v>
      </c>
      <c r="C227" s="58" t="s">
        <v>1137</v>
      </c>
      <c r="D227" s="58" t="s">
        <v>1330</v>
      </c>
      <c r="E227" s="58" t="s">
        <v>783</v>
      </c>
      <c r="F227" s="57" t="s">
        <v>441</v>
      </c>
      <c r="G227" s="59">
        <v>613090</v>
      </c>
      <c r="H227" s="102">
        <f t="shared" si="3"/>
        <v>124.84142579338011</v>
      </c>
    </row>
    <row r="228" spans="1:8" x14ac:dyDescent="0.25">
      <c r="A228" s="56">
        <v>399971000091</v>
      </c>
      <c r="B228" s="57" t="s">
        <v>1331</v>
      </c>
      <c r="C228" s="58" t="s">
        <v>1332</v>
      </c>
      <c r="D228" s="58" t="s">
        <v>1333</v>
      </c>
      <c r="E228" s="58" t="s">
        <v>783</v>
      </c>
      <c r="F228" s="57" t="s">
        <v>441</v>
      </c>
      <c r="G228" s="59">
        <v>613090</v>
      </c>
      <c r="H228" s="102">
        <f t="shared" si="3"/>
        <v>124.84142579338011</v>
      </c>
    </row>
    <row r="229" spans="1:8" x14ac:dyDescent="0.25">
      <c r="A229" s="56">
        <v>401071100671</v>
      </c>
      <c r="B229" s="57" t="s">
        <v>1334</v>
      </c>
      <c r="C229" s="58" t="s">
        <v>1335</v>
      </c>
      <c r="D229" s="58" t="s">
        <v>1336</v>
      </c>
      <c r="E229" s="58" t="s">
        <v>1337</v>
      </c>
      <c r="F229" s="57" t="s">
        <v>477</v>
      </c>
      <c r="G229" s="59">
        <v>613090</v>
      </c>
      <c r="H229" s="102">
        <f t="shared" si="3"/>
        <v>124.84142579338011</v>
      </c>
    </row>
    <row r="230" spans="1:8" x14ac:dyDescent="0.25">
      <c r="A230" s="56">
        <v>401080600741</v>
      </c>
      <c r="B230" s="57" t="s">
        <v>1338</v>
      </c>
      <c r="C230" s="58" t="s">
        <v>1339</v>
      </c>
      <c r="D230" s="58" t="s">
        <v>1340</v>
      </c>
      <c r="E230" s="58" t="s">
        <v>1337</v>
      </c>
      <c r="F230" s="57" t="s">
        <v>477</v>
      </c>
      <c r="G230" s="59">
        <v>613090</v>
      </c>
      <c r="H230" s="102">
        <f t="shared" si="3"/>
        <v>124.84142579338011</v>
      </c>
    </row>
    <row r="231" spans="1:8" x14ac:dyDescent="0.25">
      <c r="A231" s="56">
        <v>401080600750</v>
      </c>
      <c r="B231" s="57" t="s">
        <v>1341</v>
      </c>
      <c r="C231" s="58" t="s">
        <v>1342</v>
      </c>
      <c r="D231" s="58" t="s">
        <v>1336</v>
      </c>
      <c r="E231" s="58" t="s">
        <v>1337</v>
      </c>
      <c r="F231" s="57" t="s">
        <v>477</v>
      </c>
      <c r="G231" s="59">
        <v>613090</v>
      </c>
      <c r="H231" s="102">
        <f t="shared" si="3"/>
        <v>124.84142579338011</v>
      </c>
    </row>
    <row r="232" spans="1:8" x14ac:dyDescent="0.25">
      <c r="A232" s="56">
        <v>403050200202</v>
      </c>
      <c r="B232" s="57" t="s">
        <v>1343</v>
      </c>
      <c r="C232" s="58" t="s">
        <v>1344</v>
      </c>
      <c r="D232" s="58" t="s">
        <v>1345</v>
      </c>
      <c r="E232" s="58" t="s">
        <v>724</v>
      </c>
      <c r="F232" s="57" t="s">
        <v>477</v>
      </c>
      <c r="G232" s="59">
        <v>613090</v>
      </c>
      <c r="H232" s="102">
        <f t="shared" si="3"/>
        <v>124.84142579338011</v>
      </c>
    </row>
    <row r="233" spans="1:8" x14ac:dyDescent="0.25">
      <c r="A233" s="56">
        <v>403090300170</v>
      </c>
      <c r="B233" s="57" t="s">
        <v>1346</v>
      </c>
      <c r="C233" s="58" t="s">
        <v>1157</v>
      </c>
      <c r="D233" s="58" t="s">
        <v>1347</v>
      </c>
      <c r="E233" s="58" t="s">
        <v>724</v>
      </c>
      <c r="F233" s="57" t="s">
        <v>477</v>
      </c>
      <c r="G233" s="59">
        <v>613090</v>
      </c>
      <c r="H233" s="102">
        <f t="shared" si="3"/>
        <v>124.84142579338011</v>
      </c>
    </row>
    <row r="234" spans="1:8" x14ac:dyDescent="0.25">
      <c r="A234" s="56">
        <v>403160400380</v>
      </c>
      <c r="B234" s="57" t="s">
        <v>1348</v>
      </c>
      <c r="C234" s="58" t="s">
        <v>1349</v>
      </c>
      <c r="D234" s="58" t="s">
        <v>1207</v>
      </c>
      <c r="E234" s="58" t="s">
        <v>783</v>
      </c>
      <c r="F234" s="57" t="s">
        <v>441</v>
      </c>
      <c r="G234" s="59">
        <v>613090</v>
      </c>
      <c r="H234" s="102">
        <f t="shared" si="3"/>
        <v>124.84142579338011</v>
      </c>
    </row>
    <row r="235" spans="1:8" x14ac:dyDescent="0.25">
      <c r="A235" s="56">
        <v>403810300253</v>
      </c>
      <c r="B235" s="57" t="s">
        <v>1350</v>
      </c>
      <c r="C235" s="58" t="s">
        <v>1351</v>
      </c>
      <c r="D235" s="58" t="s">
        <v>1352</v>
      </c>
      <c r="E235" s="58" t="s">
        <v>724</v>
      </c>
      <c r="F235" s="57" t="s">
        <v>477</v>
      </c>
      <c r="G235" s="59">
        <v>613090</v>
      </c>
      <c r="H235" s="102">
        <f t="shared" si="3"/>
        <v>124.84142579338011</v>
      </c>
    </row>
    <row r="236" spans="1:8" x14ac:dyDescent="0.25">
      <c r="A236" s="56">
        <v>403940100582</v>
      </c>
      <c r="B236" s="57" t="s">
        <v>1353</v>
      </c>
      <c r="C236" s="58" t="s">
        <v>1354</v>
      </c>
      <c r="D236" s="58" t="s">
        <v>1355</v>
      </c>
      <c r="E236" s="58" t="s">
        <v>724</v>
      </c>
      <c r="F236" s="57" t="s">
        <v>477</v>
      </c>
      <c r="G236" s="59">
        <v>613090</v>
      </c>
      <c r="H236" s="102">
        <f t="shared" si="3"/>
        <v>124.84142579338011</v>
      </c>
    </row>
    <row r="237" spans="1:8" x14ac:dyDescent="0.25">
      <c r="A237" s="56">
        <v>408051000080</v>
      </c>
      <c r="B237" s="57" t="s">
        <v>1356</v>
      </c>
      <c r="C237" s="58" t="s">
        <v>1357</v>
      </c>
      <c r="D237" s="58" t="s">
        <v>1358</v>
      </c>
      <c r="E237" s="58" t="s">
        <v>732</v>
      </c>
      <c r="F237" s="57" t="s">
        <v>441</v>
      </c>
      <c r="G237" s="59">
        <v>613090</v>
      </c>
      <c r="H237" s="102">
        <f t="shared" si="3"/>
        <v>124.84142579338011</v>
      </c>
    </row>
    <row r="238" spans="1:8" x14ac:dyDescent="0.25">
      <c r="A238" s="56">
        <v>408080600053</v>
      </c>
      <c r="B238" s="57" t="s">
        <v>1359</v>
      </c>
      <c r="C238" s="58" t="s">
        <v>1360</v>
      </c>
      <c r="D238" s="58" t="s">
        <v>1361</v>
      </c>
      <c r="E238" s="58" t="s">
        <v>732</v>
      </c>
      <c r="F238" s="57" t="s">
        <v>441</v>
      </c>
      <c r="G238" s="59">
        <v>613090</v>
      </c>
      <c r="H238" s="102">
        <f t="shared" si="3"/>
        <v>124.84142579338011</v>
      </c>
    </row>
    <row r="239" spans="1:8" x14ac:dyDescent="0.25">
      <c r="A239" s="56">
        <v>408100100028</v>
      </c>
      <c r="B239" s="57" t="s">
        <v>1362</v>
      </c>
      <c r="C239" s="58" t="s">
        <v>1363</v>
      </c>
      <c r="D239" s="58" t="s">
        <v>1364</v>
      </c>
      <c r="E239" s="58" t="s">
        <v>732</v>
      </c>
      <c r="F239" s="57" t="s">
        <v>441</v>
      </c>
      <c r="G239" s="59">
        <v>613090</v>
      </c>
      <c r="H239" s="102">
        <f t="shared" si="3"/>
        <v>124.84142579338011</v>
      </c>
    </row>
    <row r="240" spans="1:8" x14ac:dyDescent="0.25">
      <c r="A240" s="56">
        <v>408110500211</v>
      </c>
      <c r="B240" s="57" t="s">
        <v>1365</v>
      </c>
      <c r="C240" s="58" t="s">
        <v>967</v>
      </c>
      <c r="D240" s="58" t="s">
        <v>1366</v>
      </c>
      <c r="E240" s="58" t="s">
        <v>732</v>
      </c>
      <c r="F240" s="57" t="s">
        <v>441</v>
      </c>
      <c r="G240" s="59">
        <v>613090</v>
      </c>
      <c r="H240" s="102">
        <f t="shared" si="3"/>
        <v>124.84142579338011</v>
      </c>
    </row>
    <row r="241" spans="1:8" x14ac:dyDescent="0.25">
      <c r="A241" s="56">
        <v>408120600159</v>
      </c>
      <c r="B241" s="57" t="s">
        <v>1367</v>
      </c>
      <c r="C241" s="58" t="s">
        <v>1106</v>
      </c>
      <c r="D241" s="58" t="s">
        <v>1368</v>
      </c>
      <c r="E241" s="58" t="s">
        <v>732</v>
      </c>
      <c r="F241" s="57" t="s">
        <v>441</v>
      </c>
      <c r="G241" s="59">
        <v>613090</v>
      </c>
      <c r="H241" s="102">
        <f t="shared" si="3"/>
        <v>124.84142579338011</v>
      </c>
    </row>
    <row r="242" spans="1:8" x14ac:dyDescent="0.25">
      <c r="A242" s="56">
        <v>408121200065</v>
      </c>
      <c r="B242" s="57" t="s">
        <v>1369</v>
      </c>
      <c r="C242" s="58" t="s">
        <v>1370</v>
      </c>
      <c r="D242" s="58" t="s">
        <v>1371</v>
      </c>
      <c r="E242" s="58" t="s">
        <v>732</v>
      </c>
      <c r="F242" s="57" t="s">
        <v>441</v>
      </c>
      <c r="G242" s="59">
        <v>613090</v>
      </c>
      <c r="H242" s="102">
        <f t="shared" si="3"/>
        <v>124.84142579338011</v>
      </c>
    </row>
    <row r="243" spans="1:8" x14ac:dyDescent="0.25">
      <c r="A243" s="56">
        <v>408170300024</v>
      </c>
      <c r="B243" s="57" t="s">
        <v>1372</v>
      </c>
      <c r="C243" s="58" t="s">
        <v>1373</v>
      </c>
      <c r="D243" s="58" t="s">
        <v>1374</v>
      </c>
      <c r="E243" s="58" t="s">
        <v>732</v>
      </c>
      <c r="F243" s="57" t="s">
        <v>477</v>
      </c>
      <c r="G243" s="59">
        <v>613090</v>
      </c>
      <c r="H243" s="102">
        <f t="shared" si="3"/>
        <v>124.84142579338011</v>
      </c>
    </row>
    <row r="244" spans="1:8" x14ac:dyDescent="0.25">
      <c r="A244" s="56">
        <v>408170500139</v>
      </c>
      <c r="B244" s="57" t="s">
        <v>1375</v>
      </c>
      <c r="C244" s="58" t="s">
        <v>1376</v>
      </c>
      <c r="D244" s="58" t="s">
        <v>1377</v>
      </c>
      <c r="E244" s="58" t="s">
        <v>732</v>
      </c>
      <c r="F244" s="57" t="s">
        <v>441</v>
      </c>
      <c r="G244" s="59">
        <v>613090</v>
      </c>
      <c r="H244" s="102">
        <f t="shared" si="3"/>
        <v>124.84142579338011</v>
      </c>
    </row>
    <row r="245" spans="1:8" x14ac:dyDescent="0.25">
      <c r="A245" s="56">
        <v>408170500341</v>
      </c>
      <c r="B245" s="57" t="s">
        <v>1378</v>
      </c>
      <c r="C245" s="58" t="s">
        <v>1379</v>
      </c>
      <c r="D245" s="58" t="s">
        <v>1380</v>
      </c>
      <c r="E245" s="58" t="s">
        <v>732</v>
      </c>
      <c r="F245" s="57" t="s">
        <v>441</v>
      </c>
      <c r="G245" s="59">
        <v>613090</v>
      </c>
      <c r="H245" s="102">
        <f t="shared" si="3"/>
        <v>124.84142579338011</v>
      </c>
    </row>
    <row r="246" spans="1:8" x14ac:dyDescent="0.25">
      <c r="A246" s="56">
        <v>408180400019</v>
      </c>
      <c r="B246" s="57" t="s">
        <v>1381</v>
      </c>
      <c r="C246" s="58" t="s">
        <v>1382</v>
      </c>
      <c r="D246" s="58" t="s">
        <v>1383</v>
      </c>
      <c r="E246" s="58" t="s">
        <v>732</v>
      </c>
      <c r="F246" s="57" t="s">
        <v>477</v>
      </c>
      <c r="G246" s="59">
        <v>613090</v>
      </c>
      <c r="H246" s="102">
        <f t="shared" si="3"/>
        <v>124.84142579338011</v>
      </c>
    </row>
    <row r="247" spans="1:8" x14ac:dyDescent="0.25">
      <c r="A247" s="56">
        <v>408190200018</v>
      </c>
      <c r="B247" s="57" t="s">
        <v>1384</v>
      </c>
      <c r="C247" s="58" t="s">
        <v>1385</v>
      </c>
      <c r="D247" s="58" t="s">
        <v>1386</v>
      </c>
      <c r="E247" s="58" t="s">
        <v>732</v>
      </c>
      <c r="F247" s="57" t="s">
        <v>441</v>
      </c>
      <c r="G247" s="59">
        <v>613090</v>
      </c>
      <c r="H247" s="102">
        <f t="shared" si="3"/>
        <v>124.84142579338011</v>
      </c>
    </row>
    <row r="248" spans="1:8" x14ac:dyDescent="0.25">
      <c r="A248" s="56">
        <v>408910100091</v>
      </c>
      <c r="B248" s="57" t="s">
        <v>1387</v>
      </c>
      <c r="C248" s="58" t="s">
        <v>823</v>
      </c>
      <c r="D248" s="58" t="s">
        <v>1188</v>
      </c>
      <c r="E248" s="58" t="s">
        <v>732</v>
      </c>
      <c r="F248" s="57" t="s">
        <v>441</v>
      </c>
      <c r="G248" s="59">
        <v>613090</v>
      </c>
      <c r="H248" s="102">
        <f t="shared" si="3"/>
        <v>124.84142579338011</v>
      </c>
    </row>
    <row r="249" spans="1:8" x14ac:dyDescent="0.25">
      <c r="A249" s="56">
        <v>408920300129</v>
      </c>
      <c r="B249" s="57" t="s">
        <v>1388</v>
      </c>
      <c r="C249" s="58" t="s">
        <v>1185</v>
      </c>
      <c r="D249" s="58" t="s">
        <v>1389</v>
      </c>
      <c r="E249" s="58" t="s">
        <v>732</v>
      </c>
      <c r="F249" s="57" t="s">
        <v>441</v>
      </c>
      <c r="G249" s="59">
        <v>613090</v>
      </c>
      <c r="H249" s="102">
        <f t="shared" si="3"/>
        <v>124.84142579338011</v>
      </c>
    </row>
    <row r="250" spans="1:8" x14ac:dyDescent="0.25">
      <c r="A250" s="56">
        <v>408861100030</v>
      </c>
      <c r="B250" s="57" t="s">
        <v>1390</v>
      </c>
      <c r="C250" s="58" t="s">
        <v>776</v>
      </c>
      <c r="D250" s="58" t="s">
        <v>1391</v>
      </c>
      <c r="E250" s="58" t="s">
        <v>732</v>
      </c>
      <c r="F250" s="57" t="s">
        <v>441</v>
      </c>
      <c r="G250" s="59">
        <v>611987</v>
      </c>
      <c r="H250" s="102">
        <f t="shared" si="3"/>
        <v>124.61682566509535</v>
      </c>
    </row>
    <row r="251" spans="1:8" x14ac:dyDescent="0.25">
      <c r="A251" s="56">
        <v>390820600404</v>
      </c>
      <c r="B251" s="57" t="s">
        <v>1392</v>
      </c>
      <c r="C251" s="58" t="s">
        <v>1393</v>
      </c>
      <c r="D251" s="58" t="s">
        <v>1394</v>
      </c>
      <c r="E251" s="58" t="s">
        <v>1215</v>
      </c>
      <c r="F251" s="57" t="s">
        <v>477</v>
      </c>
      <c r="G251" s="59">
        <v>593486</v>
      </c>
      <c r="H251" s="102">
        <f t="shared" si="3"/>
        <v>120.8495301316446</v>
      </c>
    </row>
    <row r="252" spans="1:8" x14ac:dyDescent="0.25">
      <c r="A252" s="56">
        <v>408040300138</v>
      </c>
      <c r="B252" s="57" t="s">
        <v>1395</v>
      </c>
      <c r="C252" s="58" t="s">
        <v>1396</v>
      </c>
      <c r="D252" s="58" t="s">
        <v>1397</v>
      </c>
      <c r="E252" s="58" t="s">
        <v>732</v>
      </c>
      <c r="F252" s="57" t="s">
        <v>441</v>
      </c>
      <c r="G252" s="59">
        <v>591738</v>
      </c>
      <c r="H252" s="102">
        <f t="shared" si="3"/>
        <v>120.49359085309361</v>
      </c>
    </row>
    <row r="253" spans="1:8" x14ac:dyDescent="0.25">
      <c r="A253" s="56">
        <v>408750201228</v>
      </c>
      <c r="B253" s="57" t="s">
        <v>1398</v>
      </c>
      <c r="C253" s="58" t="s">
        <v>904</v>
      </c>
      <c r="D253" s="58" t="s">
        <v>1399</v>
      </c>
      <c r="E253" s="58" t="s">
        <v>732</v>
      </c>
      <c r="F253" s="57" t="s">
        <v>441</v>
      </c>
      <c r="G253" s="59">
        <v>591738</v>
      </c>
      <c r="H253" s="102">
        <f t="shared" si="3"/>
        <v>120.49359085309361</v>
      </c>
    </row>
    <row r="254" spans="1:8" x14ac:dyDescent="0.25">
      <c r="A254" s="56">
        <v>395930510291</v>
      </c>
      <c r="B254" s="57" t="s">
        <v>1400</v>
      </c>
      <c r="C254" s="58" t="s">
        <v>1401</v>
      </c>
      <c r="D254" s="58" t="s">
        <v>1402</v>
      </c>
      <c r="E254" s="58" t="s">
        <v>728</v>
      </c>
      <c r="F254" s="57" t="s">
        <v>477</v>
      </c>
      <c r="G254" s="59">
        <v>591650</v>
      </c>
      <c r="H254" s="102">
        <f t="shared" si="3"/>
        <v>120.47567171321232</v>
      </c>
    </row>
    <row r="255" spans="1:8" x14ac:dyDescent="0.25">
      <c r="A255" s="56">
        <v>395190901275</v>
      </c>
      <c r="B255" s="57" t="s">
        <v>1403</v>
      </c>
      <c r="C255" s="58" t="s">
        <v>1404</v>
      </c>
      <c r="D255" s="58" t="s">
        <v>1405</v>
      </c>
      <c r="E255" s="58" t="s">
        <v>728</v>
      </c>
      <c r="F255" s="57" t="s">
        <v>477</v>
      </c>
      <c r="G255" s="59">
        <v>589022</v>
      </c>
      <c r="H255" s="102">
        <f t="shared" si="3"/>
        <v>119.94054103584847</v>
      </c>
    </row>
    <row r="256" spans="1:8" x14ac:dyDescent="0.25">
      <c r="A256" s="56">
        <v>370850102262</v>
      </c>
      <c r="B256" s="57" t="s">
        <v>1406</v>
      </c>
      <c r="C256" s="58" t="s">
        <v>1407</v>
      </c>
      <c r="D256" s="58" t="s">
        <v>1408</v>
      </c>
      <c r="E256" s="58" t="s">
        <v>1409</v>
      </c>
      <c r="F256" s="57" t="s">
        <v>441</v>
      </c>
      <c r="G256" s="59">
        <v>588584</v>
      </c>
      <c r="H256" s="102">
        <f t="shared" si="3"/>
        <v>119.85135258962116</v>
      </c>
    </row>
    <row r="257" spans="1:8" x14ac:dyDescent="0.25">
      <c r="A257" s="56">
        <v>390130100387</v>
      </c>
      <c r="B257" s="57" t="s">
        <v>1410</v>
      </c>
      <c r="C257" s="58" t="s">
        <v>1411</v>
      </c>
      <c r="D257" s="58" t="s">
        <v>1412</v>
      </c>
      <c r="E257" s="58" t="s">
        <v>873</v>
      </c>
      <c r="F257" s="57" t="s">
        <v>477</v>
      </c>
      <c r="G257" s="59">
        <v>588584</v>
      </c>
      <c r="H257" s="102">
        <f t="shared" si="3"/>
        <v>119.85135258962116</v>
      </c>
    </row>
    <row r="258" spans="1:8" x14ac:dyDescent="0.25">
      <c r="A258" s="56">
        <v>391840600032</v>
      </c>
      <c r="B258" s="57" t="s">
        <v>1413</v>
      </c>
      <c r="C258" s="58" t="s">
        <v>1414</v>
      </c>
      <c r="D258" s="58" t="s">
        <v>1415</v>
      </c>
      <c r="E258" s="58" t="s">
        <v>1416</v>
      </c>
      <c r="F258" s="57" t="s">
        <v>441</v>
      </c>
      <c r="G258" s="59">
        <v>588584</v>
      </c>
      <c r="H258" s="102">
        <f t="shared" ref="H258:H321" si="4">G258/4910.95</f>
        <v>119.85135258962116</v>
      </c>
    </row>
    <row r="259" spans="1:8" x14ac:dyDescent="0.25">
      <c r="A259" s="56">
        <v>395950410374</v>
      </c>
      <c r="B259" s="57" t="s">
        <v>1417</v>
      </c>
      <c r="C259" s="58" t="s">
        <v>1418</v>
      </c>
      <c r="D259" s="58" t="s">
        <v>998</v>
      </c>
      <c r="E259" s="58" t="s">
        <v>743</v>
      </c>
      <c r="F259" s="57" t="s">
        <v>477</v>
      </c>
      <c r="G259" s="59">
        <v>588584</v>
      </c>
      <c r="H259" s="102">
        <f t="shared" si="4"/>
        <v>119.85135258962116</v>
      </c>
    </row>
    <row r="260" spans="1:8" x14ac:dyDescent="0.25">
      <c r="A260" s="56">
        <v>396980151957</v>
      </c>
      <c r="B260" s="57" t="s">
        <v>306</v>
      </c>
      <c r="C260" s="58" t="s">
        <v>762</v>
      </c>
      <c r="D260" s="58" t="s">
        <v>1419</v>
      </c>
      <c r="E260" s="58" t="s">
        <v>440</v>
      </c>
      <c r="F260" s="57" t="s">
        <v>477</v>
      </c>
      <c r="G260" s="59">
        <v>588584</v>
      </c>
      <c r="H260" s="102">
        <f t="shared" si="4"/>
        <v>119.85135258962116</v>
      </c>
    </row>
    <row r="261" spans="1:8" x14ac:dyDescent="0.25">
      <c r="A261" s="56">
        <v>399140900362</v>
      </c>
      <c r="B261" s="57" t="s">
        <v>1420</v>
      </c>
      <c r="C261" s="58" t="s">
        <v>1421</v>
      </c>
      <c r="D261" s="58" t="s">
        <v>1422</v>
      </c>
      <c r="E261" s="58" t="s">
        <v>829</v>
      </c>
      <c r="F261" s="57" t="s">
        <v>477</v>
      </c>
      <c r="G261" s="59">
        <v>588584</v>
      </c>
      <c r="H261" s="102">
        <f t="shared" si="4"/>
        <v>119.85135258962116</v>
      </c>
    </row>
    <row r="262" spans="1:8" x14ac:dyDescent="0.25">
      <c r="A262" s="56">
        <v>399960410114</v>
      </c>
      <c r="B262" s="57" t="s">
        <v>1423</v>
      </c>
      <c r="C262" s="58" t="s">
        <v>1424</v>
      </c>
      <c r="D262" s="58" t="s">
        <v>1425</v>
      </c>
      <c r="E262" s="58" t="s">
        <v>783</v>
      </c>
      <c r="F262" s="57" t="s">
        <v>477</v>
      </c>
      <c r="G262" s="59">
        <v>588584</v>
      </c>
      <c r="H262" s="102">
        <f t="shared" si="4"/>
        <v>119.85135258962116</v>
      </c>
    </row>
    <row r="263" spans="1:8" x14ac:dyDescent="0.25">
      <c r="A263" s="56">
        <v>371850200783</v>
      </c>
      <c r="B263" s="57" t="s">
        <v>1426</v>
      </c>
      <c r="C263" s="58" t="s">
        <v>1427</v>
      </c>
      <c r="D263" s="58" t="s">
        <v>1428</v>
      </c>
      <c r="E263" s="58" t="s">
        <v>1429</v>
      </c>
      <c r="F263" s="57" t="s">
        <v>441</v>
      </c>
      <c r="G263" s="59">
        <v>578782</v>
      </c>
      <c r="H263" s="102">
        <f t="shared" si="4"/>
        <v>117.85540475875341</v>
      </c>
    </row>
    <row r="264" spans="1:8" x14ac:dyDescent="0.25">
      <c r="A264" s="56">
        <v>400951030757</v>
      </c>
      <c r="B264" s="57" t="s">
        <v>1430</v>
      </c>
      <c r="C264" s="58" t="s">
        <v>1431</v>
      </c>
      <c r="D264" s="58" t="s">
        <v>1432</v>
      </c>
      <c r="E264" s="58" t="s">
        <v>716</v>
      </c>
      <c r="F264" s="57" t="s">
        <v>477</v>
      </c>
      <c r="G264" s="59">
        <v>564078</v>
      </c>
      <c r="H264" s="102">
        <f t="shared" si="4"/>
        <v>114.8612793858622</v>
      </c>
    </row>
    <row r="265" spans="1:8" x14ac:dyDescent="0.25">
      <c r="A265" s="56">
        <v>408811000565</v>
      </c>
      <c r="B265" s="57" t="s">
        <v>1433</v>
      </c>
      <c r="C265" s="58" t="s">
        <v>865</v>
      </c>
      <c r="D265" s="58" t="s">
        <v>1434</v>
      </c>
      <c r="E265" s="58" t="s">
        <v>732</v>
      </c>
      <c r="F265" s="57" t="s">
        <v>441</v>
      </c>
      <c r="G265" s="59">
        <v>558888</v>
      </c>
      <c r="H265" s="102">
        <f t="shared" si="4"/>
        <v>113.80445738604547</v>
      </c>
    </row>
    <row r="266" spans="1:8" x14ac:dyDescent="0.25">
      <c r="A266" s="56">
        <v>370850102319</v>
      </c>
      <c r="B266" s="57" t="s">
        <v>1435</v>
      </c>
      <c r="C266" s="58" t="s">
        <v>1436</v>
      </c>
      <c r="D266" s="58" t="s">
        <v>1437</v>
      </c>
      <c r="E266" s="58" t="s">
        <v>1409</v>
      </c>
      <c r="F266" s="57" t="s">
        <v>441</v>
      </c>
      <c r="G266" s="59">
        <v>554276</v>
      </c>
      <c r="H266" s="102">
        <f t="shared" si="4"/>
        <v>112.86533155499446</v>
      </c>
    </row>
    <row r="267" spans="1:8" x14ac:dyDescent="0.25">
      <c r="A267" s="56">
        <v>390780900230</v>
      </c>
      <c r="B267" s="57" t="s">
        <v>1438</v>
      </c>
      <c r="C267" s="58" t="s">
        <v>1439</v>
      </c>
      <c r="D267" s="58" t="s">
        <v>1440</v>
      </c>
      <c r="E267" s="58" t="s">
        <v>873</v>
      </c>
      <c r="F267" s="57" t="s">
        <v>477</v>
      </c>
      <c r="G267" s="59">
        <v>554276</v>
      </c>
      <c r="H267" s="102">
        <f t="shared" si="4"/>
        <v>112.86533155499446</v>
      </c>
    </row>
    <row r="268" spans="1:8" x14ac:dyDescent="0.25">
      <c r="A268" s="56">
        <v>399000700851</v>
      </c>
      <c r="B268" s="57" t="s">
        <v>1441</v>
      </c>
      <c r="C268" s="58" t="s">
        <v>1442</v>
      </c>
      <c r="D268" s="58" t="s">
        <v>1443</v>
      </c>
      <c r="E268" s="58" t="s">
        <v>825</v>
      </c>
      <c r="F268" s="57" t="s">
        <v>441</v>
      </c>
      <c r="G268" s="59">
        <v>554276</v>
      </c>
      <c r="H268" s="102">
        <f t="shared" si="4"/>
        <v>112.86533155499446</v>
      </c>
    </row>
    <row r="269" spans="1:8" x14ac:dyDescent="0.25">
      <c r="A269" s="56">
        <v>389131100315</v>
      </c>
      <c r="B269" s="57" t="s">
        <v>1444</v>
      </c>
      <c r="C269" s="58" t="s">
        <v>813</v>
      </c>
      <c r="D269" s="58" t="s">
        <v>1445</v>
      </c>
      <c r="E269" s="58" t="s">
        <v>1446</v>
      </c>
      <c r="F269" s="57" t="s">
        <v>477</v>
      </c>
      <c r="G269" s="59">
        <v>540448</v>
      </c>
      <c r="H269" s="102">
        <f t="shared" si="4"/>
        <v>110.04958307455787</v>
      </c>
    </row>
    <row r="270" spans="1:8" x14ac:dyDescent="0.25">
      <c r="A270" s="56">
        <v>395170200971</v>
      </c>
      <c r="B270" s="57" t="s">
        <v>1447</v>
      </c>
      <c r="C270" s="58" t="s">
        <v>1448</v>
      </c>
      <c r="D270" s="58" t="s">
        <v>1449</v>
      </c>
      <c r="E270" s="58" t="s">
        <v>728</v>
      </c>
      <c r="F270" s="57" t="s">
        <v>441</v>
      </c>
      <c r="G270" s="59">
        <v>539572</v>
      </c>
      <c r="H270" s="102">
        <f t="shared" si="4"/>
        <v>109.87120618210326</v>
      </c>
    </row>
    <row r="271" spans="1:8" x14ac:dyDescent="0.25">
      <c r="A271" s="56">
        <v>395750200979</v>
      </c>
      <c r="B271" s="57" t="s">
        <v>1450</v>
      </c>
      <c r="C271" s="58" t="s">
        <v>1451</v>
      </c>
      <c r="D271" s="58" t="s">
        <v>1452</v>
      </c>
      <c r="E271" s="58" t="s">
        <v>728</v>
      </c>
      <c r="F271" s="57" t="s">
        <v>441</v>
      </c>
      <c r="G271" s="59">
        <v>539572</v>
      </c>
      <c r="H271" s="102">
        <f t="shared" si="4"/>
        <v>109.87120618210326</v>
      </c>
    </row>
    <row r="272" spans="1:8" x14ac:dyDescent="0.25">
      <c r="A272" s="56">
        <v>399000701211</v>
      </c>
      <c r="B272" s="57" t="s">
        <v>1453</v>
      </c>
      <c r="C272" s="58" t="s">
        <v>1454</v>
      </c>
      <c r="D272" s="58" t="s">
        <v>1455</v>
      </c>
      <c r="E272" s="58" t="s">
        <v>825</v>
      </c>
      <c r="F272" s="57" t="s">
        <v>441</v>
      </c>
      <c r="G272" s="59">
        <v>539572</v>
      </c>
      <c r="H272" s="102">
        <f t="shared" si="4"/>
        <v>109.87120618210326</v>
      </c>
    </row>
    <row r="273" spans="1:8" x14ac:dyDescent="0.25">
      <c r="A273" s="56">
        <v>395050103701</v>
      </c>
      <c r="B273" s="57" t="s">
        <v>1456</v>
      </c>
      <c r="C273" s="58" t="s">
        <v>1457</v>
      </c>
      <c r="D273" s="58" t="s">
        <v>1458</v>
      </c>
      <c r="E273" s="58" t="s">
        <v>743</v>
      </c>
      <c r="F273" s="57" t="s">
        <v>477</v>
      </c>
      <c r="G273" s="59">
        <v>539178</v>
      </c>
      <c r="H273" s="102">
        <f t="shared" si="4"/>
        <v>109.7909773058166</v>
      </c>
    </row>
    <row r="274" spans="1:8" x14ac:dyDescent="0.25">
      <c r="A274" s="56">
        <v>399980610039</v>
      </c>
      <c r="B274" s="57" t="s">
        <v>1459</v>
      </c>
      <c r="C274" s="58" t="s">
        <v>1363</v>
      </c>
      <c r="D274" s="58" t="s">
        <v>1460</v>
      </c>
      <c r="E274" s="58" t="s">
        <v>783</v>
      </c>
      <c r="F274" s="57" t="s">
        <v>477</v>
      </c>
      <c r="G274" s="59">
        <v>534671</v>
      </c>
      <c r="H274" s="102">
        <f t="shared" si="4"/>
        <v>108.87323226666939</v>
      </c>
    </row>
    <row r="275" spans="1:8" x14ac:dyDescent="0.25">
      <c r="A275" s="56">
        <v>390930200568</v>
      </c>
      <c r="B275" s="57" t="s">
        <v>1461</v>
      </c>
      <c r="C275" s="58" t="s">
        <v>1462</v>
      </c>
      <c r="D275" s="58" t="s">
        <v>1463</v>
      </c>
      <c r="E275" s="58" t="s">
        <v>1215</v>
      </c>
      <c r="F275" s="57" t="s">
        <v>477</v>
      </c>
      <c r="G275" s="59">
        <v>529770</v>
      </c>
      <c r="H275" s="102">
        <f t="shared" si="4"/>
        <v>107.8752583512355</v>
      </c>
    </row>
    <row r="276" spans="1:8" x14ac:dyDescent="0.25">
      <c r="A276" s="56">
        <v>390901200036</v>
      </c>
      <c r="B276" s="57" t="s">
        <v>1464</v>
      </c>
      <c r="C276" s="58" t="s">
        <v>975</v>
      </c>
      <c r="D276" s="58" t="s">
        <v>1465</v>
      </c>
      <c r="E276" s="58" t="s">
        <v>977</v>
      </c>
      <c r="F276" s="57" t="s">
        <v>477</v>
      </c>
      <c r="G276" s="59">
        <v>526038</v>
      </c>
      <c r="H276" s="102">
        <f t="shared" si="4"/>
        <v>107.11532391899735</v>
      </c>
    </row>
    <row r="277" spans="1:8" x14ac:dyDescent="0.25">
      <c r="A277" s="56">
        <v>408010300095</v>
      </c>
      <c r="B277" s="57" t="s">
        <v>1466</v>
      </c>
      <c r="C277" s="58" t="s">
        <v>1467</v>
      </c>
      <c r="D277" s="58" t="s">
        <v>1468</v>
      </c>
      <c r="E277" s="58" t="s">
        <v>732</v>
      </c>
      <c r="F277" s="57" t="s">
        <v>441</v>
      </c>
      <c r="G277" s="59">
        <v>526038</v>
      </c>
      <c r="H277" s="102">
        <f t="shared" si="4"/>
        <v>107.11532391899735</v>
      </c>
    </row>
    <row r="278" spans="1:8" x14ac:dyDescent="0.25">
      <c r="A278" s="56">
        <v>408030600273</v>
      </c>
      <c r="B278" s="57" t="s">
        <v>1469</v>
      </c>
      <c r="C278" s="58" t="s">
        <v>1379</v>
      </c>
      <c r="D278" s="58" t="s">
        <v>1470</v>
      </c>
      <c r="E278" s="58" t="s">
        <v>732</v>
      </c>
      <c r="F278" s="57" t="s">
        <v>441</v>
      </c>
      <c r="G278" s="59">
        <v>526038</v>
      </c>
      <c r="H278" s="102">
        <f t="shared" si="4"/>
        <v>107.11532391899735</v>
      </c>
    </row>
    <row r="279" spans="1:8" x14ac:dyDescent="0.25">
      <c r="A279" s="56">
        <v>408840500038</v>
      </c>
      <c r="B279" s="57" t="s">
        <v>1471</v>
      </c>
      <c r="C279" s="58" t="s">
        <v>1472</v>
      </c>
      <c r="D279" s="58" t="s">
        <v>1473</v>
      </c>
      <c r="E279" s="58" t="s">
        <v>732</v>
      </c>
      <c r="F279" s="57" t="s">
        <v>441</v>
      </c>
      <c r="G279" s="59">
        <v>526038</v>
      </c>
      <c r="H279" s="102">
        <f t="shared" si="4"/>
        <v>107.11532391899735</v>
      </c>
    </row>
    <row r="280" spans="1:8" x14ac:dyDescent="0.25">
      <c r="A280" s="56">
        <v>408920500144</v>
      </c>
      <c r="B280" s="57" t="s">
        <v>1474</v>
      </c>
      <c r="C280" s="58" t="s">
        <v>745</v>
      </c>
      <c r="D280" s="58" t="s">
        <v>1475</v>
      </c>
      <c r="E280" s="58" t="s">
        <v>732</v>
      </c>
      <c r="F280" s="57" t="s">
        <v>441</v>
      </c>
      <c r="G280" s="59">
        <v>526038</v>
      </c>
      <c r="H280" s="102">
        <f t="shared" si="4"/>
        <v>107.11532391899735</v>
      </c>
    </row>
    <row r="281" spans="1:8" x14ac:dyDescent="0.25">
      <c r="A281" s="56">
        <v>395930111249</v>
      </c>
      <c r="B281" s="57" t="s">
        <v>1476</v>
      </c>
      <c r="C281" s="58" t="s">
        <v>1477</v>
      </c>
      <c r="D281" s="58" t="s">
        <v>1478</v>
      </c>
      <c r="E281" s="58" t="s">
        <v>728</v>
      </c>
      <c r="F281" s="57" t="s">
        <v>477</v>
      </c>
      <c r="G281" s="59">
        <v>515504</v>
      </c>
      <c r="H281" s="102">
        <f t="shared" si="4"/>
        <v>104.97032142457162</v>
      </c>
    </row>
    <row r="282" spans="1:8" x14ac:dyDescent="0.25">
      <c r="A282" s="56">
        <v>371050902089</v>
      </c>
      <c r="B282" s="57" t="s">
        <v>1479</v>
      </c>
      <c r="C282" s="58" t="s">
        <v>1480</v>
      </c>
      <c r="D282" s="58" t="s">
        <v>1481</v>
      </c>
      <c r="E282" s="58" t="s">
        <v>716</v>
      </c>
      <c r="F282" s="57" t="s">
        <v>441</v>
      </c>
      <c r="G282" s="59">
        <v>515066</v>
      </c>
      <c r="H282" s="102">
        <f t="shared" si="4"/>
        <v>104.88113297834431</v>
      </c>
    </row>
    <row r="283" spans="1:8" x14ac:dyDescent="0.25">
      <c r="A283" s="56">
        <v>396090100620</v>
      </c>
      <c r="B283" s="57" t="s">
        <v>397</v>
      </c>
      <c r="C283" s="58" t="s">
        <v>997</v>
      </c>
      <c r="D283" s="58" t="s">
        <v>1482</v>
      </c>
      <c r="E283" s="58" t="s">
        <v>440</v>
      </c>
      <c r="F283" s="57" t="s">
        <v>477</v>
      </c>
      <c r="G283" s="59">
        <v>515066</v>
      </c>
      <c r="H283" s="102">
        <f t="shared" si="4"/>
        <v>104.88113297834431</v>
      </c>
    </row>
    <row r="284" spans="1:8" x14ac:dyDescent="0.25">
      <c r="A284" s="56">
        <v>396971051630</v>
      </c>
      <c r="B284" s="57" t="s">
        <v>304</v>
      </c>
      <c r="C284" s="58" t="s">
        <v>1249</v>
      </c>
      <c r="D284" s="58" t="s">
        <v>1483</v>
      </c>
      <c r="E284" s="58" t="s">
        <v>440</v>
      </c>
      <c r="F284" s="57" t="s">
        <v>477</v>
      </c>
      <c r="G284" s="59">
        <v>515066</v>
      </c>
      <c r="H284" s="102">
        <f t="shared" si="4"/>
        <v>104.88113297834431</v>
      </c>
    </row>
    <row r="285" spans="1:8" x14ac:dyDescent="0.25">
      <c r="A285" s="56">
        <v>395150400664</v>
      </c>
      <c r="B285" s="57" t="s">
        <v>1484</v>
      </c>
      <c r="C285" s="58" t="s">
        <v>1448</v>
      </c>
      <c r="D285" s="58" t="s">
        <v>1485</v>
      </c>
      <c r="E285" s="58" t="s">
        <v>728</v>
      </c>
      <c r="F285" s="57" t="s">
        <v>441</v>
      </c>
      <c r="G285" s="59">
        <v>497911</v>
      </c>
      <c r="H285" s="102">
        <f t="shared" si="4"/>
        <v>101.38791883444141</v>
      </c>
    </row>
    <row r="286" spans="1:8" x14ac:dyDescent="0.25">
      <c r="A286" s="56">
        <v>389920600152</v>
      </c>
      <c r="B286" s="57" t="s">
        <v>1486</v>
      </c>
      <c r="C286" s="58" t="s">
        <v>1487</v>
      </c>
      <c r="D286" s="58" t="s">
        <v>1488</v>
      </c>
      <c r="E286" s="58" t="s">
        <v>1489</v>
      </c>
      <c r="F286" s="57" t="s">
        <v>441</v>
      </c>
      <c r="G286" s="59">
        <v>495461</v>
      </c>
      <c r="H286" s="102">
        <f t="shared" si="4"/>
        <v>100.88903369001925</v>
      </c>
    </row>
    <row r="287" spans="1:8" x14ac:dyDescent="0.25">
      <c r="A287" s="56">
        <v>396050600859</v>
      </c>
      <c r="B287" s="57" t="s">
        <v>81</v>
      </c>
      <c r="C287" s="58" t="s">
        <v>704</v>
      </c>
      <c r="D287" s="58" t="s">
        <v>808</v>
      </c>
      <c r="E287" s="58" t="s">
        <v>440</v>
      </c>
      <c r="F287" s="57" t="s">
        <v>477</v>
      </c>
      <c r="G287" s="59">
        <v>493188</v>
      </c>
      <c r="H287" s="102">
        <f t="shared" si="4"/>
        <v>100.42619045194922</v>
      </c>
    </row>
    <row r="288" spans="1:8" x14ac:dyDescent="0.25">
      <c r="A288" s="56">
        <v>399040500006</v>
      </c>
      <c r="B288" s="57" t="s">
        <v>1490</v>
      </c>
      <c r="C288" s="58" t="s">
        <v>1260</v>
      </c>
      <c r="D288" s="58" t="s">
        <v>1491</v>
      </c>
      <c r="E288" s="58" t="s">
        <v>783</v>
      </c>
      <c r="F288" s="57" t="s">
        <v>477</v>
      </c>
      <c r="G288" s="59">
        <v>493188</v>
      </c>
      <c r="H288" s="102">
        <f t="shared" si="4"/>
        <v>100.42619045194922</v>
      </c>
    </row>
    <row r="289" spans="1:8" x14ac:dyDescent="0.25">
      <c r="A289" s="56">
        <v>395200702187</v>
      </c>
      <c r="B289" s="57" t="s">
        <v>1492</v>
      </c>
      <c r="C289" s="58" t="s">
        <v>1493</v>
      </c>
      <c r="D289" s="58" t="s">
        <v>1494</v>
      </c>
      <c r="E289" s="58" t="s">
        <v>743</v>
      </c>
      <c r="F289" s="57" t="s">
        <v>441</v>
      </c>
      <c r="G289" s="59">
        <v>490998</v>
      </c>
      <c r="H289" s="102">
        <f t="shared" si="4"/>
        <v>99.980248220812683</v>
      </c>
    </row>
    <row r="290" spans="1:8" x14ac:dyDescent="0.25">
      <c r="A290" s="56">
        <v>395750300221</v>
      </c>
      <c r="B290" s="57" t="s">
        <v>1495</v>
      </c>
      <c r="C290" s="58" t="s">
        <v>1496</v>
      </c>
      <c r="D290" s="58" t="s">
        <v>1497</v>
      </c>
      <c r="E290" s="58" t="s">
        <v>728</v>
      </c>
      <c r="F290" s="57" t="s">
        <v>441</v>
      </c>
      <c r="G290" s="59">
        <v>490998</v>
      </c>
      <c r="H290" s="102">
        <f t="shared" si="4"/>
        <v>99.980248220812683</v>
      </c>
    </row>
    <row r="291" spans="1:8" x14ac:dyDescent="0.25">
      <c r="A291" s="56">
        <v>370850201201</v>
      </c>
      <c r="B291" s="57" t="s">
        <v>1498</v>
      </c>
      <c r="C291" s="58" t="s">
        <v>1499</v>
      </c>
      <c r="D291" s="58" t="s">
        <v>1500</v>
      </c>
      <c r="E291" s="58" t="s">
        <v>1409</v>
      </c>
      <c r="F291" s="57" t="s">
        <v>441</v>
      </c>
      <c r="G291" s="59">
        <v>490560</v>
      </c>
      <c r="H291" s="102">
        <f t="shared" si="4"/>
        <v>99.891059774585372</v>
      </c>
    </row>
    <row r="292" spans="1:8" x14ac:dyDescent="0.25">
      <c r="A292" s="56">
        <v>385821001152</v>
      </c>
      <c r="B292" s="57" t="s">
        <v>1501</v>
      </c>
      <c r="C292" s="58" t="s">
        <v>1502</v>
      </c>
      <c r="D292" s="58" t="s">
        <v>1503</v>
      </c>
      <c r="E292" s="58" t="s">
        <v>1280</v>
      </c>
      <c r="F292" s="57" t="s">
        <v>441</v>
      </c>
      <c r="G292" s="59">
        <v>490560</v>
      </c>
      <c r="H292" s="102">
        <f t="shared" si="4"/>
        <v>99.891059774585372</v>
      </c>
    </row>
    <row r="293" spans="1:8" x14ac:dyDescent="0.25">
      <c r="A293" s="56">
        <v>385831000936</v>
      </c>
      <c r="B293" s="57" t="s">
        <v>1504</v>
      </c>
      <c r="C293" s="58" t="s">
        <v>1505</v>
      </c>
      <c r="D293" s="58" t="s">
        <v>1506</v>
      </c>
      <c r="E293" s="58" t="s">
        <v>1280</v>
      </c>
      <c r="F293" s="57" t="s">
        <v>441</v>
      </c>
      <c r="G293" s="59">
        <v>490560</v>
      </c>
      <c r="H293" s="102">
        <f t="shared" si="4"/>
        <v>99.891059774585372</v>
      </c>
    </row>
    <row r="294" spans="1:8" x14ac:dyDescent="0.25">
      <c r="A294" s="56">
        <v>390050601008</v>
      </c>
      <c r="B294" s="57" t="s">
        <v>1507</v>
      </c>
      <c r="C294" s="58" t="s">
        <v>1508</v>
      </c>
      <c r="D294" s="58" t="s">
        <v>1509</v>
      </c>
      <c r="E294" s="58" t="s">
        <v>1215</v>
      </c>
      <c r="F294" s="57" t="s">
        <v>477</v>
      </c>
      <c r="G294" s="59">
        <v>490560</v>
      </c>
      <c r="H294" s="102">
        <f t="shared" si="4"/>
        <v>99.891059774585372</v>
      </c>
    </row>
    <row r="295" spans="1:8" x14ac:dyDescent="0.25">
      <c r="A295" s="56">
        <v>390070910988</v>
      </c>
      <c r="B295" s="57" t="s">
        <v>1510</v>
      </c>
      <c r="C295" s="58" t="s">
        <v>1511</v>
      </c>
      <c r="D295" s="58" t="s">
        <v>1512</v>
      </c>
      <c r="E295" s="58" t="s">
        <v>873</v>
      </c>
      <c r="F295" s="57" t="s">
        <v>441</v>
      </c>
      <c r="G295" s="59">
        <v>490560</v>
      </c>
      <c r="H295" s="102">
        <f t="shared" si="4"/>
        <v>99.891059774585372</v>
      </c>
    </row>
    <row r="296" spans="1:8" x14ac:dyDescent="0.25">
      <c r="A296" s="56">
        <v>390150700178</v>
      </c>
      <c r="B296" s="57" t="s">
        <v>1513</v>
      </c>
      <c r="C296" s="58" t="s">
        <v>1514</v>
      </c>
      <c r="D296" s="58" t="s">
        <v>1515</v>
      </c>
      <c r="E296" s="58" t="s">
        <v>873</v>
      </c>
      <c r="F296" s="57" t="s">
        <v>441</v>
      </c>
      <c r="G296" s="59">
        <v>490560</v>
      </c>
      <c r="H296" s="102">
        <f t="shared" si="4"/>
        <v>99.891059774585372</v>
      </c>
    </row>
    <row r="297" spans="1:8" x14ac:dyDescent="0.25">
      <c r="A297" s="56">
        <v>390780900248</v>
      </c>
      <c r="B297" s="57" t="s">
        <v>1516</v>
      </c>
      <c r="C297" s="58" t="s">
        <v>1517</v>
      </c>
      <c r="D297" s="58" t="s">
        <v>1518</v>
      </c>
      <c r="E297" s="58" t="s">
        <v>873</v>
      </c>
      <c r="F297" s="57" t="s">
        <v>477</v>
      </c>
      <c r="G297" s="59">
        <v>490560</v>
      </c>
      <c r="H297" s="102">
        <f t="shared" si="4"/>
        <v>99.891059774585372</v>
      </c>
    </row>
    <row r="298" spans="1:8" x14ac:dyDescent="0.25">
      <c r="A298" s="56">
        <v>390800102459</v>
      </c>
      <c r="B298" s="57" t="s">
        <v>1519</v>
      </c>
      <c r="C298" s="58" t="s">
        <v>1520</v>
      </c>
      <c r="D298" s="58" t="s">
        <v>1521</v>
      </c>
      <c r="E298" s="58" t="s">
        <v>873</v>
      </c>
      <c r="F298" s="57" t="s">
        <v>477</v>
      </c>
      <c r="G298" s="59">
        <v>490560</v>
      </c>
      <c r="H298" s="102">
        <f t="shared" si="4"/>
        <v>99.891059774585372</v>
      </c>
    </row>
    <row r="299" spans="1:8" x14ac:dyDescent="0.25">
      <c r="A299" s="56">
        <v>390900100348</v>
      </c>
      <c r="B299" s="57" t="s">
        <v>1522</v>
      </c>
      <c r="C299" s="58" t="s">
        <v>1523</v>
      </c>
      <c r="D299" s="58" t="s">
        <v>1524</v>
      </c>
      <c r="E299" s="58" t="s">
        <v>1525</v>
      </c>
      <c r="F299" s="57" t="s">
        <v>441</v>
      </c>
      <c r="G299" s="59">
        <v>490560</v>
      </c>
      <c r="H299" s="102">
        <f t="shared" si="4"/>
        <v>99.891059774585372</v>
      </c>
    </row>
    <row r="300" spans="1:8" x14ac:dyDescent="0.25">
      <c r="A300" s="56">
        <v>390900700451</v>
      </c>
      <c r="B300" s="57" t="s">
        <v>1526</v>
      </c>
      <c r="C300" s="58" t="s">
        <v>1527</v>
      </c>
      <c r="D300" s="58" t="s">
        <v>1528</v>
      </c>
      <c r="E300" s="58" t="s">
        <v>873</v>
      </c>
      <c r="F300" s="57" t="s">
        <v>441</v>
      </c>
      <c r="G300" s="59">
        <v>490560</v>
      </c>
      <c r="H300" s="102">
        <f t="shared" si="4"/>
        <v>99.891059774585372</v>
      </c>
    </row>
    <row r="301" spans="1:8" x14ac:dyDescent="0.25">
      <c r="A301" s="56">
        <v>390930700561</v>
      </c>
      <c r="B301" s="57" t="s">
        <v>1529</v>
      </c>
      <c r="C301" s="58" t="s">
        <v>1530</v>
      </c>
      <c r="D301" s="58" t="s">
        <v>1531</v>
      </c>
      <c r="E301" s="58" t="s">
        <v>1532</v>
      </c>
      <c r="F301" s="57" t="s">
        <v>441</v>
      </c>
      <c r="G301" s="59">
        <v>490560</v>
      </c>
      <c r="H301" s="102">
        <f t="shared" si="4"/>
        <v>99.891059774585372</v>
      </c>
    </row>
    <row r="302" spans="1:8" x14ac:dyDescent="0.25">
      <c r="A302" s="56">
        <v>393021100198</v>
      </c>
      <c r="B302" s="57" t="s">
        <v>1533</v>
      </c>
      <c r="C302" s="58" t="s">
        <v>1534</v>
      </c>
      <c r="D302" s="58" t="s">
        <v>1535</v>
      </c>
      <c r="E302" s="58" t="s">
        <v>1205</v>
      </c>
      <c r="F302" s="57" t="s">
        <v>441</v>
      </c>
      <c r="G302" s="59">
        <v>490560</v>
      </c>
      <c r="H302" s="102">
        <f t="shared" si="4"/>
        <v>99.891059774585372</v>
      </c>
    </row>
    <row r="303" spans="1:8" x14ac:dyDescent="0.25">
      <c r="A303" s="56">
        <v>393040610288</v>
      </c>
      <c r="B303" s="57" t="s">
        <v>1536</v>
      </c>
      <c r="C303" s="58" t="s">
        <v>1537</v>
      </c>
      <c r="D303" s="58" t="s">
        <v>1538</v>
      </c>
      <c r="E303" s="58" t="s">
        <v>1205</v>
      </c>
      <c r="F303" s="57" t="s">
        <v>441</v>
      </c>
      <c r="G303" s="59">
        <v>490560</v>
      </c>
      <c r="H303" s="102">
        <f t="shared" si="4"/>
        <v>99.891059774585372</v>
      </c>
    </row>
    <row r="304" spans="1:8" x14ac:dyDescent="0.25">
      <c r="A304" s="56">
        <v>393100400059</v>
      </c>
      <c r="B304" s="57" t="s">
        <v>1539</v>
      </c>
      <c r="C304" s="58" t="s">
        <v>1540</v>
      </c>
      <c r="D304" s="58" t="s">
        <v>1541</v>
      </c>
      <c r="E304" s="58" t="s">
        <v>1205</v>
      </c>
      <c r="F304" s="57" t="s">
        <v>477</v>
      </c>
      <c r="G304" s="59">
        <v>490560</v>
      </c>
      <c r="H304" s="102">
        <f t="shared" si="4"/>
        <v>99.891059774585372</v>
      </c>
    </row>
    <row r="305" spans="1:8" x14ac:dyDescent="0.25">
      <c r="A305" s="56">
        <v>393200200197</v>
      </c>
      <c r="B305" s="57" t="s">
        <v>1542</v>
      </c>
      <c r="C305" s="58" t="s">
        <v>1543</v>
      </c>
      <c r="D305" s="58" t="s">
        <v>1544</v>
      </c>
      <c r="E305" s="58" t="s">
        <v>1205</v>
      </c>
      <c r="F305" s="57" t="s">
        <v>477</v>
      </c>
      <c r="G305" s="59">
        <v>490560</v>
      </c>
      <c r="H305" s="102">
        <f t="shared" si="4"/>
        <v>99.891059774585372</v>
      </c>
    </row>
    <row r="306" spans="1:8" x14ac:dyDescent="0.25">
      <c r="A306" s="56">
        <v>393890500210</v>
      </c>
      <c r="B306" s="57" t="s">
        <v>1545</v>
      </c>
      <c r="C306" s="58" t="s">
        <v>1546</v>
      </c>
      <c r="D306" s="58" t="s">
        <v>1547</v>
      </c>
      <c r="E306" s="58" t="s">
        <v>1205</v>
      </c>
      <c r="F306" s="57" t="s">
        <v>441</v>
      </c>
      <c r="G306" s="59">
        <v>490560</v>
      </c>
      <c r="H306" s="102">
        <f t="shared" si="4"/>
        <v>99.891059774585372</v>
      </c>
    </row>
    <row r="307" spans="1:8" x14ac:dyDescent="0.25">
      <c r="A307" s="56">
        <v>395000400097</v>
      </c>
      <c r="B307" s="57" t="s">
        <v>1548</v>
      </c>
      <c r="C307" s="58" t="s">
        <v>1549</v>
      </c>
      <c r="D307" s="58" t="s">
        <v>1550</v>
      </c>
      <c r="E307" s="58" t="s">
        <v>728</v>
      </c>
      <c r="F307" s="57" t="s">
        <v>477</v>
      </c>
      <c r="G307" s="59">
        <v>490560</v>
      </c>
      <c r="H307" s="102">
        <f t="shared" si="4"/>
        <v>99.891059774585372</v>
      </c>
    </row>
    <row r="308" spans="1:8" x14ac:dyDescent="0.25">
      <c r="A308" s="56">
        <v>395030600929</v>
      </c>
      <c r="B308" s="57" t="s">
        <v>1551</v>
      </c>
      <c r="C308" s="58" t="s">
        <v>1552</v>
      </c>
      <c r="D308" s="58" t="s">
        <v>1553</v>
      </c>
      <c r="E308" s="58" t="s">
        <v>743</v>
      </c>
      <c r="F308" s="57" t="s">
        <v>477</v>
      </c>
      <c r="G308" s="59">
        <v>490560</v>
      </c>
      <c r="H308" s="102">
        <f t="shared" si="4"/>
        <v>99.891059774585372</v>
      </c>
    </row>
    <row r="309" spans="1:8" x14ac:dyDescent="0.25">
      <c r="A309" s="56">
        <v>395120100658</v>
      </c>
      <c r="B309" s="57" t="s">
        <v>1554</v>
      </c>
      <c r="C309" s="58" t="s">
        <v>1555</v>
      </c>
      <c r="D309" s="58" t="s">
        <v>1556</v>
      </c>
      <c r="E309" s="58" t="s">
        <v>728</v>
      </c>
      <c r="F309" s="57" t="s">
        <v>441</v>
      </c>
      <c r="G309" s="59">
        <v>490560</v>
      </c>
      <c r="H309" s="102">
        <f t="shared" si="4"/>
        <v>99.891059774585372</v>
      </c>
    </row>
    <row r="310" spans="1:8" x14ac:dyDescent="0.25">
      <c r="A310" s="56">
        <v>395750201011</v>
      </c>
      <c r="B310" s="57" t="s">
        <v>1557</v>
      </c>
      <c r="C310" s="58" t="s">
        <v>1558</v>
      </c>
      <c r="D310" s="58" t="s">
        <v>1559</v>
      </c>
      <c r="E310" s="58" t="s">
        <v>728</v>
      </c>
      <c r="F310" s="57" t="s">
        <v>441</v>
      </c>
      <c r="G310" s="59">
        <v>490560</v>
      </c>
      <c r="H310" s="102">
        <f t="shared" si="4"/>
        <v>99.891059774585372</v>
      </c>
    </row>
    <row r="311" spans="1:8" x14ac:dyDescent="0.25">
      <c r="A311" s="56">
        <v>395750201495</v>
      </c>
      <c r="B311" s="57" t="s">
        <v>1560</v>
      </c>
      <c r="C311" s="58" t="s">
        <v>726</v>
      </c>
      <c r="D311" s="58" t="s">
        <v>1561</v>
      </c>
      <c r="E311" s="58" t="s">
        <v>728</v>
      </c>
      <c r="F311" s="57" t="s">
        <v>441</v>
      </c>
      <c r="G311" s="59">
        <v>490560</v>
      </c>
      <c r="H311" s="102">
        <f t="shared" si="4"/>
        <v>99.891059774585372</v>
      </c>
    </row>
    <row r="312" spans="1:8" x14ac:dyDescent="0.25">
      <c r="A312" s="56">
        <v>395750201622</v>
      </c>
      <c r="B312" s="57" t="s">
        <v>1562</v>
      </c>
      <c r="C312" s="58" t="s">
        <v>1563</v>
      </c>
      <c r="D312" s="58" t="s">
        <v>1564</v>
      </c>
      <c r="E312" s="58" t="s">
        <v>728</v>
      </c>
      <c r="F312" s="57" t="s">
        <v>477</v>
      </c>
      <c r="G312" s="59">
        <v>490560</v>
      </c>
      <c r="H312" s="102">
        <f t="shared" si="4"/>
        <v>99.891059774585372</v>
      </c>
    </row>
    <row r="313" spans="1:8" x14ac:dyDescent="0.25">
      <c r="A313" s="56">
        <v>395750300108</v>
      </c>
      <c r="B313" s="57" t="s">
        <v>1565</v>
      </c>
      <c r="C313" s="58" t="s">
        <v>1566</v>
      </c>
      <c r="D313" s="58" t="s">
        <v>1567</v>
      </c>
      <c r="E313" s="58" t="s">
        <v>728</v>
      </c>
      <c r="F313" s="57" t="s">
        <v>441</v>
      </c>
      <c r="G313" s="59">
        <v>490560</v>
      </c>
      <c r="H313" s="102">
        <f t="shared" si="4"/>
        <v>99.891059774585372</v>
      </c>
    </row>
    <row r="314" spans="1:8" x14ac:dyDescent="0.25">
      <c r="A314" s="56">
        <v>395940251430</v>
      </c>
      <c r="B314" s="57" t="s">
        <v>1568</v>
      </c>
      <c r="C314" s="58" t="s">
        <v>1569</v>
      </c>
      <c r="D314" s="58" t="s">
        <v>1570</v>
      </c>
      <c r="E314" s="58" t="s">
        <v>743</v>
      </c>
      <c r="F314" s="57" t="s">
        <v>441</v>
      </c>
      <c r="G314" s="59">
        <v>490560</v>
      </c>
      <c r="H314" s="102">
        <f t="shared" si="4"/>
        <v>99.891059774585372</v>
      </c>
    </row>
    <row r="315" spans="1:8" x14ac:dyDescent="0.25">
      <c r="A315" s="56">
        <v>395940550631</v>
      </c>
      <c r="B315" s="57" t="s">
        <v>1571</v>
      </c>
      <c r="C315" s="58" t="s">
        <v>1572</v>
      </c>
      <c r="D315" s="58" t="s">
        <v>1573</v>
      </c>
      <c r="E315" s="58" t="s">
        <v>743</v>
      </c>
      <c r="F315" s="57" t="s">
        <v>441</v>
      </c>
      <c r="G315" s="59">
        <v>490560</v>
      </c>
      <c r="H315" s="102">
        <f t="shared" si="4"/>
        <v>99.891059774585372</v>
      </c>
    </row>
    <row r="316" spans="1:8" x14ac:dyDescent="0.25">
      <c r="A316" s="56">
        <v>395940951806</v>
      </c>
      <c r="B316" s="57" t="s">
        <v>1574</v>
      </c>
      <c r="C316" s="58" t="s">
        <v>1575</v>
      </c>
      <c r="D316" s="58" t="s">
        <v>1576</v>
      </c>
      <c r="E316" s="58" t="s">
        <v>743</v>
      </c>
      <c r="F316" s="57" t="s">
        <v>477</v>
      </c>
      <c r="G316" s="59">
        <v>490560</v>
      </c>
      <c r="H316" s="102">
        <f t="shared" si="4"/>
        <v>99.891059774585372</v>
      </c>
    </row>
    <row r="317" spans="1:8" x14ac:dyDescent="0.25">
      <c r="A317" s="56">
        <v>396020801582</v>
      </c>
      <c r="B317" s="57" t="s">
        <v>246</v>
      </c>
      <c r="C317" s="58" t="s">
        <v>1577</v>
      </c>
      <c r="D317" s="58" t="s">
        <v>1578</v>
      </c>
      <c r="E317" s="58" t="s">
        <v>440</v>
      </c>
      <c r="F317" s="57" t="s">
        <v>441</v>
      </c>
      <c r="G317" s="59">
        <v>490560</v>
      </c>
      <c r="H317" s="102">
        <f t="shared" si="4"/>
        <v>99.891059774585372</v>
      </c>
    </row>
    <row r="318" spans="1:8" x14ac:dyDescent="0.25">
      <c r="A318" s="56">
        <v>396020901196</v>
      </c>
      <c r="B318" s="57" t="s">
        <v>607</v>
      </c>
      <c r="C318" s="58" t="s">
        <v>608</v>
      </c>
      <c r="D318" s="58" t="s">
        <v>609</v>
      </c>
      <c r="E318" s="58" t="s">
        <v>440</v>
      </c>
      <c r="F318" s="57" t="s">
        <v>477</v>
      </c>
      <c r="G318" s="59">
        <v>490560</v>
      </c>
      <c r="H318" s="102">
        <f t="shared" si="4"/>
        <v>99.891059774585372</v>
      </c>
    </row>
    <row r="319" spans="1:8" x14ac:dyDescent="0.25">
      <c r="A319" s="56">
        <v>396980450091</v>
      </c>
      <c r="B319" s="57" t="s">
        <v>347</v>
      </c>
      <c r="C319" s="58" t="s">
        <v>1579</v>
      </c>
      <c r="D319" s="58" t="s">
        <v>1580</v>
      </c>
      <c r="E319" s="58" t="s">
        <v>440</v>
      </c>
      <c r="F319" s="57" t="s">
        <v>441</v>
      </c>
      <c r="G319" s="59">
        <v>490560</v>
      </c>
      <c r="H319" s="102">
        <f t="shared" si="4"/>
        <v>99.891059774585372</v>
      </c>
    </row>
    <row r="320" spans="1:8" x14ac:dyDescent="0.25">
      <c r="A320" s="56">
        <v>399000701114</v>
      </c>
      <c r="B320" s="57" t="s">
        <v>1581</v>
      </c>
      <c r="C320" s="58" t="s">
        <v>1582</v>
      </c>
      <c r="D320" s="58" t="s">
        <v>1583</v>
      </c>
      <c r="E320" s="58" t="s">
        <v>825</v>
      </c>
      <c r="F320" s="57" t="s">
        <v>441</v>
      </c>
      <c r="G320" s="59">
        <v>490560</v>
      </c>
      <c r="H320" s="102">
        <f t="shared" si="4"/>
        <v>99.891059774585372</v>
      </c>
    </row>
    <row r="321" spans="1:8" x14ac:dyDescent="0.25">
      <c r="A321" s="56">
        <v>399000701165</v>
      </c>
      <c r="B321" s="57" t="s">
        <v>1584</v>
      </c>
      <c r="C321" s="58" t="s">
        <v>1454</v>
      </c>
      <c r="D321" s="58" t="s">
        <v>1585</v>
      </c>
      <c r="E321" s="58" t="s">
        <v>825</v>
      </c>
      <c r="F321" s="57" t="s">
        <v>477</v>
      </c>
      <c r="G321" s="59">
        <v>490560</v>
      </c>
      <c r="H321" s="102">
        <f t="shared" si="4"/>
        <v>99.891059774585372</v>
      </c>
    </row>
    <row r="322" spans="1:8" x14ac:dyDescent="0.25">
      <c r="A322" s="56">
        <v>399070200015</v>
      </c>
      <c r="B322" s="57" t="s">
        <v>1586</v>
      </c>
      <c r="C322" s="58" t="s">
        <v>1587</v>
      </c>
      <c r="D322" s="58" t="s">
        <v>1587</v>
      </c>
      <c r="E322" s="58" t="s">
        <v>829</v>
      </c>
      <c r="F322" s="57" t="s">
        <v>477</v>
      </c>
      <c r="G322" s="59">
        <v>490560</v>
      </c>
      <c r="H322" s="102">
        <f t="shared" ref="H322:H385" si="5">G322/4910.95</f>
        <v>99.891059774585372</v>
      </c>
    </row>
    <row r="323" spans="1:8" x14ac:dyDescent="0.25">
      <c r="A323" s="56">
        <v>399071000532</v>
      </c>
      <c r="B323" s="57" t="s">
        <v>1588</v>
      </c>
      <c r="C323" s="58" t="s">
        <v>1589</v>
      </c>
      <c r="D323" s="58" t="s">
        <v>1590</v>
      </c>
      <c r="E323" s="58" t="s">
        <v>829</v>
      </c>
      <c r="F323" s="57" t="s">
        <v>477</v>
      </c>
      <c r="G323" s="59">
        <v>490560</v>
      </c>
      <c r="H323" s="102">
        <f t="shared" si="5"/>
        <v>99.891059774585372</v>
      </c>
    </row>
    <row r="324" spans="1:8" x14ac:dyDescent="0.25">
      <c r="A324" s="56">
        <v>399071000869</v>
      </c>
      <c r="B324" s="57" t="s">
        <v>1591</v>
      </c>
      <c r="C324" s="58" t="s">
        <v>1592</v>
      </c>
      <c r="D324" s="58" t="s">
        <v>1593</v>
      </c>
      <c r="E324" s="58" t="s">
        <v>825</v>
      </c>
      <c r="F324" s="57" t="s">
        <v>477</v>
      </c>
      <c r="G324" s="59">
        <v>490560</v>
      </c>
      <c r="H324" s="102">
        <f t="shared" si="5"/>
        <v>99.891059774585372</v>
      </c>
    </row>
    <row r="325" spans="1:8" x14ac:dyDescent="0.25">
      <c r="A325" s="56">
        <v>399071000877</v>
      </c>
      <c r="B325" s="57" t="s">
        <v>1594</v>
      </c>
      <c r="C325" s="58" t="s">
        <v>1595</v>
      </c>
      <c r="D325" s="58" t="s">
        <v>1596</v>
      </c>
      <c r="E325" s="58" t="s">
        <v>825</v>
      </c>
      <c r="F325" s="57" t="s">
        <v>477</v>
      </c>
      <c r="G325" s="59">
        <v>490560</v>
      </c>
      <c r="H325" s="102">
        <f t="shared" si="5"/>
        <v>99.891059774585372</v>
      </c>
    </row>
    <row r="326" spans="1:8" x14ac:dyDescent="0.25">
      <c r="A326" s="56">
        <v>399161000078</v>
      </c>
      <c r="B326" s="57" t="s">
        <v>1597</v>
      </c>
      <c r="C326" s="58" t="s">
        <v>1598</v>
      </c>
      <c r="D326" s="58" t="s">
        <v>1599</v>
      </c>
      <c r="E326" s="58" t="s">
        <v>783</v>
      </c>
      <c r="F326" s="57" t="s">
        <v>441</v>
      </c>
      <c r="G326" s="59">
        <v>490560</v>
      </c>
      <c r="H326" s="102">
        <f t="shared" si="5"/>
        <v>99.891059774585372</v>
      </c>
    </row>
    <row r="327" spans="1:8" x14ac:dyDescent="0.25">
      <c r="A327" s="56">
        <v>399990210594</v>
      </c>
      <c r="B327" s="57" t="s">
        <v>1600</v>
      </c>
      <c r="C327" s="58" t="s">
        <v>1349</v>
      </c>
      <c r="D327" s="58" t="s">
        <v>1601</v>
      </c>
      <c r="E327" s="58" t="s">
        <v>783</v>
      </c>
      <c r="F327" s="57" t="s">
        <v>477</v>
      </c>
      <c r="G327" s="59">
        <v>490560</v>
      </c>
      <c r="H327" s="102">
        <f t="shared" si="5"/>
        <v>99.891059774585372</v>
      </c>
    </row>
    <row r="328" spans="1:8" x14ac:dyDescent="0.25">
      <c r="A328" s="56">
        <v>399991170464</v>
      </c>
      <c r="B328" s="57" t="s">
        <v>1602</v>
      </c>
      <c r="C328" s="58" t="s">
        <v>1603</v>
      </c>
      <c r="D328" s="58" t="s">
        <v>1604</v>
      </c>
      <c r="E328" s="58" t="s">
        <v>825</v>
      </c>
      <c r="F328" s="57" t="s">
        <v>477</v>
      </c>
      <c r="G328" s="59">
        <v>490560</v>
      </c>
      <c r="H328" s="102">
        <f t="shared" si="5"/>
        <v>99.891059774585372</v>
      </c>
    </row>
    <row r="329" spans="1:8" x14ac:dyDescent="0.25">
      <c r="A329" s="56">
        <v>400050300151</v>
      </c>
      <c r="B329" s="57" t="s">
        <v>1605</v>
      </c>
      <c r="C329" s="58" t="s">
        <v>1075</v>
      </c>
      <c r="D329" s="58" t="s">
        <v>1606</v>
      </c>
      <c r="E329" s="58" t="s">
        <v>716</v>
      </c>
      <c r="F329" s="57" t="s">
        <v>477</v>
      </c>
      <c r="G329" s="59">
        <v>490560</v>
      </c>
      <c r="H329" s="102">
        <f t="shared" si="5"/>
        <v>99.891059774585372</v>
      </c>
    </row>
    <row r="330" spans="1:8" x14ac:dyDescent="0.25">
      <c r="A330" s="56">
        <v>400900601016</v>
      </c>
      <c r="B330" s="57" t="s">
        <v>1607</v>
      </c>
      <c r="C330" s="58" t="s">
        <v>1608</v>
      </c>
      <c r="D330" s="58" t="s">
        <v>1609</v>
      </c>
      <c r="E330" s="58" t="s">
        <v>716</v>
      </c>
      <c r="F330" s="57" t="s">
        <v>441</v>
      </c>
      <c r="G330" s="59">
        <v>490560</v>
      </c>
      <c r="H330" s="102">
        <f t="shared" si="5"/>
        <v>99.891059774585372</v>
      </c>
    </row>
    <row r="331" spans="1:8" x14ac:dyDescent="0.25">
      <c r="A331" s="56">
        <v>403080400303</v>
      </c>
      <c r="B331" s="57" t="s">
        <v>1610</v>
      </c>
      <c r="C331" s="58" t="s">
        <v>1611</v>
      </c>
      <c r="D331" s="58" t="s">
        <v>1612</v>
      </c>
      <c r="E331" s="58" t="s">
        <v>724</v>
      </c>
      <c r="F331" s="57" t="s">
        <v>477</v>
      </c>
      <c r="G331" s="59">
        <v>490560</v>
      </c>
      <c r="H331" s="102">
        <f t="shared" si="5"/>
        <v>99.891059774585372</v>
      </c>
    </row>
    <row r="332" spans="1:8" x14ac:dyDescent="0.25">
      <c r="A332" s="56">
        <v>403090500161</v>
      </c>
      <c r="B332" s="57" t="s">
        <v>1613</v>
      </c>
      <c r="C332" s="58" t="s">
        <v>1614</v>
      </c>
      <c r="D332" s="58" t="s">
        <v>1615</v>
      </c>
      <c r="E332" s="58" t="s">
        <v>724</v>
      </c>
      <c r="F332" s="57" t="s">
        <v>477</v>
      </c>
      <c r="G332" s="59">
        <v>490560</v>
      </c>
      <c r="H332" s="102">
        <f t="shared" si="5"/>
        <v>99.891059774585372</v>
      </c>
    </row>
    <row r="333" spans="1:8" x14ac:dyDescent="0.25">
      <c r="A333" s="56">
        <v>408010300028</v>
      </c>
      <c r="B333" s="57" t="s">
        <v>1616</v>
      </c>
      <c r="C333" s="58" t="s">
        <v>1617</v>
      </c>
      <c r="D333" s="58" t="s">
        <v>1618</v>
      </c>
      <c r="E333" s="58" t="s">
        <v>732</v>
      </c>
      <c r="F333" s="57" t="s">
        <v>441</v>
      </c>
      <c r="G333" s="59">
        <v>490560</v>
      </c>
      <c r="H333" s="102">
        <f t="shared" si="5"/>
        <v>99.891059774585372</v>
      </c>
    </row>
    <row r="334" spans="1:8" x14ac:dyDescent="0.25">
      <c r="A334" s="56">
        <v>408101200191</v>
      </c>
      <c r="B334" s="57" t="s">
        <v>1619</v>
      </c>
      <c r="C334" s="58" t="s">
        <v>1363</v>
      </c>
      <c r="D334" s="58" t="s">
        <v>1620</v>
      </c>
      <c r="E334" s="58" t="s">
        <v>732</v>
      </c>
      <c r="F334" s="57" t="s">
        <v>441</v>
      </c>
      <c r="G334" s="59">
        <v>490560</v>
      </c>
      <c r="H334" s="102">
        <f t="shared" si="5"/>
        <v>99.891059774585372</v>
      </c>
    </row>
    <row r="335" spans="1:8" x14ac:dyDescent="0.25">
      <c r="A335" s="56">
        <v>408110400224</v>
      </c>
      <c r="B335" s="57" t="s">
        <v>1621</v>
      </c>
      <c r="C335" s="58" t="s">
        <v>1622</v>
      </c>
      <c r="D335" s="58" t="s">
        <v>1623</v>
      </c>
      <c r="E335" s="58" t="s">
        <v>732</v>
      </c>
      <c r="F335" s="57" t="s">
        <v>441</v>
      </c>
      <c r="G335" s="59">
        <v>490560</v>
      </c>
      <c r="H335" s="102">
        <f t="shared" si="5"/>
        <v>99.891059774585372</v>
      </c>
    </row>
    <row r="336" spans="1:8" x14ac:dyDescent="0.25">
      <c r="A336" s="56">
        <v>408150200040</v>
      </c>
      <c r="B336" s="57" t="s">
        <v>1624</v>
      </c>
      <c r="C336" s="58" t="s">
        <v>1625</v>
      </c>
      <c r="D336" s="58" t="s">
        <v>1626</v>
      </c>
      <c r="E336" s="58" t="s">
        <v>732</v>
      </c>
      <c r="F336" s="57" t="s">
        <v>477</v>
      </c>
      <c r="G336" s="59">
        <v>490560</v>
      </c>
      <c r="H336" s="102">
        <f t="shared" si="5"/>
        <v>99.891059774585372</v>
      </c>
    </row>
    <row r="337" spans="1:8" x14ac:dyDescent="0.25">
      <c r="A337" s="56">
        <v>408161000174</v>
      </c>
      <c r="B337" s="57" t="s">
        <v>1627</v>
      </c>
      <c r="C337" s="58" t="s">
        <v>1628</v>
      </c>
      <c r="D337" s="58" t="s">
        <v>1629</v>
      </c>
      <c r="E337" s="58" t="s">
        <v>732</v>
      </c>
      <c r="F337" s="57" t="s">
        <v>441</v>
      </c>
      <c r="G337" s="59">
        <v>490560</v>
      </c>
      <c r="H337" s="102">
        <f t="shared" si="5"/>
        <v>99.891059774585372</v>
      </c>
    </row>
    <row r="338" spans="1:8" x14ac:dyDescent="0.25">
      <c r="A338" s="56">
        <v>408170500147</v>
      </c>
      <c r="B338" s="57" t="s">
        <v>1630</v>
      </c>
      <c r="C338" s="58" t="s">
        <v>1631</v>
      </c>
      <c r="D338" s="58" t="s">
        <v>1632</v>
      </c>
      <c r="E338" s="58" t="s">
        <v>732</v>
      </c>
      <c r="F338" s="57" t="s">
        <v>441</v>
      </c>
      <c r="G338" s="59">
        <v>490560</v>
      </c>
      <c r="H338" s="102">
        <f t="shared" si="5"/>
        <v>99.891059774585372</v>
      </c>
    </row>
    <row r="339" spans="1:8" x14ac:dyDescent="0.25">
      <c r="A339" s="56">
        <v>408190400050</v>
      </c>
      <c r="B339" s="57" t="s">
        <v>1633</v>
      </c>
      <c r="C339" s="58" t="s">
        <v>1634</v>
      </c>
      <c r="D339" s="58" t="s">
        <v>1635</v>
      </c>
      <c r="E339" s="58" t="s">
        <v>732</v>
      </c>
      <c r="F339" s="57" t="s">
        <v>477</v>
      </c>
      <c r="G339" s="59">
        <v>490560</v>
      </c>
      <c r="H339" s="102">
        <f t="shared" si="5"/>
        <v>99.891059774585372</v>
      </c>
    </row>
    <row r="340" spans="1:8" x14ac:dyDescent="0.25">
      <c r="A340" s="56">
        <v>408200300041</v>
      </c>
      <c r="B340" s="57" t="s">
        <v>1636</v>
      </c>
      <c r="C340" s="58" t="s">
        <v>859</v>
      </c>
      <c r="D340" s="58" t="s">
        <v>1637</v>
      </c>
      <c r="E340" s="58" t="s">
        <v>732</v>
      </c>
      <c r="F340" s="57" t="s">
        <v>441</v>
      </c>
      <c r="G340" s="59">
        <v>490560</v>
      </c>
      <c r="H340" s="102">
        <f t="shared" si="5"/>
        <v>99.891059774585372</v>
      </c>
    </row>
    <row r="341" spans="1:8" x14ac:dyDescent="0.25">
      <c r="A341" s="56">
        <v>408200300059</v>
      </c>
      <c r="B341" s="57" t="s">
        <v>1638</v>
      </c>
      <c r="C341" s="58" t="s">
        <v>859</v>
      </c>
      <c r="D341" s="58" t="s">
        <v>1639</v>
      </c>
      <c r="E341" s="58" t="s">
        <v>732</v>
      </c>
      <c r="F341" s="57" t="s">
        <v>441</v>
      </c>
      <c r="G341" s="59">
        <v>490560</v>
      </c>
      <c r="H341" s="102">
        <f t="shared" si="5"/>
        <v>99.891059774585372</v>
      </c>
    </row>
    <row r="342" spans="1:8" x14ac:dyDescent="0.25">
      <c r="A342" s="56">
        <v>408760300348</v>
      </c>
      <c r="B342" s="57" t="s">
        <v>1640</v>
      </c>
      <c r="C342" s="58" t="s">
        <v>1641</v>
      </c>
      <c r="D342" s="58" t="s">
        <v>1642</v>
      </c>
      <c r="E342" s="58" t="s">
        <v>732</v>
      </c>
      <c r="F342" s="57" t="s">
        <v>477</v>
      </c>
      <c r="G342" s="59">
        <v>490560</v>
      </c>
      <c r="H342" s="102">
        <f t="shared" si="5"/>
        <v>99.891059774585372</v>
      </c>
    </row>
    <row r="343" spans="1:8" x14ac:dyDescent="0.25">
      <c r="A343" s="56">
        <v>408850600031</v>
      </c>
      <c r="B343" s="57" t="s">
        <v>1643</v>
      </c>
      <c r="C343" s="58" t="s">
        <v>1644</v>
      </c>
      <c r="D343" s="58" t="s">
        <v>1645</v>
      </c>
      <c r="E343" s="58" t="s">
        <v>732</v>
      </c>
      <c r="F343" s="57" t="s">
        <v>441</v>
      </c>
      <c r="G343" s="59">
        <v>490560</v>
      </c>
      <c r="H343" s="102">
        <f t="shared" si="5"/>
        <v>99.891059774585372</v>
      </c>
    </row>
    <row r="344" spans="1:8" x14ac:dyDescent="0.25">
      <c r="A344" s="56">
        <v>408860400030</v>
      </c>
      <c r="B344" s="57" t="s">
        <v>1646</v>
      </c>
      <c r="C344" s="58" t="s">
        <v>1647</v>
      </c>
      <c r="D344" s="58" t="s">
        <v>1648</v>
      </c>
      <c r="E344" s="58" t="s">
        <v>732</v>
      </c>
      <c r="F344" s="57" t="s">
        <v>441</v>
      </c>
      <c r="G344" s="59">
        <v>490560</v>
      </c>
      <c r="H344" s="102">
        <f t="shared" si="5"/>
        <v>99.891059774585372</v>
      </c>
    </row>
    <row r="345" spans="1:8" x14ac:dyDescent="0.25">
      <c r="A345" s="56">
        <v>390900300355</v>
      </c>
      <c r="B345" s="57" t="s">
        <v>1649</v>
      </c>
      <c r="C345" s="58" t="s">
        <v>1093</v>
      </c>
      <c r="D345" s="58" t="s">
        <v>1094</v>
      </c>
      <c r="E345" s="58" t="s">
        <v>873</v>
      </c>
      <c r="F345" s="57" t="s">
        <v>477</v>
      </c>
      <c r="G345" s="59">
        <v>490122</v>
      </c>
      <c r="H345" s="102">
        <f t="shared" si="5"/>
        <v>99.801871328358061</v>
      </c>
    </row>
    <row r="346" spans="1:8" x14ac:dyDescent="0.25">
      <c r="A346" s="56">
        <v>390910600438</v>
      </c>
      <c r="B346" s="57" t="s">
        <v>1650</v>
      </c>
      <c r="C346" s="58" t="s">
        <v>975</v>
      </c>
      <c r="D346" s="58" t="s">
        <v>1651</v>
      </c>
      <c r="E346" s="58" t="s">
        <v>977</v>
      </c>
      <c r="F346" s="57" t="s">
        <v>477</v>
      </c>
      <c r="G346" s="59">
        <v>485659</v>
      </c>
      <c r="H346" s="102">
        <f t="shared" si="5"/>
        <v>98.893085859151498</v>
      </c>
    </row>
    <row r="347" spans="1:8" x14ac:dyDescent="0.25">
      <c r="A347" s="56">
        <v>389990150731</v>
      </c>
      <c r="B347" s="57" t="s">
        <v>1652</v>
      </c>
      <c r="C347" s="58" t="s">
        <v>1653</v>
      </c>
      <c r="D347" s="58" t="s">
        <v>1654</v>
      </c>
      <c r="E347" s="58" t="s">
        <v>815</v>
      </c>
      <c r="F347" s="57" t="s">
        <v>441</v>
      </c>
      <c r="G347" s="59">
        <v>480758</v>
      </c>
      <c r="H347" s="102">
        <f t="shared" si="5"/>
        <v>97.895111943717609</v>
      </c>
    </row>
    <row r="348" spans="1:8" x14ac:dyDescent="0.25">
      <c r="A348" s="56">
        <v>408671000942</v>
      </c>
      <c r="B348" s="57" t="s">
        <v>1655</v>
      </c>
      <c r="C348" s="58" t="s">
        <v>754</v>
      </c>
      <c r="D348" s="58" t="s">
        <v>1656</v>
      </c>
      <c r="E348" s="58" t="s">
        <v>732</v>
      </c>
      <c r="F348" s="57" t="s">
        <v>441</v>
      </c>
      <c r="G348" s="59">
        <v>480048</v>
      </c>
      <c r="H348" s="102">
        <f t="shared" si="5"/>
        <v>97.750537065129961</v>
      </c>
    </row>
    <row r="349" spans="1:8" x14ac:dyDescent="0.25">
      <c r="A349" s="56">
        <v>395750300043</v>
      </c>
      <c r="B349" s="57" t="s">
        <v>1657</v>
      </c>
      <c r="C349" s="58" t="s">
        <v>1448</v>
      </c>
      <c r="D349" s="58" t="s">
        <v>1658</v>
      </c>
      <c r="E349" s="58" t="s">
        <v>728</v>
      </c>
      <c r="F349" s="57" t="s">
        <v>477</v>
      </c>
      <c r="G349" s="59">
        <v>478306</v>
      </c>
      <c r="H349" s="102">
        <f t="shared" si="5"/>
        <v>97.395819546116329</v>
      </c>
    </row>
    <row r="350" spans="1:8" x14ac:dyDescent="0.25">
      <c r="A350" s="56">
        <v>395750300027</v>
      </c>
      <c r="B350" s="57" t="s">
        <v>1659</v>
      </c>
      <c r="C350" s="58" t="s">
        <v>1660</v>
      </c>
      <c r="D350" s="58" t="s">
        <v>1661</v>
      </c>
      <c r="E350" s="58" t="s">
        <v>728</v>
      </c>
      <c r="F350" s="57" t="s">
        <v>477</v>
      </c>
      <c r="G350" s="59">
        <v>475856</v>
      </c>
      <c r="H350" s="102">
        <f t="shared" si="5"/>
        <v>96.896934401694182</v>
      </c>
    </row>
    <row r="351" spans="1:8" x14ac:dyDescent="0.25">
      <c r="A351" s="56">
        <v>395950611078</v>
      </c>
      <c r="B351" s="57" t="s">
        <v>1662</v>
      </c>
      <c r="C351" s="58" t="s">
        <v>1663</v>
      </c>
      <c r="D351" s="58" t="s">
        <v>1664</v>
      </c>
      <c r="E351" s="58" t="s">
        <v>728</v>
      </c>
      <c r="F351" s="57" t="s">
        <v>441</v>
      </c>
      <c r="G351" s="59">
        <v>467805</v>
      </c>
      <c r="H351" s="102">
        <f t="shared" si="5"/>
        <v>95.257536729146096</v>
      </c>
    </row>
    <row r="352" spans="1:8" x14ac:dyDescent="0.25">
      <c r="A352" s="56">
        <v>395090500184</v>
      </c>
      <c r="B352" s="57" t="s">
        <v>1665</v>
      </c>
      <c r="C352" s="58" t="s">
        <v>1666</v>
      </c>
      <c r="D352" s="58" t="s">
        <v>1667</v>
      </c>
      <c r="E352" s="58" t="s">
        <v>728</v>
      </c>
      <c r="F352" s="57" t="s">
        <v>441</v>
      </c>
      <c r="G352" s="59">
        <v>466929</v>
      </c>
      <c r="H352" s="102">
        <f t="shared" si="5"/>
        <v>95.079159836691474</v>
      </c>
    </row>
    <row r="353" spans="1:8" x14ac:dyDescent="0.25">
      <c r="A353" s="56">
        <v>395130300027</v>
      </c>
      <c r="B353" s="57" t="s">
        <v>1668</v>
      </c>
      <c r="C353" s="58" t="s">
        <v>1669</v>
      </c>
      <c r="D353" s="58" t="s">
        <v>1670</v>
      </c>
      <c r="E353" s="58" t="s">
        <v>728</v>
      </c>
      <c r="F353" s="57" t="s">
        <v>477</v>
      </c>
      <c r="G353" s="59">
        <v>466929</v>
      </c>
      <c r="H353" s="102">
        <f t="shared" si="5"/>
        <v>95.079159836691474</v>
      </c>
    </row>
    <row r="354" spans="1:8" x14ac:dyDescent="0.25">
      <c r="A354" s="56">
        <v>371941100064</v>
      </c>
      <c r="B354" s="57" t="s">
        <v>1671</v>
      </c>
      <c r="C354" s="58" t="s">
        <v>1672</v>
      </c>
      <c r="D354" s="58" t="s">
        <v>1673</v>
      </c>
      <c r="E354" s="58" t="s">
        <v>1674</v>
      </c>
      <c r="F354" s="57" t="s">
        <v>441</v>
      </c>
      <c r="G354" s="59">
        <v>466054</v>
      </c>
      <c r="H354" s="102">
        <f t="shared" si="5"/>
        <v>94.900986570826419</v>
      </c>
    </row>
    <row r="355" spans="1:8" x14ac:dyDescent="0.25">
      <c r="A355" s="56">
        <v>396080500964</v>
      </c>
      <c r="B355" s="57" t="s">
        <v>260</v>
      </c>
      <c r="C355" s="58" t="s">
        <v>1675</v>
      </c>
      <c r="D355" s="58" t="s">
        <v>1676</v>
      </c>
      <c r="E355" s="58" t="s">
        <v>440</v>
      </c>
      <c r="F355" s="57" t="s">
        <v>477</v>
      </c>
      <c r="G355" s="59">
        <v>466053</v>
      </c>
      <c r="H355" s="102">
        <f t="shared" si="5"/>
        <v>94.900782944236866</v>
      </c>
    </row>
    <row r="356" spans="1:8" x14ac:dyDescent="0.25">
      <c r="A356" s="56">
        <v>390820300290</v>
      </c>
      <c r="B356" s="57" t="s">
        <v>1677</v>
      </c>
      <c r="C356" s="58" t="s">
        <v>1393</v>
      </c>
      <c r="D356" s="58" t="s">
        <v>1678</v>
      </c>
      <c r="E356" s="58" t="s">
        <v>1679</v>
      </c>
      <c r="F356" s="57" t="s">
        <v>477</v>
      </c>
      <c r="G356" s="59">
        <v>461153</v>
      </c>
      <c r="H356" s="102">
        <f t="shared" si="5"/>
        <v>93.903012655392544</v>
      </c>
    </row>
    <row r="357" spans="1:8" x14ac:dyDescent="0.25">
      <c r="A357" s="56">
        <v>395040505053</v>
      </c>
      <c r="B357" s="57" t="s">
        <v>1680</v>
      </c>
      <c r="C357" s="58" t="s">
        <v>1681</v>
      </c>
      <c r="D357" s="58" t="s">
        <v>1682</v>
      </c>
      <c r="E357" s="58" t="s">
        <v>743</v>
      </c>
      <c r="F357" s="57" t="s">
        <v>477</v>
      </c>
      <c r="G357" s="59">
        <v>460338</v>
      </c>
      <c r="H357" s="102">
        <f t="shared" si="5"/>
        <v>93.737056984901088</v>
      </c>
    </row>
    <row r="358" spans="1:8" x14ac:dyDescent="0.25">
      <c r="A358" s="56">
        <v>395040505070</v>
      </c>
      <c r="B358" s="57" t="s">
        <v>1683</v>
      </c>
      <c r="C358" s="58" t="s">
        <v>1684</v>
      </c>
      <c r="D358" s="58" t="s">
        <v>1682</v>
      </c>
      <c r="E358" s="58" t="s">
        <v>743</v>
      </c>
      <c r="F358" s="57" t="s">
        <v>477</v>
      </c>
      <c r="G358" s="59">
        <v>460338</v>
      </c>
      <c r="H358" s="102">
        <f t="shared" si="5"/>
        <v>93.737056984901088</v>
      </c>
    </row>
    <row r="359" spans="1:8" x14ac:dyDescent="0.25">
      <c r="A359" s="56">
        <v>396031200106</v>
      </c>
      <c r="B359" s="57" t="s">
        <v>604</v>
      </c>
      <c r="C359" s="58" t="s">
        <v>605</v>
      </c>
      <c r="D359" s="58" t="s">
        <v>606</v>
      </c>
      <c r="E359" s="58" t="s">
        <v>440</v>
      </c>
      <c r="F359" s="57" t="s">
        <v>477</v>
      </c>
      <c r="G359" s="59">
        <v>460338</v>
      </c>
      <c r="H359" s="102">
        <f t="shared" si="5"/>
        <v>93.737056984901088</v>
      </c>
    </row>
    <row r="360" spans="1:8" x14ac:dyDescent="0.25">
      <c r="A360" s="56">
        <v>399031000025</v>
      </c>
      <c r="B360" s="57" t="s">
        <v>1685</v>
      </c>
      <c r="C360" s="58" t="s">
        <v>1686</v>
      </c>
      <c r="D360" s="58" t="s">
        <v>1687</v>
      </c>
      <c r="E360" s="58" t="s">
        <v>825</v>
      </c>
      <c r="F360" s="57" t="s">
        <v>477</v>
      </c>
      <c r="G360" s="59">
        <v>460338</v>
      </c>
      <c r="H360" s="102">
        <f t="shared" si="5"/>
        <v>93.737056984901088</v>
      </c>
    </row>
    <row r="361" spans="1:8" x14ac:dyDescent="0.25">
      <c r="A361" s="56">
        <v>408671000985</v>
      </c>
      <c r="B361" s="57" t="s">
        <v>1688</v>
      </c>
      <c r="C361" s="58" t="s">
        <v>745</v>
      </c>
      <c r="D361" s="58" t="s">
        <v>1689</v>
      </c>
      <c r="E361" s="58" t="s">
        <v>732</v>
      </c>
      <c r="F361" s="57" t="s">
        <v>441</v>
      </c>
      <c r="G361" s="59">
        <v>460338</v>
      </c>
      <c r="H361" s="102">
        <f t="shared" si="5"/>
        <v>93.737056984901088</v>
      </c>
    </row>
    <row r="362" spans="1:8" x14ac:dyDescent="0.25">
      <c r="A362" s="56">
        <v>408821000296</v>
      </c>
      <c r="B362" s="57" t="s">
        <v>1690</v>
      </c>
      <c r="C362" s="58" t="s">
        <v>912</v>
      </c>
      <c r="D362" s="58" t="s">
        <v>1691</v>
      </c>
      <c r="E362" s="58" t="s">
        <v>732</v>
      </c>
      <c r="F362" s="57" t="s">
        <v>441</v>
      </c>
      <c r="G362" s="59">
        <v>460338</v>
      </c>
      <c r="H362" s="102">
        <f t="shared" si="5"/>
        <v>93.737056984901088</v>
      </c>
    </row>
    <row r="363" spans="1:8" x14ac:dyDescent="0.25">
      <c r="A363" s="56">
        <v>400980220727</v>
      </c>
      <c r="B363" s="57" t="s">
        <v>1692</v>
      </c>
      <c r="C363" s="58" t="s">
        <v>1693</v>
      </c>
      <c r="D363" s="58" t="s">
        <v>1694</v>
      </c>
      <c r="E363" s="58" t="s">
        <v>716</v>
      </c>
      <c r="F363" s="57" t="s">
        <v>477</v>
      </c>
      <c r="G363" s="59">
        <v>451350</v>
      </c>
      <c r="H363" s="102">
        <f t="shared" si="5"/>
        <v>91.906861197935228</v>
      </c>
    </row>
    <row r="364" spans="1:8" x14ac:dyDescent="0.25">
      <c r="A364" s="56">
        <v>395130801743</v>
      </c>
      <c r="B364" s="57" t="s">
        <v>1695</v>
      </c>
      <c r="C364" s="58" t="s">
        <v>1696</v>
      </c>
      <c r="D364" s="58" t="s">
        <v>1697</v>
      </c>
      <c r="E364" s="58" t="s">
        <v>728</v>
      </c>
      <c r="F364" s="57" t="s">
        <v>477</v>
      </c>
      <c r="G364" s="59">
        <v>442861</v>
      </c>
      <c r="H364" s="102">
        <f t="shared" si="5"/>
        <v>90.178275079159846</v>
      </c>
    </row>
    <row r="365" spans="1:8" x14ac:dyDescent="0.25">
      <c r="A365" s="56">
        <v>395750300159</v>
      </c>
      <c r="B365" s="57" t="s">
        <v>1698</v>
      </c>
      <c r="C365" s="58" t="s">
        <v>1699</v>
      </c>
      <c r="D365" s="58" t="s">
        <v>1700</v>
      </c>
      <c r="E365" s="58" t="s">
        <v>728</v>
      </c>
      <c r="F365" s="57" t="s">
        <v>441</v>
      </c>
      <c r="G365" s="59">
        <v>442423</v>
      </c>
      <c r="H365" s="102">
        <f t="shared" si="5"/>
        <v>90.089086632932535</v>
      </c>
    </row>
    <row r="366" spans="1:8" x14ac:dyDescent="0.25">
      <c r="A366" s="56">
        <v>395930411374</v>
      </c>
      <c r="B366" s="57" t="s">
        <v>1701</v>
      </c>
      <c r="C366" s="58" t="s">
        <v>1702</v>
      </c>
      <c r="D366" s="58" t="s">
        <v>1703</v>
      </c>
      <c r="E366" s="58" t="s">
        <v>728</v>
      </c>
      <c r="F366" s="57" t="s">
        <v>441</v>
      </c>
      <c r="G366" s="59">
        <v>442423</v>
      </c>
      <c r="H366" s="102">
        <f t="shared" si="5"/>
        <v>90.089086632932535</v>
      </c>
    </row>
    <row r="367" spans="1:8" x14ac:dyDescent="0.25">
      <c r="A367" s="56">
        <v>390130100409</v>
      </c>
      <c r="B367" s="57" t="s">
        <v>1704</v>
      </c>
      <c r="C367" s="58" t="s">
        <v>1705</v>
      </c>
      <c r="D367" s="58" t="s">
        <v>1412</v>
      </c>
      <c r="E367" s="58" t="s">
        <v>873</v>
      </c>
      <c r="F367" s="57" t="s">
        <v>477</v>
      </c>
      <c r="G367" s="59">
        <v>441985</v>
      </c>
      <c r="H367" s="102">
        <f t="shared" si="5"/>
        <v>89.999898186705224</v>
      </c>
    </row>
    <row r="368" spans="1:8" x14ac:dyDescent="0.25">
      <c r="A368" s="56">
        <v>390890100298</v>
      </c>
      <c r="B368" s="57" t="s">
        <v>1706</v>
      </c>
      <c r="C368" s="58" t="s">
        <v>1707</v>
      </c>
      <c r="D368" s="58" t="s">
        <v>1708</v>
      </c>
      <c r="E368" s="58" t="s">
        <v>1215</v>
      </c>
      <c r="F368" s="57" t="s">
        <v>477</v>
      </c>
      <c r="G368" s="59">
        <v>441548</v>
      </c>
      <c r="H368" s="102">
        <f t="shared" si="5"/>
        <v>89.910913367067479</v>
      </c>
    </row>
    <row r="369" spans="1:8" x14ac:dyDescent="0.25">
      <c r="A369" s="56">
        <v>391890500098</v>
      </c>
      <c r="B369" s="57" t="s">
        <v>1709</v>
      </c>
      <c r="C369" s="58" t="s">
        <v>1710</v>
      </c>
      <c r="D369" s="58" t="s">
        <v>1711</v>
      </c>
      <c r="E369" s="58" t="s">
        <v>984</v>
      </c>
      <c r="F369" s="57" t="s">
        <v>441</v>
      </c>
      <c r="G369" s="59">
        <v>441548</v>
      </c>
      <c r="H369" s="102">
        <f t="shared" si="5"/>
        <v>89.910913367067479</v>
      </c>
    </row>
    <row r="370" spans="1:8" x14ac:dyDescent="0.25">
      <c r="A370" s="56">
        <v>396960550626</v>
      </c>
      <c r="B370" s="57" t="s">
        <v>217</v>
      </c>
      <c r="C370" s="58" t="s">
        <v>1712</v>
      </c>
      <c r="D370" s="58" t="s">
        <v>689</v>
      </c>
      <c r="E370" s="58" t="s">
        <v>440</v>
      </c>
      <c r="F370" s="57" t="s">
        <v>477</v>
      </c>
      <c r="G370" s="59">
        <v>441548</v>
      </c>
      <c r="H370" s="102">
        <f t="shared" si="5"/>
        <v>89.910913367067479</v>
      </c>
    </row>
    <row r="371" spans="1:8" x14ac:dyDescent="0.25">
      <c r="A371" s="56">
        <v>353161000337</v>
      </c>
      <c r="B371" s="57" t="s">
        <v>1713</v>
      </c>
      <c r="C371" s="58" t="s">
        <v>1714</v>
      </c>
      <c r="D371" s="58" t="s">
        <v>1715</v>
      </c>
      <c r="E371" s="58" t="s">
        <v>1180</v>
      </c>
      <c r="F371" s="57" t="s">
        <v>441</v>
      </c>
      <c r="G371" s="59">
        <v>441547</v>
      </c>
      <c r="H371" s="102">
        <f t="shared" si="5"/>
        <v>89.910709740477913</v>
      </c>
    </row>
    <row r="372" spans="1:8" x14ac:dyDescent="0.25">
      <c r="A372" s="56">
        <v>390860400041</v>
      </c>
      <c r="B372" s="57" t="s">
        <v>1716</v>
      </c>
      <c r="C372" s="58" t="s">
        <v>1717</v>
      </c>
      <c r="D372" s="58" t="s">
        <v>1718</v>
      </c>
      <c r="E372" s="58" t="s">
        <v>1719</v>
      </c>
      <c r="F372" s="57" t="s">
        <v>477</v>
      </c>
      <c r="G372" s="59">
        <v>441547</v>
      </c>
      <c r="H372" s="102">
        <f t="shared" si="5"/>
        <v>89.910709740477913</v>
      </c>
    </row>
    <row r="373" spans="1:8" x14ac:dyDescent="0.25">
      <c r="A373" s="56">
        <v>390891000114</v>
      </c>
      <c r="B373" s="57" t="s">
        <v>1720</v>
      </c>
      <c r="C373" s="58" t="s">
        <v>1721</v>
      </c>
      <c r="D373" s="58" t="s">
        <v>1722</v>
      </c>
      <c r="E373" s="58" t="s">
        <v>1532</v>
      </c>
      <c r="F373" s="57" t="s">
        <v>477</v>
      </c>
      <c r="G373" s="59">
        <v>441547</v>
      </c>
      <c r="H373" s="102">
        <f t="shared" si="5"/>
        <v>89.910709740477913</v>
      </c>
    </row>
    <row r="374" spans="1:8" x14ac:dyDescent="0.25">
      <c r="A374" s="56">
        <v>396161000745</v>
      </c>
      <c r="B374" s="57" t="s">
        <v>463</v>
      </c>
      <c r="C374" s="58" t="s">
        <v>461</v>
      </c>
      <c r="D374" s="58" t="s">
        <v>464</v>
      </c>
      <c r="E374" s="58" t="s">
        <v>440</v>
      </c>
      <c r="F374" s="57" t="s">
        <v>441</v>
      </c>
      <c r="G374" s="59">
        <v>441547</v>
      </c>
      <c r="H374" s="102">
        <f t="shared" si="5"/>
        <v>89.910709740477913</v>
      </c>
    </row>
    <row r="375" spans="1:8" x14ac:dyDescent="0.25">
      <c r="A375" s="56">
        <v>408941200221</v>
      </c>
      <c r="B375" s="57" t="s">
        <v>1723</v>
      </c>
      <c r="C375" s="58" t="s">
        <v>1724</v>
      </c>
      <c r="D375" s="58" t="s">
        <v>1725</v>
      </c>
      <c r="E375" s="58" t="s">
        <v>732</v>
      </c>
      <c r="F375" s="57" t="s">
        <v>477</v>
      </c>
      <c r="G375" s="59">
        <v>441547</v>
      </c>
      <c r="H375" s="102">
        <f t="shared" si="5"/>
        <v>89.910709740477913</v>
      </c>
    </row>
    <row r="376" spans="1:8" x14ac:dyDescent="0.25">
      <c r="A376" s="56">
        <v>399070500175</v>
      </c>
      <c r="B376" s="57" t="s">
        <v>1726</v>
      </c>
      <c r="C376" s="58" t="s">
        <v>1727</v>
      </c>
      <c r="D376" s="58" t="s">
        <v>1728</v>
      </c>
      <c r="E376" s="58" t="s">
        <v>825</v>
      </c>
      <c r="F376" s="57" t="s">
        <v>477</v>
      </c>
      <c r="G376" s="59">
        <v>436421</v>
      </c>
      <c r="H376" s="102">
        <f t="shared" si="5"/>
        <v>88.866919842393017</v>
      </c>
    </row>
    <row r="377" spans="1:8" x14ac:dyDescent="0.25">
      <c r="A377" s="56">
        <v>395750201151</v>
      </c>
      <c r="B377" s="57" t="s">
        <v>1729</v>
      </c>
      <c r="C377" s="58" t="s">
        <v>1730</v>
      </c>
      <c r="D377" s="58" t="s">
        <v>1731</v>
      </c>
      <c r="E377" s="58" t="s">
        <v>728</v>
      </c>
      <c r="F377" s="57" t="s">
        <v>441</v>
      </c>
      <c r="G377" s="59">
        <v>431745</v>
      </c>
      <c r="H377" s="102">
        <f t="shared" si="5"/>
        <v>87.914761909610164</v>
      </c>
    </row>
    <row r="378" spans="1:8" x14ac:dyDescent="0.25">
      <c r="A378" s="56">
        <v>408200300083</v>
      </c>
      <c r="B378" s="57" t="s">
        <v>1732</v>
      </c>
      <c r="C378" s="58" t="s">
        <v>1733</v>
      </c>
      <c r="D378" s="58" t="s">
        <v>1734</v>
      </c>
      <c r="E378" s="58" t="s">
        <v>732</v>
      </c>
      <c r="F378" s="57" t="s">
        <v>441</v>
      </c>
      <c r="G378" s="59">
        <v>431745</v>
      </c>
      <c r="H378" s="102">
        <f t="shared" si="5"/>
        <v>87.914761909610164</v>
      </c>
    </row>
    <row r="379" spans="1:8" x14ac:dyDescent="0.25">
      <c r="A379" s="56">
        <v>408780301405</v>
      </c>
      <c r="B379" s="57" t="s">
        <v>1735</v>
      </c>
      <c r="C379" s="58" t="s">
        <v>1736</v>
      </c>
      <c r="D379" s="58" t="s">
        <v>1737</v>
      </c>
      <c r="E379" s="58" t="s">
        <v>732</v>
      </c>
      <c r="F379" s="57" t="s">
        <v>441</v>
      </c>
      <c r="G379" s="59">
        <v>426844</v>
      </c>
      <c r="H379" s="102">
        <f t="shared" si="5"/>
        <v>86.916787994176289</v>
      </c>
    </row>
    <row r="380" spans="1:8" x14ac:dyDescent="0.25">
      <c r="A380" s="56">
        <v>408200400037</v>
      </c>
      <c r="B380" s="57" t="s">
        <v>1738</v>
      </c>
      <c r="C380" s="58" t="s">
        <v>859</v>
      </c>
      <c r="D380" s="58" t="s">
        <v>1637</v>
      </c>
      <c r="E380" s="58" t="s">
        <v>732</v>
      </c>
      <c r="F380" s="57" t="s">
        <v>441</v>
      </c>
      <c r="G380" s="59">
        <v>426410</v>
      </c>
      <c r="H380" s="102">
        <f t="shared" si="5"/>
        <v>86.828414054307217</v>
      </c>
    </row>
    <row r="381" spans="1:8" x14ac:dyDescent="0.25">
      <c r="A381" s="56">
        <v>408970200214</v>
      </c>
      <c r="B381" s="57" t="s">
        <v>1739</v>
      </c>
      <c r="C381" s="58" t="s">
        <v>1740</v>
      </c>
      <c r="D381" s="58" t="s">
        <v>1741</v>
      </c>
      <c r="E381" s="58" t="s">
        <v>732</v>
      </c>
      <c r="F381" s="57" t="s">
        <v>441</v>
      </c>
      <c r="G381" s="59">
        <v>421942</v>
      </c>
      <c r="H381" s="102">
        <f t="shared" si="5"/>
        <v>85.918610452152848</v>
      </c>
    </row>
    <row r="382" spans="1:8" x14ac:dyDescent="0.25">
      <c r="A382" s="56">
        <v>400200302174</v>
      </c>
      <c r="B382" s="57" t="s">
        <v>1742</v>
      </c>
      <c r="C382" s="58" t="s">
        <v>1743</v>
      </c>
      <c r="D382" s="58" t="s">
        <v>1744</v>
      </c>
      <c r="E382" s="58" t="s">
        <v>716</v>
      </c>
      <c r="F382" s="57" t="s">
        <v>441</v>
      </c>
      <c r="G382" s="59">
        <v>417479</v>
      </c>
      <c r="H382" s="102">
        <f t="shared" si="5"/>
        <v>85.00982498294627</v>
      </c>
    </row>
    <row r="383" spans="1:8" x14ac:dyDescent="0.25">
      <c r="A383" s="56">
        <v>389891000311</v>
      </c>
      <c r="B383" s="57" t="s">
        <v>1745</v>
      </c>
      <c r="C383" s="58" t="s">
        <v>1746</v>
      </c>
      <c r="D383" s="58" t="s">
        <v>1747</v>
      </c>
      <c r="E383" s="58" t="s">
        <v>815</v>
      </c>
      <c r="F383" s="57" t="s">
        <v>477</v>
      </c>
      <c r="G383" s="59">
        <v>417042</v>
      </c>
      <c r="H383" s="102">
        <f t="shared" si="5"/>
        <v>84.920840163308526</v>
      </c>
    </row>
    <row r="384" spans="1:8" x14ac:dyDescent="0.25">
      <c r="A384" s="56">
        <v>390830500211</v>
      </c>
      <c r="B384" s="57" t="s">
        <v>1748</v>
      </c>
      <c r="C384" s="58" t="s">
        <v>1749</v>
      </c>
      <c r="D384" s="58" t="s">
        <v>1750</v>
      </c>
      <c r="E384" s="58" t="s">
        <v>1532</v>
      </c>
      <c r="F384" s="57" t="s">
        <v>477</v>
      </c>
      <c r="G384" s="59">
        <v>417042</v>
      </c>
      <c r="H384" s="102">
        <f t="shared" si="5"/>
        <v>84.920840163308526</v>
      </c>
    </row>
    <row r="385" spans="1:8" x14ac:dyDescent="0.25">
      <c r="A385" s="56">
        <v>390940601293</v>
      </c>
      <c r="B385" s="57" t="s">
        <v>1751</v>
      </c>
      <c r="C385" s="58" t="s">
        <v>1752</v>
      </c>
      <c r="D385" s="58" t="s">
        <v>1753</v>
      </c>
      <c r="E385" s="58" t="s">
        <v>1532</v>
      </c>
      <c r="F385" s="57" t="s">
        <v>477</v>
      </c>
      <c r="G385" s="59">
        <v>417042</v>
      </c>
      <c r="H385" s="102">
        <f t="shared" si="5"/>
        <v>84.920840163308526</v>
      </c>
    </row>
    <row r="386" spans="1:8" x14ac:dyDescent="0.25">
      <c r="A386" s="56">
        <v>399070100304</v>
      </c>
      <c r="B386" s="57" t="s">
        <v>1754</v>
      </c>
      <c r="C386" s="58" t="s">
        <v>1260</v>
      </c>
      <c r="D386" s="58" t="s">
        <v>1755</v>
      </c>
      <c r="E386" s="58" t="s">
        <v>783</v>
      </c>
      <c r="F386" s="57" t="s">
        <v>477</v>
      </c>
      <c r="G386" s="59">
        <v>417042</v>
      </c>
      <c r="H386" s="102">
        <f t="shared" ref="H386:H449" si="6">G386/4910.95</f>
        <v>84.920840163308526</v>
      </c>
    </row>
    <row r="387" spans="1:8" x14ac:dyDescent="0.25">
      <c r="A387" s="56">
        <v>403050200211</v>
      </c>
      <c r="B387" s="57" t="s">
        <v>1756</v>
      </c>
      <c r="C387" s="58" t="s">
        <v>1757</v>
      </c>
      <c r="D387" s="58" t="s">
        <v>1758</v>
      </c>
      <c r="E387" s="58" t="s">
        <v>724</v>
      </c>
      <c r="F387" s="57" t="s">
        <v>477</v>
      </c>
      <c r="G387" s="59">
        <v>417042</v>
      </c>
      <c r="H387" s="102">
        <f t="shared" si="6"/>
        <v>84.920840163308526</v>
      </c>
    </row>
    <row r="388" spans="1:8" x14ac:dyDescent="0.25">
      <c r="A388" s="56">
        <v>350171002304</v>
      </c>
      <c r="B388" s="57" t="s">
        <v>1759</v>
      </c>
      <c r="C388" s="58" t="s">
        <v>1760</v>
      </c>
      <c r="D388" s="58" t="s">
        <v>1761</v>
      </c>
      <c r="E388" s="58" t="s">
        <v>732</v>
      </c>
      <c r="F388" s="57" t="s">
        <v>441</v>
      </c>
      <c r="G388" s="59">
        <v>417041</v>
      </c>
      <c r="H388" s="102">
        <f t="shared" si="6"/>
        <v>84.920636536718973</v>
      </c>
    </row>
    <row r="389" spans="1:8" x14ac:dyDescent="0.25">
      <c r="A389" s="56">
        <v>396020800489</v>
      </c>
      <c r="B389" s="57" t="s">
        <v>288</v>
      </c>
      <c r="C389" s="58" t="s">
        <v>1762</v>
      </c>
      <c r="D389" s="58" t="s">
        <v>1763</v>
      </c>
      <c r="E389" s="58" t="s">
        <v>440</v>
      </c>
      <c r="F389" s="57" t="s">
        <v>441</v>
      </c>
      <c r="G389" s="59">
        <v>417041</v>
      </c>
      <c r="H389" s="102">
        <f t="shared" si="6"/>
        <v>84.920636536718973</v>
      </c>
    </row>
    <row r="390" spans="1:8" x14ac:dyDescent="0.25">
      <c r="A390" s="56">
        <v>403080400141</v>
      </c>
      <c r="B390" s="57" t="s">
        <v>1764</v>
      </c>
      <c r="C390" s="58" t="s">
        <v>1160</v>
      </c>
      <c r="D390" s="58" t="s">
        <v>1765</v>
      </c>
      <c r="E390" s="58" t="s">
        <v>724</v>
      </c>
      <c r="F390" s="57" t="s">
        <v>477</v>
      </c>
      <c r="G390" s="59">
        <v>417041</v>
      </c>
      <c r="H390" s="102">
        <f t="shared" si="6"/>
        <v>84.920636536718973</v>
      </c>
    </row>
    <row r="391" spans="1:8" x14ac:dyDescent="0.25">
      <c r="A391" s="56">
        <v>403150400179</v>
      </c>
      <c r="B391" s="57" t="s">
        <v>1766</v>
      </c>
      <c r="C391" s="58" t="s">
        <v>1767</v>
      </c>
      <c r="D391" s="58" t="s">
        <v>1768</v>
      </c>
      <c r="E391" s="58" t="s">
        <v>724</v>
      </c>
      <c r="F391" s="57" t="s">
        <v>477</v>
      </c>
      <c r="G391" s="59">
        <v>417041</v>
      </c>
      <c r="H391" s="102">
        <f t="shared" si="6"/>
        <v>84.920636536718973</v>
      </c>
    </row>
    <row r="392" spans="1:8" x14ac:dyDescent="0.25">
      <c r="A392" s="56">
        <v>395930111290</v>
      </c>
      <c r="B392" s="57" t="s">
        <v>1769</v>
      </c>
      <c r="C392" s="58" t="s">
        <v>1770</v>
      </c>
      <c r="D392" s="58" t="s">
        <v>1771</v>
      </c>
      <c r="E392" s="58" t="s">
        <v>728</v>
      </c>
      <c r="F392" s="57" t="s">
        <v>441</v>
      </c>
      <c r="G392" s="59">
        <v>412140</v>
      </c>
      <c r="H392" s="102">
        <f t="shared" si="6"/>
        <v>83.922662621285085</v>
      </c>
    </row>
    <row r="393" spans="1:8" x14ac:dyDescent="0.25">
      <c r="A393" s="56">
        <v>395930411838</v>
      </c>
      <c r="B393" s="57" t="s">
        <v>1772</v>
      </c>
      <c r="C393" s="58" t="s">
        <v>1773</v>
      </c>
      <c r="D393" s="58" t="s">
        <v>1774</v>
      </c>
      <c r="E393" s="58" t="s">
        <v>743</v>
      </c>
      <c r="F393" s="57" t="s">
        <v>477</v>
      </c>
      <c r="G393" s="59">
        <v>402338</v>
      </c>
      <c r="H393" s="102">
        <f t="shared" si="6"/>
        <v>81.926714790417336</v>
      </c>
    </row>
    <row r="394" spans="1:8" x14ac:dyDescent="0.25">
      <c r="A394" s="56">
        <v>390161000089</v>
      </c>
      <c r="B394" s="57" t="s">
        <v>1775</v>
      </c>
      <c r="C394" s="58" t="s">
        <v>1776</v>
      </c>
      <c r="D394" s="58" t="s">
        <v>1777</v>
      </c>
      <c r="E394" s="58" t="s">
        <v>1215</v>
      </c>
      <c r="F394" s="57" t="s">
        <v>441</v>
      </c>
      <c r="G394" s="59">
        <v>395535</v>
      </c>
      <c r="H394" s="102">
        <f t="shared" si="6"/>
        <v>80.541443101640212</v>
      </c>
    </row>
    <row r="395" spans="1:8" x14ac:dyDescent="0.25">
      <c r="A395" s="56">
        <v>390050301322</v>
      </c>
      <c r="B395" s="57" t="s">
        <v>1778</v>
      </c>
      <c r="C395" s="58" t="s">
        <v>1779</v>
      </c>
      <c r="D395" s="58" t="s">
        <v>1780</v>
      </c>
      <c r="E395" s="58" t="s">
        <v>1781</v>
      </c>
      <c r="F395" s="57" t="s">
        <v>477</v>
      </c>
      <c r="G395" s="59">
        <v>394638</v>
      </c>
      <c r="H395" s="102">
        <f t="shared" si="6"/>
        <v>80.358790050804842</v>
      </c>
    </row>
    <row r="396" spans="1:8" x14ac:dyDescent="0.25">
      <c r="A396" s="56">
        <v>390050600991</v>
      </c>
      <c r="B396" s="57" t="s">
        <v>1782</v>
      </c>
      <c r="C396" s="58" t="s">
        <v>1783</v>
      </c>
      <c r="D396" s="58" t="s">
        <v>1784</v>
      </c>
      <c r="E396" s="58" t="s">
        <v>1215</v>
      </c>
      <c r="F396" s="57" t="s">
        <v>477</v>
      </c>
      <c r="G396" s="59">
        <v>394638</v>
      </c>
      <c r="H396" s="102">
        <f t="shared" si="6"/>
        <v>80.358790050804842</v>
      </c>
    </row>
    <row r="397" spans="1:8" x14ac:dyDescent="0.25">
      <c r="A397" s="56">
        <v>391041010133</v>
      </c>
      <c r="B397" s="57" t="s">
        <v>1785</v>
      </c>
      <c r="C397" s="58" t="s">
        <v>1786</v>
      </c>
      <c r="D397" s="58" t="s">
        <v>1787</v>
      </c>
      <c r="E397" s="58" t="s">
        <v>1788</v>
      </c>
      <c r="F397" s="57" t="s">
        <v>441</v>
      </c>
      <c r="G397" s="59">
        <v>394638</v>
      </c>
      <c r="H397" s="102">
        <f t="shared" si="6"/>
        <v>80.358790050804842</v>
      </c>
    </row>
    <row r="398" spans="1:8" x14ac:dyDescent="0.25">
      <c r="A398" s="56">
        <v>395031000623</v>
      </c>
      <c r="B398" s="57" t="s">
        <v>1789</v>
      </c>
      <c r="C398" s="58" t="s">
        <v>1790</v>
      </c>
      <c r="D398" s="58" t="s">
        <v>1791</v>
      </c>
      <c r="E398" s="58" t="s">
        <v>728</v>
      </c>
      <c r="F398" s="57" t="s">
        <v>441</v>
      </c>
      <c r="G398" s="59">
        <v>394638</v>
      </c>
      <c r="H398" s="102">
        <f t="shared" si="6"/>
        <v>80.358790050804842</v>
      </c>
    </row>
    <row r="399" spans="1:8" x14ac:dyDescent="0.25">
      <c r="A399" s="56">
        <v>408040300111</v>
      </c>
      <c r="B399" s="57" t="s">
        <v>1792</v>
      </c>
      <c r="C399" s="58" t="s">
        <v>1396</v>
      </c>
      <c r="D399" s="58" t="s">
        <v>1793</v>
      </c>
      <c r="E399" s="58" t="s">
        <v>732</v>
      </c>
      <c r="F399" s="57" t="s">
        <v>441</v>
      </c>
      <c r="G399" s="59">
        <v>394638</v>
      </c>
      <c r="H399" s="102">
        <f t="shared" si="6"/>
        <v>80.358790050804842</v>
      </c>
    </row>
    <row r="400" spans="1:8" x14ac:dyDescent="0.25">
      <c r="A400" s="56">
        <v>408691001481</v>
      </c>
      <c r="B400" s="57" t="s">
        <v>1794</v>
      </c>
      <c r="C400" s="58" t="s">
        <v>1795</v>
      </c>
      <c r="D400" s="58" t="s">
        <v>1796</v>
      </c>
      <c r="E400" s="58" t="s">
        <v>732</v>
      </c>
      <c r="F400" s="57" t="s">
        <v>441</v>
      </c>
      <c r="G400" s="59">
        <v>394638</v>
      </c>
      <c r="H400" s="102">
        <f t="shared" si="6"/>
        <v>80.358790050804842</v>
      </c>
    </row>
    <row r="401" spans="1:8" x14ac:dyDescent="0.25">
      <c r="A401" s="56">
        <v>408710100054</v>
      </c>
      <c r="B401" s="57" t="s">
        <v>1797</v>
      </c>
      <c r="C401" s="58" t="s">
        <v>912</v>
      </c>
      <c r="D401" s="58" t="s">
        <v>1798</v>
      </c>
      <c r="E401" s="58" t="s">
        <v>732</v>
      </c>
      <c r="F401" s="57" t="s">
        <v>441</v>
      </c>
      <c r="G401" s="59">
        <v>394638</v>
      </c>
      <c r="H401" s="102">
        <f t="shared" si="6"/>
        <v>80.358790050804842</v>
      </c>
    </row>
    <row r="402" spans="1:8" x14ac:dyDescent="0.25">
      <c r="A402" s="56">
        <v>408740100440</v>
      </c>
      <c r="B402" s="57" t="s">
        <v>1799</v>
      </c>
      <c r="C402" s="58" t="s">
        <v>859</v>
      </c>
      <c r="D402" s="58" t="s">
        <v>1800</v>
      </c>
      <c r="E402" s="58" t="s">
        <v>732</v>
      </c>
      <c r="F402" s="57" t="s">
        <v>441</v>
      </c>
      <c r="G402" s="59">
        <v>394638</v>
      </c>
      <c r="H402" s="102">
        <f t="shared" si="6"/>
        <v>80.358790050804842</v>
      </c>
    </row>
    <row r="403" spans="1:8" x14ac:dyDescent="0.25">
      <c r="A403" s="56">
        <v>408740200193</v>
      </c>
      <c r="B403" s="57" t="s">
        <v>1801</v>
      </c>
      <c r="C403" s="58" t="s">
        <v>912</v>
      </c>
      <c r="D403" s="58" t="s">
        <v>1802</v>
      </c>
      <c r="E403" s="58" t="s">
        <v>732</v>
      </c>
      <c r="F403" s="57" t="s">
        <v>441</v>
      </c>
      <c r="G403" s="59">
        <v>394638</v>
      </c>
      <c r="H403" s="102">
        <f t="shared" si="6"/>
        <v>80.358790050804842</v>
      </c>
    </row>
    <row r="404" spans="1:8" x14ac:dyDescent="0.25">
      <c r="A404" s="56">
        <v>408870200071</v>
      </c>
      <c r="B404" s="57" t="s">
        <v>1803</v>
      </c>
      <c r="C404" s="58" t="s">
        <v>1804</v>
      </c>
      <c r="D404" s="58" t="s">
        <v>1805</v>
      </c>
      <c r="E404" s="58" t="s">
        <v>732</v>
      </c>
      <c r="F404" s="57" t="s">
        <v>441</v>
      </c>
      <c r="G404" s="59">
        <v>394638</v>
      </c>
      <c r="H404" s="102">
        <f t="shared" si="6"/>
        <v>80.358790050804842</v>
      </c>
    </row>
    <row r="405" spans="1:8" x14ac:dyDescent="0.25">
      <c r="A405" s="56">
        <v>408881100044</v>
      </c>
      <c r="B405" s="57" t="s">
        <v>1806</v>
      </c>
      <c r="C405" s="58" t="s">
        <v>730</v>
      </c>
      <c r="D405" s="58" t="s">
        <v>1807</v>
      </c>
      <c r="E405" s="58" t="s">
        <v>732</v>
      </c>
      <c r="F405" s="57" t="s">
        <v>441</v>
      </c>
      <c r="G405" s="59">
        <v>394638</v>
      </c>
      <c r="H405" s="102">
        <f t="shared" si="6"/>
        <v>80.358790050804842</v>
      </c>
    </row>
    <row r="406" spans="1:8" x14ac:dyDescent="0.25">
      <c r="A406" s="56">
        <v>408920200086</v>
      </c>
      <c r="B406" s="57" t="s">
        <v>1808</v>
      </c>
      <c r="C406" s="58" t="s">
        <v>1357</v>
      </c>
      <c r="D406" s="58" t="s">
        <v>1809</v>
      </c>
      <c r="E406" s="58" t="s">
        <v>732</v>
      </c>
      <c r="F406" s="57" t="s">
        <v>441</v>
      </c>
      <c r="G406" s="59">
        <v>394638</v>
      </c>
      <c r="H406" s="102">
        <f t="shared" si="6"/>
        <v>80.358790050804842</v>
      </c>
    </row>
    <row r="407" spans="1:8" x14ac:dyDescent="0.25">
      <c r="A407" s="56">
        <v>408950700067</v>
      </c>
      <c r="B407" s="57" t="s">
        <v>1810</v>
      </c>
      <c r="C407" s="58" t="s">
        <v>909</v>
      </c>
      <c r="D407" s="58" t="s">
        <v>1811</v>
      </c>
      <c r="E407" s="58" t="s">
        <v>732</v>
      </c>
      <c r="F407" s="57" t="s">
        <v>441</v>
      </c>
      <c r="G407" s="59">
        <v>394638</v>
      </c>
      <c r="H407" s="102">
        <f t="shared" si="6"/>
        <v>80.358790050804842</v>
      </c>
    </row>
    <row r="408" spans="1:8" x14ac:dyDescent="0.25">
      <c r="A408" s="56">
        <v>395050100132</v>
      </c>
      <c r="B408" s="57" t="s">
        <v>1812</v>
      </c>
      <c r="C408" s="58" t="s">
        <v>1813</v>
      </c>
      <c r="D408" s="58" t="s">
        <v>1814</v>
      </c>
      <c r="E408" s="58" t="s">
        <v>728</v>
      </c>
      <c r="F408" s="57" t="s">
        <v>477</v>
      </c>
      <c r="G408" s="59">
        <v>392973</v>
      </c>
      <c r="H408" s="102">
        <f t="shared" si="6"/>
        <v>80.019751779187331</v>
      </c>
    </row>
    <row r="409" spans="1:8" x14ac:dyDescent="0.25">
      <c r="A409" s="56">
        <v>395750300213</v>
      </c>
      <c r="B409" s="57" t="s">
        <v>1815</v>
      </c>
      <c r="C409" s="58" t="s">
        <v>1496</v>
      </c>
      <c r="D409" s="58" t="s">
        <v>1497</v>
      </c>
      <c r="E409" s="58" t="s">
        <v>728</v>
      </c>
      <c r="F409" s="57" t="s">
        <v>441</v>
      </c>
      <c r="G409" s="59">
        <v>392973</v>
      </c>
      <c r="H409" s="102">
        <f t="shared" si="6"/>
        <v>80.019751779187331</v>
      </c>
    </row>
    <row r="410" spans="1:8" x14ac:dyDescent="0.25">
      <c r="A410" s="56">
        <v>395750300256</v>
      </c>
      <c r="B410" s="57" t="s">
        <v>1816</v>
      </c>
      <c r="C410" s="58" t="s">
        <v>1817</v>
      </c>
      <c r="D410" s="58" t="s">
        <v>1664</v>
      </c>
      <c r="E410" s="58" t="s">
        <v>728</v>
      </c>
      <c r="F410" s="57" t="s">
        <v>441</v>
      </c>
      <c r="G410" s="59">
        <v>392973</v>
      </c>
      <c r="H410" s="102">
        <f t="shared" si="6"/>
        <v>80.019751779187331</v>
      </c>
    </row>
    <row r="411" spans="1:8" x14ac:dyDescent="0.25">
      <c r="A411" s="56">
        <v>389900800368</v>
      </c>
      <c r="B411" s="57" t="s">
        <v>1818</v>
      </c>
      <c r="C411" s="58" t="s">
        <v>1653</v>
      </c>
      <c r="D411" s="58" t="s">
        <v>1819</v>
      </c>
      <c r="E411" s="58" t="s">
        <v>815</v>
      </c>
      <c r="F411" s="57" t="s">
        <v>441</v>
      </c>
      <c r="G411" s="59">
        <v>392536</v>
      </c>
      <c r="H411" s="102">
        <f t="shared" si="6"/>
        <v>79.930766959549587</v>
      </c>
    </row>
    <row r="412" spans="1:8" x14ac:dyDescent="0.25">
      <c r="A412" s="56">
        <v>390791001199</v>
      </c>
      <c r="B412" s="57" t="s">
        <v>1820</v>
      </c>
      <c r="C412" s="58" t="s">
        <v>1821</v>
      </c>
      <c r="D412" s="58" t="s">
        <v>1822</v>
      </c>
      <c r="E412" s="58" t="s">
        <v>873</v>
      </c>
      <c r="F412" s="57" t="s">
        <v>441</v>
      </c>
      <c r="G412" s="59">
        <v>392536</v>
      </c>
      <c r="H412" s="102">
        <f t="shared" si="6"/>
        <v>79.930766959549587</v>
      </c>
    </row>
    <row r="413" spans="1:8" x14ac:dyDescent="0.25">
      <c r="A413" s="56">
        <v>390800200299</v>
      </c>
      <c r="B413" s="57" t="s">
        <v>1823</v>
      </c>
      <c r="C413" s="58" t="s">
        <v>1824</v>
      </c>
      <c r="D413" s="58" t="s">
        <v>1825</v>
      </c>
      <c r="E413" s="58" t="s">
        <v>1781</v>
      </c>
      <c r="F413" s="57" t="s">
        <v>441</v>
      </c>
      <c r="G413" s="59">
        <v>392536</v>
      </c>
      <c r="H413" s="102">
        <f t="shared" si="6"/>
        <v>79.930766959549587</v>
      </c>
    </row>
    <row r="414" spans="1:8" x14ac:dyDescent="0.25">
      <c r="A414" s="56">
        <v>390810200491</v>
      </c>
      <c r="B414" s="57" t="s">
        <v>1826</v>
      </c>
      <c r="C414" s="58" t="s">
        <v>1827</v>
      </c>
      <c r="D414" s="58" t="s">
        <v>1506</v>
      </c>
      <c r="E414" s="58" t="s">
        <v>1532</v>
      </c>
      <c r="F414" s="57" t="s">
        <v>441</v>
      </c>
      <c r="G414" s="59">
        <v>392536</v>
      </c>
      <c r="H414" s="102">
        <f t="shared" si="6"/>
        <v>79.930766959549587</v>
      </c>
    </row>
    <row r="415" spans="1:8" x14ac:dyDescent="0.25">
      <c r="A415" s="56">
        <v>390871001246</v>
      </c>
      <c r="B415" s="57" t="s">
        <v>1828</v>
      </c>
      <c r="C415" s="58" t="s">
        <v>1829</v>
      </c>
      <c r="D415" s="58" t="s">
        <v>1830</v>
      </c>
      <c r="E415" s="58" t="s">
        <v>1215</v>
      </c>
      <c r="F415" s="57" t="s">
        <v>441</v>
      </c>
      <c r="G415" s="59">
        <v>392536</v>
      </c>
      <c r="H415" s="102">
        <f t="shared" si="6"/>
        <v>79.930766959549587</v>
      </c>
    </row>
    <row r="416" spans="1:8" x14ac:dyDescent="0.25">
      <c r="A416" s="56">
        <v>390901200010</v>
      </c>
      <c r="B416" s="57" t="s">
        <v>1831</v>
      </c>
      <c r="C416" s="58" t="s">
        <v>1257</v>
      </c>
      <c r="D416" s="58" t="s">
        <v>1832</v>
      </c>
      <c r="E416" s="58" t="s">
        <v>977</v>
      </c>
      <c r="F416" s="57" t="s">
        <v>477</v>
      </c>
      <c r="G416" s="59">
        <v>392536</v>
      </c>
      <c r="H416" s="102">
        <f t="shared" si="6"/>
        <v>79.930766959549587</v>
      </c>
    </row>
    <row r="417" spans="1:8" x14ac:dyDescent="0.25">
      <c r="A417" s="56">
        <v>390930800522</v>
      </c>
      <c r="B417" s="57" t="s">
        <v>1833</v>
      </c>
      <c r="C417" s="58" t="s">
        <v>1834</v>
      </c>
      <c r="D417" s="58" t="s">
        <v>1835</v>
      </c>
      <c r="E417" s="58" t="s">
        <v>873</v>
      </c>
      <c r="F417" s="57" t="s">
        <v>441</v>
      </c>
      <c r="G417" s="59">
        <v>392536</v>
      </c>
      <c r="H417" s="102">
        <f t="shared" si="6"/>
        <v>79.930766959549587</v>
      </c>
    </row>
    <row r="418" spans="1:8" x14ac:dyDescent="0.25">
      <c r="A418" s="56">
        <v>390960410079</v>
      </c>
      <c r="B418" s="57" t="s">
        <v>1836</v>
      </c>
      <c r="C418" s="58" t="s">
        <v>1837</v>
      </c>
      <c r="D418" s="58" t="s">
        <v>1838</v>
      </c>
      <c r="E418" s="58" t="s">
        <v>1525</v>
      </c>
      <c r="F418" s="57" t="s">
        <v>441</v>
      </c>
      <c r="G418" s="59">
        <v>392536</v>
      </c>
      <c r="H418" s="102">
        <f t="shared" si="6"/>
        <v>79.930766959549587</v>
      </c>
    </row>
    <row r="419" spans="1:8" x14ac:dyDescent="0.25">
      <c r="A419" s="56">
        <v>392860900454</v>
      </c>
      <c r="B419" s="57" t="s">
        <v>1839</v>
      </c>
      <c r="C419" s="58" t="s">
        <v>936</v>
      </c>
      <c r="D419" s="58" t="s">
        <v>937</v>
      </c>
      <c r="E419" s="58" t="s">
        <v>938</v>
      </c>
      <c r="F419" s="57" t="s">
        <v>441</v>
      </c>
      <c r="G419" s="59">
        <v>392536</v>
      </c>
      <c r="H419" s="102">
        <f t="shared" si="6"/>
        <v>79.930766959549587</v>
      </c>
    </row>
    <row r="420" spans="1:8" x14ac:dyDescent="0.25">
      <c r="A420" s="56">
        <v>396970550683</v>
      </c>
      <c r="B420" s="57" t="s">
        <v>46</v>
      </c>
      <c r="C420" s="58" t="s">
        <v>1840</v>
      </c>
      <c r="D420" s="58" t="s">
        <v>1841</v>
      </c>
      <c r="E420" s="58" t="s">
        <v>440</v>
      </c>
      <c r="F420" s="57" t="s">
        <v>441</v>
      </c>
      <c r="G420" s="59">
        <v>392536</v>
      </c>
      <c r="H420" s="102">
        <f t="shared" si="6"/>
        <v>79.930766959549587</v>
      </c>
    </row>
    <row r="421" spans="1:8" x14ac:dyDescent="0.25">
      <c r="A421" s="56">
        <v>398010502491</v>
      </c>
      <c r="B421" s="57" t="s">
        <v>1842</v>
      </c>
      <c r="C421" s="58" t="s">
        <v>1843</v>
      </c>
      <c r="D421" s="58" t="s">
        <v>1844</v>
      </c>
      <c r="E421" s="58" t="s">
        <v>1845</v>
      </c>
      <c r="F421" s="57" t="s">
        <v>441</v>
      </c>
      <c r="G421" s="59">
        <v>392536</v>
      </c>
      <c r="H421" s="102">
        <f t="shared" si="6"/>
        <v>79.930766959549587</v>
      </c>
    </row>
    <row r="422" spans="1:8" x14ac:dyDescent="0.25">
      <c r="A422" s="56">
        <v>399970300210</v>
      </c>
      <c r="B422" s="57" t="s">
        <v>1846</v>
      </c>
      <c r="C422" s="58" t="s">
        <v>1847</v>
      </c>
      <c r="D422" s="58" t="s">
        <v>1848</v>
      </c>
      <c r="E422" s="58" t="s">
        <v>783</v>
      </c>
      <c r="F422" s="57" t="s">
        <v>477</v>
      </c>
      <c r="G422" s="59">
        <v>392536</v>
      </c>
      <c r="H422" s="102">
        <f t="shared" si="6"/>
        <v>79.930766959549587</v>
      </c>
    </row>
    <row r="423" spans="1:8" x14ac:dyDescent="0.25">
      <c r="A423" s="56">
        <v>399970500065</v>
      </c>
      <c r="B423" s="57" t="s">
        <v>1849</v>
      </c>
      <c r="C423" s="58" t="s">
        <v>1363</v>
      </c>
      <c r="D423" s="58" t="s">
        <v>1850</v>
      </c>
      <c r="E423" s="58" t="s">
        <v>783</v>
      </c>
      <c r="F423" s="57" t="s">
        <v>477</v>
      </c>
      <c r="G423" s="59">
        <v>392536</v>
      </c>
      <c r="H423" s="102">
        <f t="shared" si="6"/>
        <v>79.930766959549587</v>
      </c>
    </row>
    <row r="424" spans="1:8" x14ac:dyDescent="0.25">
      <c r="A424" s="56">
        <v>408151100090</v>
      </c>
      <c r="B424" s="57" t="s">
        <v>1851</v>
      </c>
      <c r="C424" s="58" t="s">
        <v>1852</v>
      </c>
      <c r="D424" s="58" t="s">
        <v>1853</v>
      </c>
      <c r="E424" s="58" t="s">
        <v>732</v>
      </c>
      <c r="F424" s="57" t="s">
        <v>477</v>
      </c>
      <c r="G424" s="59">
        <v>392536</v>
      </c>
      <c r="H424" s="102">
        <f t="shared" si="6"/>
        <v>79.930766959549587</v>
      </c>
    </row>
    <row r="425" spans="1:8" x14ac:dyDescent="0.25">
      <c r="A425" s="56">
        <v>390070310379</v>
      </c>
      <c r="B425" s="57" t="s">
        <v>1854</v>
      </c>
      <c r="C425" s="58" t="s">
        <v>1855</v>
      </c>
      <c r="D425" s="58" t="s">
        <v>1856</v>
      </c>
      <c r="E425" s="58" t="s">
        <v>1215</v>
      </c>
      <c r="F425" s="57" t="s">
        <v>477</v>
      </c>
      <c r="G425" s="59">
        <v>392535</v>
      </c>
      <c r="H425" s="102">
        <f t="shared" si="6"/>
        <v>79.93056333296002</v>
      </c>
    </row>
    <row r="426" spans="1:8" x14ac:dyDescent="0.25">
      <c r="A426" s="56">
        <v>390890400241</v>
      </c>
      <c r="B426" s="57" t="s">
        <v>1857</v>
      </c>
      <c r="C426" s="58" t="s">
        <v>1858</v>
      </c>
      <c r="D426" s="58" t="s">
        <v>1859</v>
      </c>
      <c r="E426" s="58" t="s">
        <v>1215</v>
      </c>
      <c r="F426" s="57" t="s">
        <v>477</v>
      </c>
      <c r="G426" s="59">
        <v>392535</v>
      </c>
      <c r="H426" s="102">
        <f t="shared" si="6"/>
        <v>79.93056333296002</v>
      </c>
    </row>
    <row r="427" spans="1:8" x14ac:dyDescent="0.25">
      <c r="A427" s="56">
        <v>391191100084</v>
      </c>
      <c r="B427" s="57" t="s">
        <v>1860</v>
      </c>
      <c r="C427" s="58" t="s">
        <v>1861</v>
      </c>
      <c r="D427" s="58" t="s">
        <v>1862</v>
      </c>
      <c r="E427" s="58" t="s">
        <v>984</v>
      </c>
      <c r="F427" s="57" t="s">
        <v>477</v>
      </c>
      <c r="G427" s="59">
        <v>392535</v>
      </c>
      <c r="H427" s="102">
        <f t="shared" si="6"/>
        <v>79.93056333296002</v>
      </c>
    </row>
    <row r="428" spans="1:8" x14ac:dyDescent="0.25">
      <c r="A428" s="56">
        <v>400170311882</v>
      </c>
      <c r="B428" s="57" t="s">
        <v>1863</v>
      </c>
      <c r="C428" s="58" t="s">
        <v>1864</v>
      </c>
      <c r="D428" s="58" t="s">
        <v>1865</v>
      </c>
      <c r="E428" s="58" t="s">
        <v>716</v>
      </c>
      <c r="F428" s="57" t="s">
        <v>441</v>
      </c>
      <c r="G428" s="59">
        <v>392535</v>
      </c>
      <c r="H428" s="102">
        <f t="shared" si="6"/>
        <v>79.93056333296002</v>
      </c>
    </row>
    <row r="429" spans="1:8" x14ac:dyDescent="0.25">
      <c r="A429" s="56">
        <v>400690100141</v>
      </c>
      <c r="B429" s="57" t="s">
        <v>1866</v>
      </c>
      <c r="C429" s="58" t="s">
        <v>1867</v>
      </c>
      <c r="D429" s="58" t="s">
        <v>1868</v>
      </c>
      <c r="E429" s="58" t="s">
        <v>716</v>
      </c>
      <c r="F429" s="57" t="s">
        <v>477</v>
      </c>
      <c r="G429" s="59">
        <v>392535</v>
      </c>
      <c r="H429" s="102">
        <f t="shared" si="6"/>
        <v>79.93056333296002</v>
      </c>
    </row>
    <row r="430" spans="1:8" x14ac:dyDescent="0.25">
      <c r="A430" s="56">
        <v>408161000212</v>
      </c>
      <c r="B430" s="57" t="s">
        <v>1869</v>
      </c>
      <c r="C430" s="58" t="s">
        <v>904</v>
      </c>
      <c r="D430" s="58" t="s">
        <v>1870</v>
      </c>
      <c r="E430" s="58" t="s">
        <v>732</v>
      </c>
      <c r="F430" s="57" t="s">
        <v>441</v>
      </c>
      <c r="G430" s="59">
        <v>392535</v>
      </c>
      <c r="H430" s="102">
        <f t="shared" si="6"/>
        <v>79.93056333296002</v>
      </c>
    </row>
    <row r="431" spans="1:8" x14ac:dyDescent="0.25">
      <c r="A431" s="56">
        <v>408671001001</v>
      </c>
      <c r="B431" s="57" t="s">
        <v>1871</v>
      </c>
      <c r="C431" s="58" t="s">
        <v>1357</v>
      </c>
      <c r="D431" s="58" t="s">
        <v>1872</v>
      </c>
      <c r="E431" s="58" t="s">
        <v>732</v>
      </c>
      <c r="F431" s="57" t="s">
        <v>441</v>
      </c>
      <c r="G431" s="59">
        <v>392535</v>
      </c>
      <c r="H431" s="102">
        <f t="shared" si="6"/>
        <v>79.93056333296002</v>
      </c>
    </row>
    <row r="432" spans="1:8" x14ac:dyDescent="0.25">
      <c r="A432" s="56">
        <v>390900400392</v>
      </c>
      <c r="B432" s="57" t="s">
        <v>1873</v>
      </c>
      <c r="C432" s="58" t="s">
        <v>1824</v>
      </c>
      <c r="D432" s="58" t="s">
        <v>1874</v>
      </c>
      <c r="E432" s="58" t="s">
        <v>1781</v>
      </c>
      <c r="F432" s="57" t="s">
        <v>441</v>
      </c>
      <c r="G432" s="59">
        <v>387634</v>
      </c>
      <c r="H432" s="102">
        <f t="shared" si="6"/>
        <v>78.932589417526145</v>
      </c>
    </row>
    <row r="433" spans="1:8" x14ac:dyDescent="0.25">
      <c r="A433" s="56">
        <v>390910500361</v>
      </c>
      <c r="B433" s="57" t="s">
        <v>1875</v>
      </c>
      <c r="C433" s="58" t="s">
        <v>1393</v>
      </c>
      <c r="D433" s="58" t="s">
        <v>1876</v>
      </c>
      <c r="E433" s="58" t="s">
        <v>1781</v>
      </c>
      <c r="F433" s="57" t="s">
        <v>477</v>
      </c>
      <c r="G433" s="59">
        <v>382733</v>
      </c>
      <c r="H433" s="102">
        <f t="shared" si="6"/>
        <v>77.934615502092271</v>
      </c>
    </row>
    <row r="434" spans="1:8" x14ac:dyDescent="0.25">
      <c r="A434" s="56">
        <v>395750300175</v>
      </c>
      <c r="B434" s="57" t="s">
        <v>1877</v>
      </c>
      <c r="C434" s="58" t="s">
        <v>1663</v>
      </c>
      <c r="D434" s="58" t="s">
        <v>1878</v>
      </c>
      <c r="E434" s="58" t="s">
        <v>728</v>
      </c>
      <c r="F434" s="57" t="s">
        <v>477</v>
      </c>
      <c r="G434" s="59">
        <v>377832</v>
      </c>
      <c r="H434" s="102">
        <f t="shared" si="6"/>
        <v>76.936641586658382</v>
      </c>
    </row>
    <row r="435" spans="1:8" x14ac:dyDescent="0.25">
      <c r="A435" s="56">
        <v>389890800305</v>
      </c>
      <c r="B435" s="57" t="s">
        <v>1879</v>
      </c>
      <c r="C435" s="58" t="s">
        <v>1880</v>
      </c>
      <c r="D435" s="58" t="s">
        <v>1881</v>
      </c>
      <c r="E435" s="58" t="s">
        <v>1489</v>
      </c>
      <c r="F435" s="57" t="s">
        <v>441</v>
      </c>
      <c r="G435" s="59">
        <v>372931</v>
      </c>
      <c r="H435" s="102">
        <f t="shared" si="6"/>
        <v>75.938667671224508</v>
      </c>
    </row>
    <row r="436" spans="1:8" x14ac:dyDescent="0.25">
      <c r="A436" s="56">
        <v>390030413418</v>
      </c>
      <c r="B436" s="57" t="s">
        <v>1882</v>
      </c>
      <c r="C436" s="58" t="s">
        <v>1883</v>
      </c>
      <c r="D436" s="58" t="s">
        <v>1884</v>
      </c>
      <c r="E436" s="58" t="s">
        <v>1215</v>
      </c>
      <c r="F436" s="57" t="s">
        <v>441</v>
      </c>
      <c r="G436" s="59">
        <v>372931</v>
      </c>
      <c r="H436" s="102">
        <f t="shared" si="6"/>
        <v>75.938667671224508</v>
      </c>
    </row>
    <row r="437" spans="1:8" x14ac:dyDescent="0.25">
      <c r="A437" s="56">
        <v>390900900395</v>
      </c>
      <c r="B437" s="57" t="s">
        <v>1885</v>
      </c>
      <c r="C437" s="58" t="s">
        <v>1886</v>
      </c>
      <c r="D437" s="58" t="s">
        <v>1887</v>
      </c>
      <c r="E437" s="58" t="s">
        <v>1525</v>
      </c>
      <c r="F437" s="57" t="s">
        <v>441</v>
      </c>
      <c r="G437" s="59">
        <v>372931</v>
      </c>
      <c r="H437" s="102">
        <f t="shared" si="6"/>
        <v>75.938667671224508</v>
      </c>
    </row>
    <row r="438" spans="1:8" x14ac:dyDescent="0.25">
      <c r="A438" s="56">
        <v>395940450882</v>
      </c>
      <c r="B438" s="57" t="s">
        <v>1888</v>
      </c>
      <c r="C438" s="58" t="s">
        <v>1889</v>
      </c>
      <c r="D438" s="58" t="s">
        <v>1890</v>
      </c>
      <c r="E438" s="58" t="s">
        <v>728</v>
      </c>
      <c r="F438" s="57" t="s">
        <v>441</v>
      </c>
      <c r="G438" s="59">
        <v>372931</v>
      </c>
      <c r="H438" s="102">
        <f t="shared" si="6"/>
        <v>75.938667671224508</v>
      </c>
    </row>
    <row r="439" spans="1:8" x14ac:dyDescent="0.25">
      <c r="A439" s="56">
        <v>395971151573</v>
      </c>
      <c r="B439" s="57" t="s">
        <v>1891</v>
      </c>
      <c r="C439" s="58" t="s">
        <v>1892</v>
      </c>
      <c r="D439" s="58" t="s">
        <v>1246</v>
      </c>
      <c r="E439" s="58" t="s">
        <v>743</v>
      </c>
      <c r="F439" s="57" t="s">
        <v>477</v>
      </c>
      <c r="G439" s="59">
        <v>372931</v>
      </c>
      <c r="H439" s="102">
        <f t="shared" si="6"/>
        <v>75.938667671224508</v>
      </c>
    </row>
    <row r="440" spans="1:8" x14ac:dyDescent="0.25">
      <c r="A440" s="56">
        <v>408810400021</v>
      </c>
      <c r="B440" s="57" t="s">
        <v>1893</v>
      </c>
      <c r="C440" s="58" t="s">
        <v>776</v>
      </c>
      <c r="D440" s="58" t="s">
        <v>1894</v>
      </c>
      <c r="E440" s="58" t="s">
        <v>732</v>
      </c>
      <c r="F440" s="57" t="s">
        <v>441</v>
      </c>
      <c r="G440" s="59">
        <v>371246</v>
      </c>
      <c r="H440" s="102">
        <f t="shared" si="6"/>
        <v>75.595556867815802</v>
      </c>
    </row>
    <row r="441" spans="1:8" x14ac:dyDescent="0.25">
      <c r="A441" s="56">
        <v>396750300805</v>
      </c>
      <c r="B441" s="57" t="s">
        <v>227</v>
      </c>
      <c r="C441" s="58" t="s">
        <v>1895</v>
      </c>
      <c r="D441" s="58" t="s">
        <v>1896</v>
      </c>
      <c r="E441" s="58" t="s">
        <v>440</v>
      </c>
      <c r="F441" s="57" t="s">
        <v>477</v>
      </c>
      <c r="G441" s="59">
        <v>370480</v>
      </c>
      <c r="H441" s="102">
        <f t="shared" si="6"/>
        <v>75.439578900212794</v>
      </c>
    </row>
    <row r="442" spans="1:8" x14ac:dyDescent="0.25">
      <c r="A442" s="56">
        <v>385120700285</v>
      </c>
      <c r="B442" s="57" t="s">
        <v>1897</v>
      </c>
      <c r="C442" s="58" t="s">
        <v>1898</v>
      </c>
      <c r="D442" s="58" t="s">
        <v>1899</v>
      </c>
      <c r="E442" s="58" t="s">
        <v>1280</v>
      </c>
      <c r="F442" s="57" t="s">
        <v>441</v>
      </c>
      <c r="G442" s="59">
        <v>369346</v>
      </c>
      <c r="H442" s="102">
        <f t="shared" si="6"/>
        <v>75.208666347651686</v>
      </c>
    </row>
    <row r="443" spans="1:8" x14ac:dyDescent="0.25">
      <c r="A443" s="56">
        <v>396750301402</v>
      </c>
      <c r="B443" s="57" t="s">
        <v>235</v>
      </c>
      <c r="C443" s="58" t="s">
        <v>1900</v>
      </c>
      <c r="D443" s="58" t="s">
        <v>1901</v>
      </c>
      <c r="E443" s="58" t="s">
        <v>440</v>
      </c>
      <c r="F443" s="57" t="s">
        <v>441</v>
      </c>
      <c r="G443" s="59">
        <v>369017</v>
      </c>
      <c r="H443" s="102">
        <f t="shared" si="6"/>
        <v>75.141673199686423</v>
      </c>
    </row>
    <row r="444" spans="1:8" x14ac:dyDescent="0.25">
      <c r="A444" s="56">
        <v>395930510305</v>
      </c>
      <c r="B444" s="57" t="s">
        <v>1902</v>
      </c>
      <c r="C444" s="58" t="s">
        <v>1903</v>
      </c>
      <c r="D444" s="58" t="s">
        <v>1904</v>
      </c>
      <c r="E444" s="58" t="s">
        <v>743</v>
      </c>
      <c r="F444" s="57" t="s">
        <v>441</v>
      </c>
      <c r="G444" s="59">
        <v>368467</v>
      </c>
      <c r="H444" s="102">
        <f t="shared" si="6"/>
        <v>75.029678575428377</v>
      </c>
    </row>
    <row r="445" spans="1:8" x14ac:dyDescent="0.25">
      <c r="A445" s="56">
        <v>395940851224</v>
      </c>
      <c r="B445" s="57" t="s">
        <v>1905</v>
      </c>
      <c r="C445" s="58" t="s">
        <v>1906</v>
      </c>
      <c r="D445" s="58" t="s">
        <v>1907</v>
      </c>
      <c r="E445" s="58" t="s">
        <v>728</v>
      </c>
      <c r="F445" s="57" t="s">
        <v>477</v>
      </c>
      <c r="G445" s="59">
        <v>368467</v>
      </c>
      <c r="H445" s="102">
        <f t="shared" si="6"/>
        <v>75.029678575428377</v>
      </c>
    </row>
    <row r="446" spans="1:8" x14ac:dyDescent="0.25">
      <c r="A446" s="56">
        <v>370850102335</v>
      </c>
      <c r="B446" s="57" t="s">
        <v>1908</v>
      </c>
      <c r="C446" s="58" t="s">
        <v>1909</v>
      </c>
      <c r="D446" s="58" t="s">
        <v>1910</v>
      </c>
      <c r="E446" s="58" t="s">
        <v>1409</v>
      </c>
      <c r="F446" s="57" t="s">
        <v>441</v>
      </c>
      <c r="G446" s="59">
        <v>368030</v>
      </c>
      <c r="H446" s="102">
        <f t="shared" si="6"/>
        <v>74.940693755790633</v>
      </c>
    </row>
    <row r="447" spans="1:8" x14ac:dyDescent="0.25">
      <c r="A447" s="56">
        <v>390980210653</v>
      </c>
      <c r="B447" s="57" t="s">
        <v>1911</v>
      </c>
      <c r="C447" s="58" t="s">
        <v>1912</v>
      </c>
      <c r="D447" s="58" t="s">
        <v>1913</v>
      </c>
      <c r="E447" s="58" t="s">
        <v>1215</v>
      </c>
      <c r="F447" s="57" t="s">
        <v>477</v>
      </c>
      <c r="G447" s="59">
        <v>368030</v>
      </c>
      <c r="H447" s="102">
        <f t="shared" si="6"/>
        <v>74.940693755790633</v>
      </c>
    </row>
    <row r="448" spans="1:8" x14ac:dyDescent="0.25">
      <c r="A448" s="56">
        <v>395030601101</v>
      </c>
      <c r="B448" s="57" t="s">
        <v>1914</v>
      </c>
      <c r="C448" s="58" t="s">
        <v>1915</v>
      </c>
      <c r="D448" s="58" t="s">
        <v>1916</v>
      </c>
      <c r="E448" s="58" t="s">
        <v>743</v>
      </c>
      <c r="F448" s="57" t="s">
        <v>477</v>
      </c>
      <c r="G448" s="59">
        <v>368030</v>
      </c>
      <c r="H448" s="102">
        <f t="shared" si="6"/>
        <v>74.940693755790633</v>
      </c>
    </row>
    <row r="449" spans="1:8" x14ac:dyDescent="0.25">
      <c r="A449" s="56">
        <v>395030601119</v>
      </c>
      <c r="B449" s="57" t="s">
        <v>1917</v>
      </c>
      <c r="C449" s="58" t="s">
        <v>1918</v>
      </c>
      <c r="D449" s="58" t="s">
        <v>1916</v>
      </c>
      <c r="E449" s="58" t="s">
        <v>743</v>
      </c>
      <c r="F449" s="57" t="s">
        <v>477</v>
      </c>
      <c r="G449" s="59">
        <v>368030</v>
      </c>
      <c r="H449" s="102">
        <f t="shared" si="6"/>
        <v>74.940693755790633</v>
      </c>
    </row>
    <row r="450" spans="1:8" x14ac:dyDescent="0.25">
      <c r="A450" s="56">
        <v>395750201461</v>
      </c>
      <c r="B450" s="57" t="s">
        <v>1919</v>
      </c>
      <c r="C450" s="58" t="s">
        <v>726</v>
      </c>
      <c r="D450" s="58" t="s">
        <v>1920</v>
      </c>
      <c r="E450" s="58" t="s">
        <v>728</v>
      </c>
      <c r="F450" s="57" t="s">
        <v>441</v>
      </c>
      <c r="G450" s="59">
        <v>368030</v>
      </c>
      <c r="H450" s="102">
        <f t="shared" ref="H450:H513" si="7">G450/4910.95</f>
        <v>74.940693755790633</v>
      </c>
    </row>
    <row r="451" spans="1:8" x14ac:dyDescent="0.25">
      <c r="A451" s="56">
        <v>395970651394</v>
      </c>
      <c r="B451" s="57" t="s">
        <v>1921</v>
      </c>
      <c r="C451" s="58" t="s">
        <v>1922</v>
      </c>
      <c r="D451" s="58" t="s">
        <v>1923</v>
      </c>
      <c r="E451" s="58" t="s">
        <v>743</v>
      </c>
      <c r="F451" s="57" t="s">
        <v>441</v>
      </c>
      <c r="G451" s="59">
        <v>368030</v>
      </c>
      <c r="H451" s="102">
        <f t="shared" si="7"/>
        <v>74.940693755790633</v>
      </c>
    </row>
    <row r="452" spans="1:8" x14ac:dyDescent="0.25">
      <c r="A452" s="56">
        <v>396750300546</v>
      </c>
      <c r="B452" s="57" t="s">
        <v>468</v>
      </c>
      <c r="C452" s="58" t="s">
        <v>469</v>
      </c>
      <c r="D452" s="58" t="s">
        <v>470</v>
      </c>
      <c r="E452" s="58" t="s">
        <v>440</v>
      </c>
      <c r="F452" s="57" t="s">
        <v>441</v>
      </c>
      <c r="G452" s="59">
        <v>368030</v>
      </c>
      <c r="H452" s="102">
        <f t="shared" si="7"/>
        <v>74.940693755790633</v>
      </c>
    </row>
    <row r="453" spans="1:8" x14ac:dyDescent="0.25">
      <c r="A453" s="56">
        <v>398050800010</v>
      </c>
      <c r="B453" s="57" t="s">
        <v>1924</v>
      </c>
      <c r="C453" s="58" t="s">
        <v>1925</v>
      </c>
      <c r="D453" s="58" t="s">
        <v>1926</v>
      </c>
      <c r="E453" s="58" t="s">
        <v>1927</v>
      </c>
      <c r="F453" s="57" t="s">
        <v>441</v>
      </c>
      <c r="G453" s="59">
        <v>368030</v>
      </c>
      <c r="H453" s="102">
        <f t="shared" si="7"/>
        <v>74.940693755790633</v>
      </c>
    </row>
    <row r="454" spans="1:8" x14ac:dyDescent="0.25">
      <c r="A454" s="56">
        <v>399080600411</v>
      </c>
      <c r="B454" s="57" t="s">
        <v>1928</v>
      </c>
      <c r="C454" s="58" t="s">
        <v>1929</v>
      </c>
      <c r="D454" s="58" t="s">
        <v>1930</v>
      </c>
      <c r="E454" s="58" t="s">
        <v>829</v>
      </c>
      <c r="F454" s="57" t="s">
        <v>441</v>
      </c>
      <c r="G454" s="59">
        <v>368030</v>
      </c>
      <c r="H454" s="102">
        <f t="shared" si="7"/>
        <v>74.940693755790633</v>
      </c>
    </row>
    <row r="455" spans="1:8" x14ac:dyDescent="0.25">
      <c r="A455" s="56">
        <v>400141101984</v>
      </c>
      <c r="B455" s="57" t="s">
        <v>1931</v>
      </c>
      <c r="C455" s="58" t="s">
        <v>1932</v>
      </c>
      <c r="D455" s="58" t="s">
        <v>1933</v>
      </c>
      <c r="E455" s="58" t="s">
        <v>716</v>
      </c>
      <c r="F455" s="57" t="s">
        <v>441</v>
      </c>
      <c r="G455" s="59">
        <v>368030</v>
      </c>
      <c r="H455" s="102">
        <f t="shared" si="7"/>
        <v>74.940693755790633</v>
      </c>
    </row>
    <row r="456" spans="1:8" x14ac:dyDescent="0.25">
      <c r="A456" s="56">
        <v>403800300263</v>
      </c>
      <c r="B456" s="57" t="s">
        <v>1934</v>
      </c>
      <c r="C456" s="58" t="s">
        <v>1935</v>
      </c>
      <c r="D456" s="58" t="s">
        <v>1936</v>
      </c>
      <c r="E456" s="58" t="s">
        <v>724</v>
      </c>
      <c r="F456" s="57" t="s">
        <v>477</v>
      </c>
      <c r="G456" s="59">
        <v>368030</v>
      </c>
      <c r="H456" s="102">
        <f t="shared" si="7"/>
        <v>74.940693755790633</v>
      </c>
    </row>
    <row r="457" spans="1:8" x14ac:dyDescent="0.25">
      <c r="A457" s="56">
        <v>408090200011</v>
      </c>
      <c r="B457" s="57" t="s">
        <v>1937</v>
      </c>
      <c r="C457" s="58" t="s">
        <v>1938</v>
      </c>
      <c r="D457" s="58" t="s">
        <v>1939</v>
      </c>
      <c r="E457" s="58" t="s">
        <v>732</v>
      </c>
      <c r="F457" s="57" t="s">
        <v>477</v>
      </c>
      <c r="G457" s="59">
        <v>368030</v>
      </c>
      <c r="H457" s="102">
        <f t="shared" si="7"/>
        <v>74.940693755790633</v>
      </c>
    </row>
    <row r="458" spans="1:8" x14ac:dyDescent="0.25">
      <c r="A458" s="56">
        <v>354090204501</v>
      </c>
      <c r="B458" s="57" t="s">
        <v>1940</v>
      </c>
      <c r="C458" s="58" t="s">
        <v>1941</v>
      </c>
      <c r="D458" s="58" t="s">
        <v>1942</v>
      </c>
      <c r="E458" s="58" t="s">
        <v>732</v>
      </c>
      <c r="F458" s="57" t="s">
        <v>441</v>
      </c>
      <c r="G458" s="59">
        <v>368029</v>
      </c>
      <c r="H458" s="102">
        <f t="shared" si="7"/>
        <v>74.940490129201081</v>
      </c>
    </row>
    <row r="459" spans="1:8" x14ac:dyDescent="0.25">
      <c r="A459" s="56">
        <v>354150900359</v>
      </c>
      <c r="B459" s="57" t="s">
        <v>1943</v>
      </c>
      <c r="C459" s="58" t="s">
        <v>1944</v>
      </c>
      <c r="D459" s="58" t="s">
        <v>1945</v>
      </c>
      <c r="E459" s="58" t="s">
        <v>732</v>
      </c>
      <c r="F459" s="57" t="s">
        <v>441</v>
      </c>
      <c r="G459" s="59">
        <v>368029</v>
      </c>
      <c r="H459" s="102">
        <f t="shared" si="7"/>
        <v>74.940490129201081</v>
      </c>
    </row>
    <row r="460" spans="1:8" x14ac:dyDescent="0.25">
      <c r="A460" s="56">
        <v>390060500382</v>
      </c>
      <c r="B460" s="57" t="s">
        <v>1946</v>
      </c>
      <c r="C460" s="58" t="s">
        <v>1947</v>
      </c>
      <c r="D460" s="58" t="s">
        <v>1948</v>
      </c>
      <c r="E460" s="58" t="s">
        <v>873</v>
      </c>
      <c r="F460" s="57" t="s">
        <v>477</v>
      </c>
      <c r="G460" s="59">
        <v>368029</v>
      </c>
      <c r="H460" s="102">
        <f t="shared" si="7"/>
        <v>74.940490129201081</v>
      </c>
    </row>
    <row r="461" spans="1:8" x14ac:dyDescent="0.25">
      <c r="A461" s="56">
        <v>390101001060</v>
      </c>
      <c r="B461" s="57" t="s">
        <v>1949</v>
      </c>
      <c r="C461" s="58" t="s">
        <v>1950</v>
      </c>
      <c r="D461" s="58" t="s">
        <v>1951</v>
      </c>
      <c r="E461" s="58" t="s">
        <v>873</v>
      </c>
      <c r="F461" s="57" t="s">
        <v>441</v>
      </c>
      <c r="G461" s="59">
        <v>368029</v>
      </c>
      <c r="H461" s="102">
        <f t="shared" si="7"/>
        <v>74.940490129201081</v>
      </c>
    </row>
    <row r="462" spans="1:8" x14ac:dyDescent="0.25">
      <c r="A462" s="56">
        <v>390110501466</v>
      </c>
      <c r="B462" s="57" t="s">
        <v>1952</v>
      </c>
      <c r="C462" s="58" t="s">
        <v>1953</v>
      </c>
      <c r="D462" s="58" t="s">
        <v>1954</v>
      </c>
      <c r="E462" s="58" t="s">
        <v>873</v>
      </c>
      <c r="F462" s="57" t="s">
        <v>477</v>
      </c>
      <c r="G462" s="59">
        <v>368029</v>
      </c>
      <c r="H462" s="102">
        <f t="shared" si="7"/>
        <v>74.940490129201081</v>
      </c>
    </row>
    <row r="463" spans="1:8" x14ac:dyDescent="0.25">
      <c r="A463" s="56">
        <v>390190600478</v>
      </c>
      <c r="B463" s="57" t="s">
        <v>1955</v>
      </c>
      <c r="C463" s="58" t="s">
        <v>1956</v>
      </c>
      <c r="D463" s="58" t="s">
        <v>1957</v>
      </c>
      <c r="E463" s="58" t="s">
        <v>1055</v>
      </c>
      <c r="F463" s="57" t="s">
        <v>441</v>
      </c>
      <c r="G463" s="59">
        <v>368029</v>
      </c>
      <c r="H463" s="102">
        <f t="shared" si="7"/>
        <v>74.940490129201081</v>
      </c>
    </row>
    <row r="464" spans="1:8" x14ac:dyDescent="0.25">
      <c r="A464" s="56">
        <v>390790100363</v>
      </c>
      <c r="B464" s="57" t="s">
        <v>1958</v>
      </c>
      <c r="C464" s="58" t="s">
        <v>1959</v>
      </c>
      <c r="D464" s="58" t="s">
        <v>1960</v>
      </c>
      <c r="E464" s="58" t="s">
        <v>873</v>
      </c>
      <c r="F464" s="57" t="s">
        <v>477</v>
      </c>
      <c r="G464" s="59">
        <v>368029</v>
      </c>
      <c r="H464" s="102">
        <f t="shared" si="7"/>
        <v>74.940490129201081</v>
      </c>
    </row>
    <row r="465" spans="1:8" x14ac:dyDescent="0.25">
      <c r="A465" s="56">
        <v>390790400103</v>
      </c>
      <c r="B465" s="57" t="s">
        <v>1961</v>
      </c>
      <c r="C465" s="58" t="s">
        <v>1962</v>
      </c>
      <c r="D465" s="58" t="s">
        <v>1963</v>
      </c>
      <c r="E465" s="58" t="s">
        <v>1215</v>
      </c>
      <c r="F465" s="57" t="s">
        <v>441</v>
      </c>
      <c r="G465" s="59">
        <v>368029</v>
      </c>
      <c r="H465" s="102">
        <f t="shared" si="7"/>
        <v>74.940490129201081</v>
      </c>
    </row>
    <row r="466" spans="1:8" x14ac:dyDescent="0.25">
      <c r="A466" s="56">
        <v>390810200467</v>
      </c>
      <c r="B466" s="57" t="s">
        <v>1964</v>
      </c>
      <c r="C466" s="58" t="s">
        <v>1965</v>
      </c>
      <c r="D466" s="58" t="s">
        <v>1966</v>
      </c>
      <c r="E466" s="58" t="s">
        <v>873</v>
      </c>
      <c r="F466" s="57" t="s">
        <v>441</v>
      </c>
      <c r="G466" s="59">
        <v>368029</v>
      </c>
      <c r="H466" s="102">
        <f t="shared" si="7"/>
        <v>74.940490129201081</v>
      </c>
    </row>
    <row r="467" spans="1:8" x14ac:dyDescent="0.25">
      <c r="A467" s="56">
        <v>390881001112</v>
      </c>
      <c r="B467" s="57" t="s">
        <v>1967</v>
      </c>
      <c r="C467" s="58" t="s">
        <v>1968</v>
      </c>
      <c r="D467" s="58" t="s">
        <v>1969</v>
      </c>
      <c r="E467" s="58" t="s">
        <v>873</v>
      </c>
      <c r="F467" s="57" t="s">
        <v>477</v>
      </c>
      <c r="G467" s="59">
        <v>368029</v>
      </c>
      <c r="H467" s="102">
        <f t="shared" si="7"/>
        <v>74.940490129201081</v>
      </c>
    </row>
    <row r="468" spans="1:8" x14ac:dyDescent="0.25">
      <c r="A468" s="56">
        <v>390920600631</v>
      </c>
      <c r="B468" s="57" t="s">
        <v>1970</v>
      </c>
      <c r="C468" s="58" t="s">
        <v>1511</v>
      </c>
      <c r="D468" s="58" t="s">
        <v>1971</v>
      </c>
      <c r="E468" s="58" t="s">
        <v>873</v>
      </c>
      <c r="F468" s="57" t="s">
        <v>477</v>
      </c>
      <c r="G468" s="59">
        <v>368029</v>
      </c>
      <c r="H468" s="102">
        <f t="shared" si="7"/>
        <v>74.940490129201081</v>
      </c>
    </row>
    <row r="469" spans="1:8" x14ac:dyDescent="0.25">
      <c r="A469" s="56">
        <v>391930500169</v>
      </c>
      <c r="B469" s="57" t="s">
        <v>1972</v>
      </c>
      <c r="C469" s="58" t="s">
        <v>1973</v>
      </c>
      <c r="D469" s="58" t="s">
        <v>1974</v>
      </c>
      <c r="E469" s="58" t="s">
        <v>984</v>
      </c>
      <c r="F469" s="57" t="s">
        <v>477</v>
      </c>
      <c r="G469" s="59">
        <v>368029</v>
      </c>
      <c r="H469" s="102">
        <f t="shared" si="7"/>
        <v>74.940490129201081</v>
      </c>
    </row>
    <row r="470" spans="1:8" x14ac:dyDescent="0.25">
      <c r="A470" s="56">
        <v>395030600937</v>
      </c>
      <c r="B470" s="57" t="s">
        <v>1975</v>
      </c>
      <c r="C470" s="58" t="s">
        <v>1976</v>
      </c>
      <c r="D470" s="58" t="s">
        <v>1553</v>
      </c>
      <c r="E470" s="58" t="s">
        <v>743</v>
      </c>
      <c r="F470" s="57" t="s">
        <v>477</v>
      </c>
      <c r="G470" s="59">
        <v>368029</v>
      </c>
      <c r="H470" s="102">
        <f t="shared" si="7"/>
        <v>74.940490129201081</v>
      </c>
    </row>
    <row r="471" spans="1:8" x14ac:dyDescent="0.25">
      <c r="A471" s="56">
        <v>395030601143</v>
      </c>
      <c r="B471" s="57" t="s">
        <v>1977</v>
      </c>
      <c r="C471" s="58" t="s">
        <v>1978</v>
      </c>
      <c r="D471" s="58" t="s">
        <v>1916</v>
      </c>
      <c r="E471" s="58" t="s">
        <v>743</v>
      </c>
      <c r="F471" s="57" t="s">
        <v>477</v>
      </c>
      <c r="G471" s="59">
        <v>368029</v>
      </c>
      <c r="H471" s="102">
        <f t="shared" si="7"/>
        <v>74.940490129201081</v>
      </c>
    </row>
    <row r="472" spans="1:8" x14ac:dyDescent="0.25">
      <c r="A472" s="56">
        <v>395061001713</v>
      </c>
      <c r="B472" s="57" t="s">
        <v>1979</v>
      </c>
      <c r="C472" s="58" t="s">
        <v>1980</v>
      </c>
      <c r="D472" s="58" t="s">
        <v>1981</v>
      </c>
      <c r="E472" s="58" t="s">
        <v>743</v>
      </c>
      <c r="F472" s="57" t="s">
        <v>441</v>
      </c>
      <c r="G472" s="59">
        <v>368029</v>
      </c>
      <c r="H472" s="102">
        <f t="shared" si="7"/>
        <v>74.940490129201081</v>
      </c>
    </row>
    <row r="473" spans="1:8" x14ac:dyDescent="0.25">
      <c r="A473" s="56">
        <v>395100700969</v>
      </c>
      <c r="B473" s="57" t="s">
        <v>1982</v>
      </c>
      <c r="C473" s="58" t="s">
        <v>1983</v>
      </c>
      <c r="D473" s="58" t="s">
        <v>1984</v>
      </c>
      <c r="E473" s="58" t="s">
        <v>743</v>
      </c>
      <c r="F473" s="57" t="s">
        <v>441</v>
      </c>
      <c r="G473" s="59">
        <v>368029</v>
      </c>
      <c r="H473" s="102">
        <f t="shared" si="7"/>
        <v>74.940490129201081</v>
      </c>
    </row>
    <row r="474" spans="1:8" x14ac:dyDescent="0.25">
      <c r="A474" s="56">
        <v>395101000880</v>
      </c>
      <c r="B474" s="57" t="s">
        <v>1985</v>
      </c>
      <c r="C474" s="58" t="s">
        <v>1986</v>
      </c>
      <c r="D474" s="58" t="s">
        <v>1987</v>
      </c>
      <c r="E474" s="58" t="s">
        <v>743</v>
      </c>
      <c r="F474" s="57" t="s">
        <v>441</v>
      </c>
      <c r="G474" s="59">
        <v>368029</v>
      </c>
      <c r="H474" s="102">
        <f t="shared" si="7"/>
        <v>74.940490129201081</v>
      </c>
    </row>
    <row r="475" spans="1:8" x14ac:dyDescent="0.25">
      <c r="A475" s="56">
        <v>395101000898</v>
      </c>
      <c r="B475" s="57" t="s">
        <v>1988</v>
      </c>
      <c r="C475" s="58" t="s">
        <v>1989</v>
      </c>
      <c r="D475" s="58" t="s">
        <v>1990</v>
      </c>
      <c r="E475" s="58" t="s">
        <v>743</v>
      </c>
      <c r="F475" s="57" t="s">
        <v>441</v>
      </c>
      <c r="G475" s="59">
        <v>368029</v>
      </c>
      <c r="H475" s="102">
        <f t="shared" si="7"/>
        <v>74.940490129201081</v>
      </c>
    </row>
    <row r="476" spans="1:8" x14ac:dyDescent="0.25">
      <c r="A476" s="56">
        <v>395120300827</v>
      </c>
      <c r="B476" s="57" t="s">
        <v>1991</v>
      </c>
      <c r="C476" s="58" t="s">
        <v>1992</v>
      </c>
      <c r="D476" s="58" t="s">
        <v>1993</v>
      </c>
      <c r="E476" s="58" t="s">
        <v>728</v>
      </c>
      <c r="F476" s="57" t="s">
        <v>477</v>
      </c>
      <c r="G476" s="59">
        <v>368029</v>
      </c>
      <c r="H476" s="102">
        <f t="shared" si="7"/>
        <v>74.940490129201081</v>
      </c>
    </row>
    <row r="477" spans="1:8" x14ac:dyDescent="0.25">
      <c r="A477" s="56">
        <v>395120300835</v>
      </c>
      <c r="B477" s="57" t="s">
        <v>1994</v>
      </c>
      <c r="C477" s="58" t="s">
        <v>1992</v>
      </c>
      <c r="D477" s="58" t="s">
        <v>1995</v>
      </c>
      <c r="E477" s="58" t="s">
        <v>728</v>
      </c>
      <c r="F477" s="57" t="s">
        <v>477</v>
      </c>
      <c r="G477" s="59">
        <v>368029</v>
      </c>
      <c r="H477" s="102">
        <f t="shared" si="7"/>
        <v>74.940490129201081</v>
      </c>
    </row>
    <row r="478" spans="1:8" x14ac:dyDescent="0.25">
      <c r="A478" s="56">
        <v>395750201371</v>
      </c>
      <c r="B478" s="57" t="s">
        <v>1996</v>
      </c>
      <c r="C478" s="58" t="s">
        <v>1997</v>
      </c>
      <c r="D478" s="58" t="s">
        <v>1998</v>
      </c>
      <c r="E478" s="58" t="s">
        <v>728</v>
      </c>
      <c r="F478" s="57" t="s">
        <v>441</v>
      </c>
      <c r="G478" s="59">
        <v>368029</v>
      </c>
      <c r="H478" s="102">
        <f t="shared" si="7"/>
        <v>74.940490129201081</v>
      </c>
    </row>
    <row r="479" spans="1:8" x14ac:dyDescent="0.25">
      <c r="A479" s="56">
        <v>395750201444</v>
      </c>
      <c r="B479" s="57" t="s">
        <v>1999</v>
      </c>
      <c r="C479" s="58" t="s">
        <v>2000</v>
      </c>
      <c r="D479" s="58" t="s">
        <v>2001</v>
      </c>
      <c r="E479" s="58" t="s">
        <v>728</v>
      </c>
      <c r="F479" s="57" t="s">
        <v>441</v>
      </c>
      <c r="G479" s="59">
        <v>368029</v>
      </c>
      <c r="H479" s="102">
        <f t="shared" si="7"/>
        <v>74.940490129201081</v>
      </c>
    </row>
    <row r="480" spans="1:8" x14ac:dyDescent="0.25">
      <c r="A480" s="56">
        <v>395750201568</v>
      </c>
      <c r="B480" s="57" t="s">
        <v>2002</v>
      </c>
      <c r="C480" s="58" t="s">
        <v>2003</v>
      </c>
      <c r="D480" s="58" t="s">
        <v>2004</v>
      </c>
      <c r="E480" s="58" t="s">
        <v>728</v>
      </c>
      <c r="F480" s="57" t="s">
        <v>477</v>
      </c>
      <c r="G480" s="59">
        <v>368029</v>
      </c>
      <c r="H480" s="102">
        <f t="shared" si="7"/>
        <v>74.940490129201081</v>
      </c>
    </row>
    <row r="481" spans="1:8" x14ac:dyDescent="0.25">
      <c r="A481" s="56">
        <v>395930913248</v>
      </c>
      <c r="B481" s="57" t="s">
        <v>2005</v>
      </c>
      <c r="C481" s="58" t="s">
        <v>2006</v>
      </c>
      <c r="D481" s="58" t="s">
        <v>2007</v>
      </c>
      <c r="E481" s="58" t="s">
        <v>728</v>
      </c>
      <c r="F481" s="57" t="s">
        <v>477</v>
      </c>
      <c r="G481" s="59">
        <v>368029</v>
      </c>
      <c r="H481" s="102">
        <f t="shared" si="7"/>
        <v>74.940490129201081</v>
      </c>
    </row>
    <row r="482" spans="1:8" x14ac:dyDescent="0.25">
      <c r="A482" s="56">
        <v>395960410437</v>
      </c>
      <c r="B482" s="57" t="s">
        <v>2008</v>
      </c>
      <c r="C482" s="58" t="s">
        <v>2009</v>
      </c>
      <c r="D482" s="58" t="s">
        <v>2010</v>
      </c>
      <c r="E482" s="58" t="s">
        <v>728</v>
      </c>
      <c r="F482" s="57" t="s">
        <v>441</v>
      </c>
      <c r="G482" s="59">
        <v>368029</v>
      </c>
      <c r="H482" s="102">
        <f t="shared" si="7"/>
        <v>74.940490129201081</v>
      </c>
    </row>
    <row r="483" spans="1:8" x14ac:dyDescent="0.25">
      <c r="A483" s="56">
        <v>395960610185</v>
      </c>
      <c r="B483" s="57" t="s">
        <v>2011</v>
      </c>
      <c r="C483" s="58" t="s">
        <v>2012</v>
      </c>
      <c r="D483" s="58" t="s">
        <v>2013</v>
      </c>
      <c r="E483" s="58" t="s">
        <v>728</v>
      </c>
      <c r="F483" s="57" t="s">
        <v>441</v>
      </c>
      <c r="G483" s="59">
        <v>368029</v>
      </c>
      <c r="H483" s="102">
        <f t="shared" si="7"/>
        <v>74.940490129201081</v>
      </c>
    </row>
    <row r="484" spans="1:8" x14ac:dyDescent="0.25">
      <c r="A484" s="56">
        <v>395990620908</v>
      </c>
      <c r="B484" s="57" t="s">
        <v>2014</v>
      </c>
      <c r="C484" s="58" t="s">
        <v>2015</v>
      </c>
      <c r="D484" s="58" t="s">
        <v>2016</v>
      </c>
      <c r="E484" s="58" t="s">
        <v>728</v>
      </c>
      <c r="F484" s="57" t="s">
        <v>477</v>
      </c>
      <c r="G484" s="59">
        <v>368029</v>
      </c>
      <c r="H484" s="102">
        <f t="shared" si="7"/>
        <v>74.940490129201081</v>
      </c>
    </row>
    <row r="485" spans="1:8" x14ac:dyDescent="0.25">
      <c r="A485" s="56">
        <v>396070700728</v>
      </c>
      <c r="B485" s="57" t="s">
        <v>160</v>
      </c>
      <c r="C485" s="58" t="s">
        <v>2017</v>
      </c>
      <c r="D485" s="58" t="s">
        <v>2018</v>
      </c>
      <c r="E485" s="58" t="s">
        <v>440</v>
      </c>
      <c r="F485" s="57" t="s">
        <v>477</v>
      </c>
      <c r="G485" s="59">
        <v>368029</v>
      </c>
      <c r="H485" s="102">
        <f t="shared" si="7"/>
        <v>74.940490129201081</v>
      </c>
    </row>
    <row r="486" spans="1:8" x14ac:dyDescent="0.25">
      <c r="A486" s="56">
        <v>396071201016</v>
      </c>
      <c r="B486" s="57" t="s">
        <v>352</v>
      </c>
      <c r="C486" s="58" t="s">
        <v>2019</v>
      </c>
      <c r="D486" s="58" t="s">
        <v>2020</v>
      </c>
      <c r="E486" s="58" t="s">
        <v>440</v>
      </c>
      <c r="F486" s="57" t="s">
        <v>441</v>
      </c>
      <c r="G486" s="59">
        <v>368029</v>
      </c>
      <c r="H486" s="102">
        <f t="shared" si="7"/>
        <v>74.940490129201081</v>
      </c>
    </row>
    <row r="487" spans="1:8" x14ac:dyDescent="0.25">
      <c r="A487" s="56">
        <v>396080300124</v>
      </c>
      <c r="B487" s="57" t="s">
        <v>102</v>
      </c>
      <c r="C487" s="58" t="s">
        <v>2021</v>
      </c>
      <c r="D487" s="58" t="s">
        <v>2022</v>
      </c>
      <c r="E487" s="58" t="s">
        <v>440</v>
      </c>
      <c r="F487" s="57" t="s">
        <v>441</v>
      </c>
      <c r="G487" s="59">
        <v>368029</v>
      </c>
      <c r="H487" s="102">
        <f t="shared" si="7"/>
        <v>74.940490129201081</v>
      </c>
    </row>
    <row r="488" spans="1:8" x14ac:dyDescent="0.25">
      <c r="A488" s="56">
        <v>396080701439</v>
      </c>
      <c r="B488" s="57" t="s">
        <v>269</v>
      </c>
      <c r="C488" s="58" t="s">
        <v>2023</v>
      </c>
      <c r="D488" s="58" t="s">
        <v>2024</v>
      </c>
      <c r="E488" s="58" t="s">
        <v>440</v>
      </c>
      <c r="F488" s="57" t="s">
        <v>441</v>
      </c>
      <c r="G488" s="59">
        <v>368029</v>
      </c>
      <c r="H488" s="102">
        <f t="shared" si="7"/>
        <v>74.940490129201081</v>
      </c>
    </row>
    <row r="489" spans="1:8" x14ac:dyDescent="0.25">
      <c r="A489" s="56">
        <v>396080801441</v>
      </c>
      <c r="B489" s="57" t="s">
        <v>261</v>
      </c>
      <c r="C489" s="58" t="s">
        <v>2017</v>
      </c>
      <c r="D489" s="58" t="s">
        <v>2025</v>
      </c>
      <c r="E489" s="58" t="s">
        <v>440</v>
      </c>
      <c r="F489" s="57" t="s">
        <v>477</v>
      </c>
      <c r="G489" s="59">
        <v>368029</v>
      </c>
      <c r="H489" s="102">
        <f t="shared" si="7"/>
        <v>74.940490129201081</v>
      </c>
    </row>
    <row r="490" spans="1:8" x14ac:dyDescent="0.25">
      <c r="A490" s="56">
        <v>396110800674</v>
      </c>
      <c r="B490" s="57" t="s">
        <v>350</v>
      </c>
      <c r="C490" s="58" t="s">
        <v>2026</v>
      </c>
      <c r="D490" s="58" t="s">
        <v>2027</v>
      </c>
      <c r="E490" s="58" t="s">
        <v>440</v>
      </c>
      <c r="F490" s="57" t="s">
        <v>441</v>
      </c>
      <c r="G490" s="59">
        <v>368029</v>
      </c>
      <c r="H490" s="102">
        <f t="shared" si="7"/>
        <v>74.940490129201081</v>
      </c>
    </row>
    <row r="491" spans="1:8" x14ac:dyDescent="0.25">
      <c r="A491" s="56">
        <v>396110900016</v>
      </c>
      <c r="B491" s="57" t="s">
        <v>317</v>
      </c>
      <c r="C491" s="58" t="s">
        <v>2028</v>
      </c>
      <c r="D491" s="58" t="s">
        <v>2029</v>
      </c>
      <c r="E491" s="58" t="s">
        <v>440</v>
      </c>
      <c r="F491" s="57" t="s">
        <v>477</v>
      </c>
      <c r="G491" s="59">
        <v>368029</v>
      </c>
      <c r="H491" s="102">
        <f t="shared" si="7"/>
        <v>74.940490129201081</v>
      </c>
    </row>
    <row r="492" spans="1:8" x14ac:dyDescent="0.25">
      <c r="A492" s="56">
        <v>396140301231</v>
      </c>
      <c r="B492" s="57" t="s">
        <v>161</v>
      </c>
      <c r="C492" s="58" t="s">
        <v>2030</v>
      </c>
      <c r="D492" s="58" t="s">
        <v>2031</v>
      </c>
      <c r="E492" s="58" t="s">
        <v>440</v>
      </c>
      <c r="F492" s="57" t="s">
        <v>477</v>
      </c>
      <c r="G492" s="59">
        <v>368029</v>
      </c>
      <c r="H492" s="102">
        <f t="shared" si="7"/>
        <v>74.940490129201081</v>
      </c>
    </row>
    <row r="493" spans="1:8" x14ac:dyDescent="0.25">
      <c r="A493" s="56">
        <v>396161000214</v>
      </c>
      <c r="B493" s="57" t="s">
        <v>703</v>
      </c>
      <c r="C493" s="58" t="s">
        <v>704</v>
      </c>
      <c r="D493" s="58" t="s">
        <v>705</v>
      </c>
      <c r="E493" s="58" t="s">
        <v>440</v>
      </c>
      <c r="F493" s="57" t="s">
        <v>441</v>
      </c>
      <c r="G493" s="59">
        <v>368029</v>
      </c>
      <c r="H493" s="102">
        <f t="shared" si="7"/>
        <v>74.940490129201081</v>
      </c>
    </row>
    <row r="494" spans="1:8" x14ac:dyDescent="0.25">
      <c r="A494" s="56">
        <v>396750300066</v>
      </c>
      <c r="B494" s="57" t="s">
        <v>392</v>
      </c>
      <c r="C494" s="58" t="s">
        <v>2032</v>
      </c>
      <c r="D494" s="58" t="s">
        <v>2033</v>
      </c>
      <c r="E494" s="58" t="s">
        <v>440</v>
      </c>
      <c r="F494" s="57" t="s">
        <v>441</v>
      </c>
      <c r="G494" s="59">
        <v>368029</v>
      </c>
      <c r="H494" s="102">
        <f t="shared" si="7"/>
        <v>74.940490129201081</v>
      </c>
    </row>
    <row r="495" spans="1:8" x14ac:dyDescent="0.25">
      <c r="A495" s="56">
        <v>398870400130</v>
      </c>
      <c r="B495" s="57" t="s">
        <v>2034</v>
      </c>
      <c r="C495" s="58" t="s">
        <v>2035</v>
      </c>
      <c r="D495" s="58" t="s">
        <v>2036</v>
      </c>
      <c r="E495" s="58" t="s">
        <v>2037</v>
      </c>
      <c r="F495" s="57" t="s">
        <v>441</v>
      </c>
      <c r="G495" s="59">
        <v>368029</v>
      </c>
      <c r="H495" s="102">
        <f t="shared" si="7"/>
        <v>74.940490129201081</v>
      </c>
    </row>
    <row r="496" spans="1:8" x14ac:dyDescent="0.25">
      <c r="A496" s="56">
        <v>399000700789</v>
      </c>
      <c r="B496" s="57" t="s">
        <v>2038</v>
      </c>
      <c r="C496" s="58" t="s">
        <v>2039</v>
      </c>
      <c r="D496" s="58" t="s">
        <v>2040</v>
      </c>
      <c r="E496" s="58" t="s">
        <v>829</v>
      </c>
      <c r="F496" s="57" t="s">
        <v>477</v>
      </c>
      <c r="G496" s="59">
        <v>368029</v>
      </c>
      <c r="H496" s="102">
        <f t="shared" si="7"/>
        <v>74.940490129201081</v>
      </c>
    </row>
    <row r="497" spans="1:8" x14ac:dyDescent="0.25">
      <c r="A497" s="56">
        <v>399060500509</v>
      </c>
      <c r="B497" s="57" t="s">
        <v>2041</v>
      </c>
      <c r="C497" s="58" t="s">
        <v>2042</v>
      </c>
      <c r="D497" s="58" t="s">
        <v>2043</v>
      </c>
      <c r="E497" s="58" t="s">
        <v>829</v>
      </c>
      <c r="F497" s="57" t="s">
        <v>477</v>
      </c>
      <c r="G497" s="59">
        <v>368029</v>
      </c>
      <c r="H497" s="102">
        <f t="shared" si="7"/>
        <v>74.940490129201081</v>
      </c>
    </row>
    <row r="498" spans="1:8" x14ac:dyDescent="0.25">
      <c r="A498" s="56">
        <v>399080500289</v>
      </c>
      <c r="B498" s="57" t="s">
        <v>2044</v>
      </c>
      <c r="C498" s="58" t="s">
        <v>2045</v>
      </c>
      <c r="D498" s="58" t="s">
        <v>2046</v>
      </c>
      <c r="E498" s="58" t="s">
        <v>829</v>
      </c>
      <c r="F498" s="57" t="s">
        <v>441</v>
      </c>
      <c r="G498" s="59">
        <v>368029</v>
      </c>
      <c r="H498" s="102">
        <f t="shared" si="7"/>
        <v>74.940490129201081</v>
      </c>
    </row>
    <row r="499" spans="1:8" x14ac:dyDescent="0.25">
      <c r="A499" s="56">
        <v>399080700270</v>
      </c>
      <c r="B499" s="57" t="s">
        <v>2047</v>
      </c>
      <c r="C499" s="58" t="s">
        <v>2048</v>
      </c>
      <c r="D499" s="58" t="s">
        <v>2049</v>
      </c>
      <c r="E499" s="58" t="s">
        <v>829</v>
      </c>
      <c r="F499" s="57" t="s">
        <v>441</v>
      </c>
      <c r="G499" s="59">
        <v>368029</v>
      </c>
      <c r="H499" s="102">
        <f t="shared" si="7"/>
        <v>74.940490129201081</v>
      </c>
    </row>
    <row r="500" spans="1:8" x14ac:dyDescent="0.25">
      <c r="A500" s="56">
        <v>399101201198</v>
      </c>
      <c r="B500" s="57" t="s">
        <v>2050</v>
      </c>
      <c r="C500" s="58" t="s">
        <v>2051</v>
      </c>
      <c r="D500" s="58" t="s">
        <v>944</v>
      </c>
      <c r="E500" s="58" t="s">
        <v>783</v>
      </c>
      <c r="F500" s="57" t="s">
        <v>477</v>
      </c>
      <c r="G500" s="59">
        <v>368029</v>
      </c>
      <c r="H500" s="102">
        <f t="shared" si="7"/>
        <v>74.940490129201081</v>
      </c>
    </row>
    <row r="501" spans="1:8" x14ac:dyDescent="0.25">
      <c r="A501" s="56">
        <v>399120500473</v>
      </c>
      <c r="B501" s="57" t="s">
        <v>2052</v>
      </c>
      <c r="C501" s="58" t="s">
        <v>2053</v>
      </c>
      <c r="D501" s="58" t="s">
        <v>2054</v>
      </c>
      <c r="E501" s="58" t="s">
        <v>783</v>
      </c>
      <c r="F501" s="57" t="s">
        <v>477</v>
      </c>
      <c r="G501" s="59">
        <v>368029</v>
      </c>
      <c r="H501" s="102">
        <f t="shared" si="7"/>
        <v>74.940490129201081</v>
      </c>
    </row>
    <row r="502" spans="1:8" x14ac:dyDescent="0.25">
      <c r="A502" s="56">
        <v>399950810017</v>
      </c>
      <c r="B502" s="57" t="s">
        <v>2055</v>
      </c>
      <c r="C502" s="58" t="s">
        <v>2056</v>
      </c>
      <c r="D502" s="58" t="s">
        <v>2057</v>
      </c>
      <c r="E502" s="58" t="s">
        <v>783</v>
      </c>
      <c r="F502" s="57" t="s">
        <v>477</v>
      </c>
      <c r="G502" s="59">
        <v>368029</v>
      </c>
      <c r="H502" s="102">
        <f t="shared" si="7"/>
        <v>74.940490129201081</v>
      </c>
    </row>
    <row r="503" spans="1:8" x14ac:dyDescent="0.25">
      <c r="A503" s="56">
        <v>399970400087</v>
      </c>
      <c r="B503" s="57" t="s">
        <v>2058</v>
      </c>
      <c r="C503" s="58" t="s">
        <v>823</v>
      </c>
      <c r="D503" s="58" t="s">
        <v>2059</v>
      </c>
      <c r="E503" s="58" t="s">
        <v>783</v>
      </c>
      <c r="F503" s="57" t="s">
        <v>477</v>
      </c>
      <c r="G503" s="59">
        <v>368029</v>
      </c>
      <c r="H503" s="102">
        <f t="shared" si="7"/>
        <v>74.940490129201081</v>
      </c>
    </row>
    <row r="504" spans="1:8" x14ac:dyDescent="0.25">
      <c r="A504" s="56">
        <v>403080400150</v>
      </c>
      <c r="B504" s="57" t="s">
        <v>2060</v>
      </c>
      <c r="C504" s="58" t="s">
        <v>921</v>
      </c>
      <c r="D504" s="58" t="s">
        <v>2061</v>
      </c>
      <c r="E504" s="58" t="s">
        <v>724</v>
      </c>
      <c r="F504" s="57" t="s">
        <v>477</v>
      </c>
      <c r="G504" s="59">
        <v>368029</v>
      </c>
      <c r="H504" s="102">
        <f t="shared" si="7"/>
        <v>74.940490129201081</v>
      </c>
    </row>
    <row r="505" spans="1:8" x14ac:dyDescent="0.25">
      <c r="A505" s="56">
        <v>403130700028</v>
      </c>
      <c r="B505" s="57" t="s">
        <v>2062</v>
      </c>
      <c r="C505" s="58" t="s">
        <v>2063</v>
      </c>
      <c r="D505" s="58" t="s">
        <v>1270</v>
      </c>
      <c r="E505" s="58" t="s">
        <v>724</v>
      </c>
      <c r="F505" s="57" t="s">
        <v>441</v>
      </c>
      <c r="G505" s="59">
        <v>368029</v>
      </c>
      <c r="H505" s="102">
        <f t="shared" si="7"/>
        <v>74.940490129201081</v>
      </c>
    </row>
    <row r="506" spans="1:8" x14ac:dyDescent="0.25">
      <c r="A506" s="56">
        <v>403130700036</v>
      </c>
      <c r="B506" s="57" t="s">
        <v>2064</v>
      </c>
      <c r="C506" s="58" t="s">
        <v>2063</v>
      </c>
      <c r="D506" s="58" t="s">
        <v>2065</v>
      </c>
      <c r="E506" s="58" t="s">
        <v>724</v>
      </c>
      <c r="F506" s="57" t="s">
        <v>441</v>
      </c>
      <c r="G506" s="59">
        <v>368029</v>
      </c>
      <c r="H506" s="102">
        <f t="shared" si="7"/>
        <v>74.940490129201081</v>
      </c>
    </row>
    <row r="507" spans="1:8" x14ac:dyDescent="0.25">
      <c r="A507" s="56">
        <v>403150700202</v>
      </c>
      <c r="B507" s="57" t="s">
        <v>2066</v>
      </c>
      <c r="C507" s="58" t="s">
        <v>2067</v>
      </c>
      <c r="D507" s="58" t="s">
        <v>2068</v>
      </c>
      <c r="E507" s="58" t="s">
        <v>724</v>
      </c>
      <c r="F507" s="57" t="s">
        <v>441</v>
      </c>
      <c r="G507" s="59">
        <v>368029</v>
      </c>
      <c r="H507" s="102">
        <f t="shared" si="7"/>
        <v>74.940490129201081</v>
      </c>
    </row>
    <row r="508" spans="1:8" x14ac:dyDescent="0.25">
      <c r="A508" s="56">
        <v>403750201366</v>
      </c>
      <c r="B508" s="57" t="s">
        <v>2069</v>
      </c>
      <c r="C508" s="58" t="s">
        <v>2070</v>
      </c>
      <c r="D508" s="58" t="s">
        <v>2071</v>
      </c>
      <c r="E508" s="58" t="s">
        <v>724</v>
      </c>
      <c r="F508" s="57" t="s">
        <v>477</v>
      </c>
      <c r="G508" s="59">
        <v>368029</v>
      </c>
      <c r="H508" s="102">
        <f t="shared" si="7"/>
        <v>74.940490129201081</v>
      </c>
    </row>
    <row r="509" spans="1:8" x14ac:dyDescent="0.25">
      <c r="A509" s="56">
        <v>403830400068</v>
      </c>
      <c r="B509" s="57" t="s">
        <v>2072</v>
      </c>
      <c r="C509" s="58" t="s">
        <v>2073</v>
      </c>
      <c r="D509" s="58" t="s">
        <v>2074</v>
      </c>
      <c r="E509" s="58" t="s">
        <v>724</v>
      </c>
      <c r="F509" s="57" t="s">
        <v>477</v>
      </c>
      <c r="G509" s="59">
        <v>368029</v>
      </c>
      <c r="H509" s="102">
        <f t="shared" si="7"/>
        <v>74.940490129201081</v>
      </c>
    </row>
    <row r="510" spans="1:8" x14ac:dyDescent="0.25">
      <c r="A510" s="56">
        <v>403950302299</v>
      </c>
      <c r="B510" s="57" t="s">
        <v>2075</v>
      </c>
      <c r="C510" s="58" t="s">
        <v>2076</v>
      </c>
      <c r="D510" s="58" t="s">
        <v>2077</v>
      </c>
      <c r="E510" s="58" t="s">
        <v>724</v>
      </c>
      <c r="F510" s="57" t="s">
        <v>477</v>
      </c>
      <c r="G510" s="59">
        <v>368029</v>
      </c>
      <c r="H510" s="102">
        <f t="shared" si="7"/>
        <v>74.940490129201081</v>
      </c>
    </row>
    <row r="511" spans="1:8" x14ac:dyDescent="0.25">
      <c r="A511" s="56">
        <v>403960210490</v>
      </c>
      <c r="B511" s="57" t="s">
        <v>2078</v>
      </c>
      <c r="C511" s="58" t="s">
        <v>2079</v>
      </c>
      <c r="D511" s="58" t="s">
        <v>2080</v>
      </c>
      <c r="E511" s="58" t="s">
        <v>724</v>
      </c>
      <c r="F511" s="57" t="s">
        <v>477</v>
      </c>
      <c r="G511" s="59">
        <v>368029</v>
      </c>
      <c r="H511" s="102">
        <f t="shared" si="7"/>
        <v>74.940490129201081</v>
      </c>
    </row>
    <row r="512" spans="1:8" x14ac:dyDescent="0.25">
      <c r="A512" s="56">
        <v>408110900278</v>
      </c>
      <c r="B512" s="57" t="s">
        <v>2081</v>
      </c>
      <c r="C512" s="58" t="s">
        <v>1944</v>
      </c>
      <c r="D512" s="58" t="s">
        <v>2082</v>
      </c>
      <c r="E512" s="58" t="s">
        <v>732</v>
      </c>
      <c r="F512" s="57" t="s">
        <v>441</v>
      </c>
      <c r="G512" s="59">
        <v>368029</v>
      </c>
      <c r="H512" s="102">
        <f t="shared" si="7"/>
        <v>74.940490129201081</v>
      </c>
    </row>
    <row r="513" spans="1:8" x14ac:dyDescent="0.25">
      <c r="A513" s="56">
        <v>408120500138</v>
      </c>
      <c r="B513" s="57" t="s">
        <v>2083</v>
      </c>
      <c r="C513" s="58" t="s">
        <v>1625</v>
      </c>
      <c r="D513" s="58" t="s">
        <v>2084</v>
      </c>
      <c r="E513" s="58" t="s">
        <v>732</v>
      </c>
      <c r="F513" s="57" t="s">
        <v>441</v>
      </c>
      <c r="G513" s="59">
        <v>368029</v>
      </c>
      <c r="H513" s="102">
        <f t="shared" si="7"/>
        <v>74.940490129201081</v>
      </c>
    </row>
    <row r="514" spans="1:8" x14ac:dyDescent="0.25">
      <c r="A514" s="56">
        <v>408150900131</v>
      </c>
      <c r="B514" s="57" t="s">
        <v>2085</v>
      </c>
      <c r="C514" s="58" t="s">
        <v>2086</v>
      </c>
      <c r="D514" s="58" t="s">
        <v>2087</v>
      </c>
      <c r="E514" s="58" t="s">
        <v>732</v>
      </c>
      <c r="F514" s="57" t="s">
        <v>441</v>
      </c>
      <c r="G514" s="59">
        <v>368029</v>
      </c>
      <c r="H514" s="102">
        <f t="shared" ref="H514:H577" si="8">G514/4910.95</f>
        <v>74.940490129201081</v>
      </c>
    </row>
    <row r="515" spans="1:8" x14ac:dyDescent="0.25">
      <c r="A515" s="56">
        <v>408180600042</v>
      </c>
      <c r="B515" s="57" t="s">
        <v>2088</v>
      </c>
      <c r="C515" s="58" t="s">
        <v>1368</v>
      </c>
      <c r="D515" s="58" t="s">
        <v>2089</v>
      </c>
      <c r="E515" s="58" t="s">
        <v>732</v>
      </c>
      <c r="F515" s="57" t="s">
        <v>441</v>
      </c>
      <c r="G515" s="59">
        <v>368029</v>
      </c>
      <c r="H515" s="102">
        <f t="shared" si="8"/>
        <v>74.940490129201081</v>
      </c>
    </row>
    <row r="516" spans="1:8" x14ac:dyDescent="0.25">
      <c r="A516" s="56">
        <v>408880100113</v>
      </c>
      <c r="B516" s="57" t="s">
        <v>2090</v>
      </c>
      <c r="C516" s="58" t="s">
        <v>2091</v>
      </c>
      <c r="D516" s="58" t="s">
        <v>2092</v>
      </c>
      <c r="E516" s="58" t="s">
        <v>732</v>
      </c>
      <c r="F516" s="57" t="s">
        <v>441</v>
      </c>
      <c r="G516" s="59">
        <v>368029</v>
      </c>
      <c r="H516" s="102">
        <f t="shared" si="8"/>
        <v>74.940490129201081</v>
      </c>
    </row>
    <row r="517" spans="1:8" x14ac:dyDescent="0.25">
      <c r="A517" s="56">
        <v>408940300052</v>
      </c>
      <c r="B517" s="57" t="s">
        <v>2093</v>
      </c>
      <c r="C517" s="58" t="s">
        <v>2094</v>
      </c>
      <c r="D517" s="58" t="s">
        <v>2095</v>
      </c>
      <c r="E517" s="58" t="s">
        <v>732</v>
      </c>
      <c r="F517" s="57" t="s">
        <v>441</v>
      </c>
      <c r="G517" s="59">
        <v>368029</v>
      </c>
      <c r="H517" s="102">
        <f t="shared" si="8"/>
        <v>74.940490129201081</v>
      </c>
    </row>
    <row r="518" spans="1:8" x14ac:dyDescent="0.25">
      <c r="A518" s="56">
        <v>408970200206</v>
      </c>
      <c r="B518" s="57" t="s">
        <v>2096</v>
      </c>
      <c r="C518" s="58" t="s">
        <v>1740</v>
      </c>
      <c r="D518" s="58" t="s">
        <v>2097</v>
      </c>
      <c r="E518" s="58" t="s">
        <v>732</v>
      </c>
      <c r="F518" s="57" t="s">
        <v>441</v>
      </c>
      <c r="G518" s="59">
        <v>368029</v>
      </c>
      <c r="H518" s="102">
        <f t="shared" si="8"/>
        <v>74.940490129201081</v>
      </c>
    </row>
    <row r="519" spans="1:8" x14ac:dyDescent="0.25">
      <c r="A519" s="56">
        <v>408990500044</v>
      </c>
      <c r="B519" s="57" t="s">
        <v>2098</v>
      </c>
      <c r="C519" s="58" t="s">
        <v>1622</v>
      </c>
      <c r="D519" s="58" t="s">
        <v>2099</v>
      </c>
      <c r="E519" s="58" t="s">
        <v>732</v>
      </c>
      <c r="F519" s="57" t="s">
        <v>441</v>
      </c>
      <c r="G519" s="59">
        <v>368029</v>
      </c>
      <c r="H519" s="102">
        <f t="shared" si="8"/>
        <v>74.940490129201081</v>
      </c>
    </row>
    <row r="520" spans="1:8" x14ac:dyDescent="0.25">
      <c r="A520" s="56">
        <v>396931150066</v>
      </c>
      <c r="B520" s="57" t="s">
        <v>241</v>
      </c>
      <c r="C520" s="58" t="s">
        <v>2026</v>
      </c>
      <c r="D520" s="58" t="s">
        <v>2100</v>
      </c>
      <c r="E520" s="58" t="s">
        <v>440</v>
      </c>
      <c r="F520" s="57" t="s">
        <v>441</v>
      </c>
      <c r="G520" s="59">
        <v>368028</v>
      </c>
      <c r="H520" s="102">
        <f t="shared" si="8"/>
        <v>74.940286502611514</v>
      </c>
    </row>
    <row r="521" spans="1:8" x14ac:dyDescent="0.25">
      <c r="A521" s="56">
        <v>396160200929</v>
      </c>
      <c r="B521" s="57" t="s">
        <v>2101</v>
      </c>
      <c r="C521" s="58" t="s">
        <v>2102</v>
      </c>
      <c r="D521" s="58" t="s">
        <v>2103</v>
      </c>
      <c r="E521" s="58" t="s">
        <v>2104</v>
      </c>
      <c r="F521" s="57" t="s">
        <v>477</v>
      </c>
      <c r="G521" s="59">
        <v>363128</v>
      </c>
      <c r="H521" s="102">
        <f t="shared" si="8"/>
        <v>73.942516213767192</v>
      </c>
    </row>
    <row r="522" spans="1:8" x14ac:dyDescent="0.25">
      <c r="A522" s="56">
        <v>408920400131</v>
      </c>
      <c r="B522" s="57" t="s">
        <v>2105</v>
      </c>
      <c r="C522" s="58" t="s">
        <v>909</v>
      </c>
      <c r="D522" s="58" t="s">
        <v>2106</v>
      </c>
      <c r="E522" s="58" t="s">
        <v>732</v>
      </c>
      <c r="F522" s="57" t="s">
        <v>441</v>
      </c>
      <c r="G522" s="59">
        <v>361788</v>
      </c>
      <c r="H522" s="102">
        <f t="shared" si="8"/>
        <v>73.669656583756705</v>
      </c>
    </row>
    <row r="523" spans="1:8" x14ac:dyDescent="0.25">
      <c r="A523" s="56">
        <v>396060302031</v>
      </c>
      <c r="B523" s="57" t="s">
        <v>158</v>
      </c>
      <c r="C523" s="58" t="s">
        <v>2017</v>
      </c>
      <c r="D523" s="58" t="s">
        <v>2107</v>
      </c>
      <c r="E523" s="58" t="s">
        <v>440</v>
      </c>
      <c r="F523" s="57" t="s">
        <v>477</v>
      </c>
      <c r="G523" s="59">
        <v>353326</v>
      </c>
      <c r="H523" s="102">
        <f t="shared" si="8"/>
        <v>71.946568382899443</v>
      </c>
    </row>
    <row r="524" spans="1:8" x14ac:dyDescent="0.25">
      <c r="A524" s="56">
        <v>389911200265</v>
      </c>
      <c r="B524" s="57" t="s">
        <v>2108</v>
      </c>
      <c r="C524" s="58" t="s">
        <v>1746</v>
      </c>
      <c r="D524" s="58" t="s">
        <v>1747</v>
      </c>
      <c r="E524" s="58" t="s">
        <v>815</v>
      </c>
      <c r="F524" s="57" t="s">
        <v>477</v>
      </c>
      <c r="G524" s="59">
        <v>348425</v>
      </c>
      <c r="H524" s="102">
        <f t="shared" si="8"/>
        <v>70.948594467465568</v>
      </c>
    </row>
    <row r="525" spans="1:8" x14ac:dyDescent="0.25">
      <c r="A525" s="56">
        <v>395960511071</v>
      </c>
      <c r="B525" s="57" t="s">
        <v>2109</v>
      </c>
      <c r="C525" s="58" t="s">
        <v>2110</v>
      </c>
      <c r="D525" s="58" t="s">
        <v>2111</v>
      </c>
      <c r="E525" s="58" t="s">
        <v>728</v>
      </c>
      <c r="F525" s="57" t="s">
        <v>477</v>
      </c>
      <c r="G525" s="59">
        <v>348425</v>
      </c>
      <c r="H525" s="102">
        <f t="shared" si="8"/>
        <v>70.948594467465568</v>
      </c>
    </row>
    <row r="526" spans="1:8" x14ac:dyDescent="0.25">
      <c r="A526" s="56">
        <v>390010711595</v>
      </c>
      <c r="B526" s="57" t="s">
        <v>2112</v>
      </c>
      <c r="C526" s="58" t="s">
        <v>975</v>
      </c>
      <c r="D526" s="58" t="s">
        <v>2113</v>
      </c>
      <c r="E526" s="58" t="s">
        <v>977</v>
      </c>
      <c r="F526" s="57" t="s">
        <v>441</v>
      </c>
      <c r="G526" s="59">
        <v>344837</v>
      </c>
      <c r="H526" s="102">
        <f t="shared" si="8"/>
        <v>70.217982264124046</v>
      </c>
    </row>
    <row r="527" spans="1:8" x14ac:dyDescent="0.25">
      <c r="A527" s="56">
        <v>408750201236</v>
      </c>
      <c r="B527" s="57" t="s">
        <v>2114</v>
      </c>
      <c r="C527" s="58" t="s">
        <v>776</v>
      </c>
      <c r="D527" s="58" t="s">
        <v>2115</v>
      </c>
      <c r="E527" s="58" t="s">
        <v>732</v>
      </c>
      <c r="F527" s="57" t="s">
        <v>441</v>
      </c>
      <c r="G527" s="59">
        <v>344216</v>
      </c>
      <c r="H527" s="102">
        <f t="shared" si="8"/>
        <v>70.091530152007252</v>
      </c>
    </row>
    <row r="528" spans="1:8" x14ac:dyDescent="0.25">
      <c r="A528" s="56">
        <v>395991051419</v>
      </c>
      <c r="B528" s="57" t="s">
        <v>2116</v>
      </c>
      <c r="C528" s="58" t="s">
        <v>2117</v>
      </c>
      <c r="D528" s="58" t="s">
        <v>1661</v>
      </c>
      <c r="E528" s="58" t="s">
        <v>728</v>
      </c>
      <c r="F528" s="57" t="s">
        <v>477</v>
      </c>
      <c r="G528" s="59">
        <v>343961</v>
      </c>
      <c r="H528" s="102">
        <f t="shared" si="8"/>
        <v>70.039605371669438</v>
      </c>
    </row>
    <row r="529" spans="1:8" x14ac:dyDescent="0.25">
      <c r="A529" s="56">
        <v>352150900119</v>
      </c>
      <c r="B529" s="57" t="s">
        <v>2118</v>
      </c>
      <c r="C529" s="58" t="s">
        <v>2119</v>
      </c>
      <c r="D529" s="58" t="s">
        <v>2120</v>
      </c>
      <c r="E529" s="58" t="s">
        <v>732</v>
      </c>
      <c r="F529" s="57" t="s">
        <v>441</v>
      </c>
      <c r="G529" s="59">
        <v>343523</v>
      </c>
      <c r="H529" s="102">
        <f t="shared" si="8"/>
        <v>69.950416925442127</v>
      </c>
    </row>
    <row r="530" spans="1:8" x14ac:dyDescent="0.25">
      <c r="A530" s="56">
        <v>389911200273</v>
      </c>
      <c r="B530" s="57" t="s">
        <v>2121</v>
      </c>
      <c r="C530" s="58" t="s">
        <v>1746</v>
      </c>
      <c r="D530" s="58" t="s">
        <v>1747</v>
      </c>
      <c r="E530" s="58" t="s">
        <v>815</v>
      </c>
      <c r="F530" s="57" t="s">
        <v>477</v>
      </c>
      <c r="G530" s="59">
        <v>343523</v>
      </c>
      <c r="H530" s="102">
        <f t="shared" si="8"/>
        <v>69.950416925442127</v>
      </c>
    </row>
    <row r="531" spans="1:8" x14ac:dyDescent="0.25">
      <c r="A531" s="56">
        <v>396051000332</v>
      </c>
      <c r="B531" s="57" t="s">
        <v>215</v>
      </c>
      <c r="C531" s="58" t="s">
        <v>2122</v>
      </c>
      <c r="D531" s="58" t="s">
        <v>2123</v>
      </c>
      <c r="E531" s="58" t="s">
        <v>440</v>
      </c>
      <c r="F531" s="57" t="s">
        <v>477</v>
      </c>
      <c r="G531" s="59">
        <v>343523</v>
      </c>
      <c r="H531" s="102">
        <f t="shared" si="8"/>
        <v>69.950416925442127</v>
      </c>
    </row>
    <row r="532" spans="1:8" x14ac:dyDescent="0.25">
      <c r="A532" s="56">
        <v>400980220760</v>
      </c>
      <c r="B532" s="57" t="s">
        <v>2124</v>
      </c>
      <c r="C532" s="58" t="s">
        <v>2125</v>
      </c>
      <c r="D532" s="58" t="s">
        <v>2126</v>
      </c>
      <c r="E532" s="58" t="s">
        <v>2127</v>
      </c>
      <c r="F532" s="57" t="s">
        <v>441</v>
      </c>
      <c r="G532" s="59">
        <v>343523</v>
      </c>
      <c r="H532" s="102">
        <f t="shared" si="8"/>
        <v>69.950416925442127</v>
      </c>
    </row>
    <row r="533" spans="1:8" x14ac:dyDescent="0.25">
      <c r="A533" s="56">
        <v>408770300648</v>
      </c>
      <c r="B533" s="57" t="s">
        <v>2128</v>
      </c>
      <c r="C533" s="58" t="s">
        <v>2129</v>
      </c>
      <c r="D533" s="58" t="s">
        <v>811</v>
      </c>
      <c r="E533" s="58" t="s">
        <v>732</v>
      </c>
      <c r="F533" s="57" t="s">
        <v>477</v>
      </c>
      <c r="G533" s="59">
        <v>343523</v>
      </c>
      <c r="H533" s="102">
        <f t="shared" si="8"/>
        <v>69.950416925442127</v>
      </c>
    </row>
    <row r="534" spans="1:8" x14ac:dyDescent="0.25">
      <c r="A534" s="56">
        <v>395040701065</v>
      </c>
      <c r="B534" s="57" t="s">
        <v>2130</v>
      </c>
      <c r="C534" s="58" t="s">
        <v>2131</v>
      </c>
      <c r="D534" s="58" t="s">
        <v>2132</v>
      </c>
      <c r="E534" s="58" t="s">
        <v>728</v>
      </c>
      <c r="F534" s="57" t="s">
        <v>441</v>
      </c>
      <c r="G534" s="59">
        <v>328938</v>
      </c>
      <c r="H534" s="102">
        <f t="shared" si="8"/>
        <v>66.980523116708582</v>
      </c>
    </row>
    <row r="535" spans="1:8" x14ac:dyDescent="0.25">
      <c r="A535" s="56">
        <v>408730101171</v>
      </c>
      <c r="B535" s="57" t="s">
        <v>2133</v>
      </c>
      <c r="C535" s="58" t="s">
        <v>2134</v>
      </c>
      <c r="D535" s="58" t="s">
        <v>2135</v>
      </c>
      <c r="E535" s="58" t="s">
        <v>732</v>
      </c>
      <c r="F535" s="57" t="s">
        <v>441</v>
      </c>
      <c r="G535" s="59">
        <v>325438</v>
      </c>
      <c r="H535" s="102">
        <f t="shared" si="8"/>
        <v>66.26783005324836</v>
      </c>
    </row>
    <row r="536" spans="1:8" x14ac:dyDescent="0.25">
      <c r="A536" s="56">
        <v>389891000329</v>
      </c>
      <c r="B536" s="57" t="s">
        <v>2136</v>
      </c>
      <c r="C536" s="58" t="s">
        <v>1746</v>
      </c>
      <c r="D536" s="58" t="s">
        <v>1747</v>
      </c>
      <c r="E536" s="58" t="s">
        <v>815</v>
      </c>
      <c r="F536" s="57" t="s">
        <v>477</v>
      </c>
      <c r="G536" s="59">
        <v>323919</v>
      </c>
      <c r="H536" s="102">
        <f t="shared" si="8"/>
        <v>65.958521263706615</v>
      </c>
    </row>
    <row r="537" spans="1:8" x14ac:dyDescent="0.25">
      <c r="A537" s="56">
        <v>395770800531</v>
      </c>
      <c r="B537" s="57" t="s">
        <v>2137</v>
      </c>
      <c r="C537" s="58" t="s">
        <v>2138</v>
      </c>
      <c r="D537" s="58" t="s">
        <v>2139</v>
      </c>
      <c r="E537" s="58" t="s">
        <v>728</v>
      </c>
      <c r="F537" s="57" t="s">
        <v>441</v>
      </c>
      <c r="G537" s="59">
        <v>319893</v>
      </c>
      <c r="H537" s="102">
        <f t="shared" si="8"/>
        <v>65.138720614137796</v>
      </c>
    </row>
    <row r="538" spans="1:8" x14ac:dyDescent="0.25">
      <c r="A538" s="56">
        <v>395020700666</v>
      </c>
      <c r="B538" s="57" t="s">
        <v>2140</v>
      </c>
      <c r="C538" s="58" t="s">
        <v>2141</v>
      </c>
      <c r="D538" s="58" t="s">
        <v>2142</v>
      </c>
      <c r="E538" s="58" t="s">
        <v>728</v>
      </c>
      <c r="F538" s="57" t="s">
        <v>477</v>
      </c>
      <c r="G538" s="59">
        <v>319455</v>
      </c>
      <c r="H538" s="102">
        <f t="shared" si="8"/>
        <v>65.049532167910485</v>
      </c>
    </row>
    <row r="539" spans="1:8" x14ac:dyDescent="0.25">
      <c r="A539" s="56">
        <v>390940900061</v>
      </c>
      <c r="B539" s="57" t="s">
        <v>2143</v>
      </c>
      <c r="C539" s="58" t="s">
        <v>2144</v>
      </c>
      <c r="D539" s="58" t="s">
        <v>2145</v>
      </c>
      <c r="E539" s="58" t="s">
        <v>873</v>
      </c>
      <c r="F539" s="57" t="s">
        <v>477</v>
      </c>
      <c r="G539" s="59">
        <v>319017</v>
      </c>
      <c r="H539" s="102">
        <f t="shared" si="8"/>
        <v>64.960343721683174</v>
      </c>
    </row>
    <row r="540" spans="1:8" x14ac:dyDescent="0.25">
      <c r="A540" s="56">
        <v>395021002288</v>
      </c>
      <c r="B540" s="57" t="s">
        <v>2146</v>
      </c>
      <c r="C540" s="58" t="s">
        <v>2147</v>
      </c>
      <c r="D540" s="58" t="s">
        <v>2148</v>
      </c>
      <c r="E540" s="58" t="s">
        <v>743</v>
      </c>
      <c r="F540" s="57" t="s">
        <v>477</v>
      </c>
      <c r="G540" s="59">
        <v>319017</v>
      </c>
      <c r="H540" s="102">
        <f t="shared" si="8"/>
        <v>64.960343721683174</v>
      </c>
    </row>
    <row r="541" spans="1:8" x14ac:dyDescent="0.25">
      <c r="A541" s="56">
        <v>395030600368</v>
      </c>
      <c r="B541" s="57" t="s">
        <v>2149</v>
      </c>
      <c r="C541" s="58" t="s">
        <v>2150</v>
      </c>
      <c r="D541" s="58" t="s">
        <v>2151</v>
      </c>
      <c r="E541" s="58" t="s">
        <v>743</v>
      </c>
      <c r="F541" s="57" t="s">
        <v>441</v>
      </c>
      <c r="G541" s="59">
        <v>319017</v>
      </c>
      <c r="H541" s="102">
        <f t="shared" si="8"/>
        <v>64.960343721683174</v>
      </c>
    </row>
    <row r="542" spans="1:8" x14ac:dyDescent="0.25">
      <c r="A542" s="56">
        <v>396750301399</v>
      </c>
      <c r="B542" s="57" t="s">
        <v>300</v>
      </c>
      <c r="C542" s="58" t="s">
        <v>2152</v>
      </c>
      <c r="D542" s="58" t="s">
        <v>2153</v>
      </c>
      <c r="E542" s="58" t="s">
        <v>440</v>
      </c>
      <c r="F542" s="57" t="s">
        <v>477</v>
      </c>
      <c r="G542" s="59">
        <v>319017</v>
      </c>
      <c r="H542" s="102">
        <f t="shared" si="8"/>
        <v>64.960343721683174</v>
      </c>
    </row>
    <row r="543" spans="1:8" x14ac:dyDescent="0.25">
      <c r="A543" s="56">
        <v>398000705369</v>
      </c>
      <c r="B543" s="57" t="s">
        <v>2154</v>
      </c>
      <c r="C543" s="58" t="s">
        <v>2155</v>
      </c>
      <c r="D543" s="58" t="s">
        <v>2156</v>
      </c>
      <c r="E543" s="58" t="s">
        <v>1845</v>
      </c>
      <c r="F543" s="57" t="s">
        <v>477</v>
      </c>
      <c r="G543" s="59">
        <v>319017</v>
      </c>
      <c r="H543" s="102">
        <f t="shared" si="8"/>
        <v>64.960343721683174</v>
      </c>
    </row>
    <row r="544" spans="1:8" x14ac:dyDescent="0.25">
      <c r="A544" s="56">
        <v>398000806238</v>
      </c>
      <c r="B544" s="57" t="s">
        <v>2157</v>
      </c>
      <c r="C544" s="58" t="s">
        <v>2158</v>
      </c>
      <c r="D544" s="58" t="s">
        <v>2159</v>
      </c>
      <c r="E544" s="58" t="s">
        <v>2160</v>
      </c>
      <c r="F544" s="57" t="s">
        <v>441</v>
      </c>
      <c r="G544" s="59">
        <v>319017</v>
      </c>
      <c r="H544" s="102">
        <f t="shared" si="8"/>
        <v>64.960343721683174</v>
      </c>
    </row>
    <row r="545" spans="1:8" x14ac:dyDescent="0.25">
      <c r="A545" s="56">
        <v>408000200149</v>
      </c>
      <c r="B545" s="57" t="s">
        <v>2161</v>
      </c>
      <c r="C545" s="58" t="s">
        <v>958</v>
      </c>
      <c r="D545" s="58" t="s">
        <v>2162</v>
      </c>
      <c r="E545" s="58" t="s">
        <v>732</v>
      </c>
      <c r="F545" s="57" t="s">
        <v>441</v>
      </c>
      <c r="G545" s="59">
        <v>319017</v>
      </c>
      <c r="H545" s="102">
        <f t="shared" si="8"/>
        <v>64.960343721683174</v>
      </c>
    </row>
    <row r="546" spans="1:8" x14ac:dyDescent="0.25">
      <c r="A546" s="56">
        <v>396050300341</v>
      </c>
      <c r="B546" s="57" t="s">
        <v>614</v>
      </c>
      <c r="C546" s="58" t="s">
        <v>615</v>
      </c>
      <c r="D546" s="58" t="s">
        <v>616</v>
      </c>
      <c r="E546" s="58" t="s">
        <v>440</v>
      </c>
      <c r="F546" s="57" t="s">
        <v>441</v>
      </c>
      <c r="G546" s="59">
        <v>315798</v>
      </c>
      <c r="H546" s="102">
        <f t="shared" si="8"/>
        <v>64.304869729889333</v>
      </c>
    </row>
    <row r="547" spans="1:8" x14ac:dyDescent="0.25">
      <c r="A547" s="56">
        <v>408681000321</v>
      </c>
      <c r="B547" s="57" t="s">
        <v>2163</v>
      </c>
      <c r="C547" s="58" t="s">
        <v>862</v>
      </c>
      <c r="D547" s="58" t="s">
        <v>2164</v>
      </c>
      <c r="E547" s="58" t="s">
        <v>732</v>
      </c>
      <c r="F547" s="57" t="s">
        <v>441</v>
      </c>
      <c r="G547" s="59">
        <v>315798</v>
      </c>
      <c r="H547" s="102">
        <f t="shared" si="8"/>
        <v>64.304869729889333</v>
      </c>
    </row>
    <row r="548" spans="1:8" x14ac:dyDescent="0.25">
      <c r="A548" s="56">
        <v>408880400087</v>
      </c>
      <c r="B548" s="57" t="s">
        <v>2165</v>
      </c>
      <c r="C548" s="58" t="s">
        <v>2166</v>
      </c>
      <c r="D548" s="58" t="s">
        <v>2167</v>
      </c>
      <c r="E548" s="58" t="s">
        <v>732</v>
      </c>
      <c r="F548" s="57" t="s">
        <v>441</v>
      </c>
      <c r="G548" s="59">
        <v>315798</v>
      </c>
      <c r="H548" s="102">
        <f t="shared" si="8"/>
        <v>64.304869729889333</v>
      </c>
    </row>
    <row r="549" spans="1:8" x14ac:dyDescent="0.25">
      <c r="A549" s="56">
        <v>390881001104</v>
      </c>
      <c r="B549" s="57" t="s">
        <v>2168</v>
      </c>
      <c r="C549" s="58" t="s">
        <v>2169</v>
      </c>
      <c r="D549" s="58" t="s">
        <v>2170</v>
      </c>
      <c r="E549" s="58" t="s">
        <v>1215</v>
      </c>
      <c r="F549" s="57" t="s">
        <v>477</v>
      </c>
      <c r="G549" s="59">
        <v>309215</v>
      </c>
      <c r="H549" s="102">
        <f t="shared" si="8"/>
        <v>62.964395890815425</v>
      </c>
    </row>
    <row r="550" spans="1:8" x14ac:dyDescent="0.25">
      <c r="A550" s="56">
        <v>414020407742</v>
      </c>
      <c r="B550" s="57" t="s">
        <v>2171</v>
      </c>
      <c r="C550" s="58" t="s">
        <v>2172</v>
      </c>
      <c r="D550" s="58" t="s">
        <v>2173</v>
      </c>
      <c r="E550" s="58" t="s">
        <v>2174</v>
      </c>
      <c r="F550" s="57" t="s">
        <v>441</v>
      </c>
      <c r="G550" s="59">
        <v>308078</v>
      </c>
      <c r="H550" s="102">
        <f t="shared" si="8"/>
        <v>62.73287245848563</v>
      </c>
    </row>
    <row r="551" spans="1:8" x14ac:dyDescent="0.25">
      <c r="A551" s="56">
        <v>390930600639</v>
      </c>
      <c r="B551" s="57" t="s">
        <v>2175</v>
      </c>
      <c r="C551" s="58" t="s">
        <v>1749</v>
      </c>
      <c r="D551" s="58" t="s">
        <v>2176</v>
      </c>
      <c r="E551" s="58" t="s">
        <v>1532</v>
      </c>
      <c r="F551" s="57" t="s">
        <v>477</v>
      </c>
      <c r="G551" s="59">
        <v>304314</v>
      </c>
      <c r="H551" s="102">
        <f t="shared" si="8"/>
        <v>61.96642197538155</v>
      </c>
    </row>
    <row r="552" spans="1:8" x14ac:dyDescent="0.25">
      <c r="A552" s="56">
        <v>391921000072</v>
      </c>
      <c r="B552" s="57" t="s">
        <v>2177</v>
      </c>
      <c r="C552" s="58" t="s">
        <v>2178</v>
      </c>
      <c r="D552" s="58" t="s">
        <v>2179</v>
      </c>
      <c r="E552" s="58" t="s">
        <v>1416</v>
      </c>
      <c r="F552" s="57" t="s">
        <v>441</v>
      </c>
      <c r="G552" s="59">
        <v>304314</v>
      </c>
      <c r="H552" s="102">
        <f t="shared" si="8"/>
        <v>61.96642197538155</v>
      </c>
    </row>
    <row r="553" spans="1:8" x14ac:dyDescent="0.25">
      <c r="A553" s="56">
        <v>390820200279</v>
      </c>
      <c r="B553" s="57" t="s">
        <v>2180</v>
      </c>
      <c r="C553" s="58" t="s">
        <v>2181</v>
      </c>
      <c r="D553" s="58" t="s">
        <v>2182</v>
      </c>
      <c r="E553" s="58" t="s">
        <v>1525</v>
      </c>
      <c r="F553" s="57" t="s">
        <v>477</v>
      </c>
      <c r="G553" s="59">
        <v>304313</v>
      </c>
      <c r="H553" s="102">
        <f t="shared" si="8"/>
        <v>61.96621834879199</v>
      </c>
    </row>
    <row r="554" spans="1:8" x14ac:dyDescent="0.25">
      <c r="A554" s="56">
        <v>403950302302</v>
      </c>
      <c r="B554" s="57" t="s">
        <v>2183</v>
      </c>
      <c r="C554" s="58" t="s">
        <v>2184</v>
      </c>
      <c r="D554" s="58" t="s">
        <v>2185</v>
      </c>
      <c r="E554" s="58" t="s">
        <v>724</v>
      </c>
      <c r="F554" s="57" t="s">
        <v>477</v>
      </c>
      <c r="G554" s="59">
        <v>304313</v>
      </c>
      <c r="H554" s="102">
        <f t="shared" si="8"/>
        <v>61.96621834879199</v>
      </c>
    </row>
    <row r="555" spans="1:8" x14ac:dyDescent="0.25">
      <c r="A555" s="56">
        <v>395041002047</v>
      </c>
      <c r="B555" s="57" t="s">
        <v>2186</v>
      </c>
      <c r="C555" s="58" t="s">
        <v>1304</v>
      </c>
      <c r="D555" s="58" t="s">
        <v>2187</v>
      </c>
      <c r="E555" s="58" t="s">
        <v>728</v>
      </c>
      <c r="F555" s="57" t="s">
        <v>441</v>
      </c>
      <c r="G555" s="59">
        <v>302658</v>
      </c>
      <c r="H555" s="102">
        <f t="shared" si="8"/>
        <v>61.629216343070084</v>
      </c>
    </row>
    <row r="556" spans="1:8" x14ac:dyDescent="0.25">
      <c r="A556" s="56">
        <v>408740100407</v>
      </c>
      <c r="B556" s="57" t="s">
        <v>2188</v>
      </c>
      <c r="C556" s="58" t="s">
        <v>2189</v>
      </c>
      <c r="D556" s="58" t="s">
        <v>2190</v>
      </c>
      <c r="E556" s="58" t="s">
        <v>732</v>
      </c>
      <c r="F556" s="57" t="s">
        <v>477</v>
      </c>
      <c r="G556" s="59">
        <v>302658</v>
      </c>
      <c r="H556" s="102">
        <f t="shared" si="8"/>
        <v>61.629216343070084</v>
      </c>
    </row>
    <row r="557" spans="1:8" x14ac:dyDescent="0.25">
      <c r="A557" s="56">
        <v>395040400961</v>
      </c>
      <c r="B557" s="57" t="s">
        <v>2191</v>
      </c>
      <c r="C557" s="58" t="s">
        <v>2192</v>
      </c>
      <c r="D557" s="58" t="s">
        <v>2193</v>
      </c>
      <c r="E557" s="58" t="s">
        <v>743</v>
      </c>
      <c r="F557" s="57" t="s">
        <v>441</v>
      </c>
      <c r="G557" s="59">
        <v>296088</v>
      </c>
      <c r="H557" s="102">
        <f t="shared" si="8"/>
        <v>60.291389649660452</v>
      </c>
    </row>
    <row r="558" spans="1:8" x14ac:dyDescent="0.25">
      <c r="A558" s="56">
        <v>395750300116</v>
      </c>
      <c r="B558" s="57" t="s">
        <v>2194</v>
      </c>
      <c r="C558" s="58" t="s">
        <v>2195</v>
      </c>
      <c r="D558" s="58" t="s">
        <v>2196</v>
      </c>
      <c r="E558" s="58" t="s">
        <v>728</v>
      </c>
      <c r="F558" s="57" t="s">
        <v>477</v>
      </c>
      <c r="G558" s="59">
        <v>295825</v>
      </c>
      <c r="H558" s="102">
        <f t="shared" si="8"/>
        <v>60.237835856606161</v>
      </c>
    </row>
    <row r="559" spans="1:8" x14ac:dyDescent="0.25">
      <c r="A559" s="56">
        <v>371781111609</v>
      </c>
      <c r="B559" s="57" t="s">
        <v>2197</v>
      </c>
      <c r="C559" s="58" t="s">
        <v>2198</v>
      </c>
      <c r="D559" s="58" t="s">
        <v>2199</v>
      </c>
      <c r="E559" s="58" t="s">
        <v>2200</v>
      </c>
      <c r="F559" s="57" t="s">
        <v>441</v>
      </c>
      <c r="G559" s="59">
        <v>294950</v>
      </c>
      <c r="H559" s="102">
        <f t="shared" si="8"/>
        <v>60.059662590741098</v>
      </c>
    </row>
    <row r="560" spans="1:8" x14ac:dyDescent="0.25">
      <c r="A560" s="56">
        <v>390820100240</v>
      </c>
      <c r="B560" s="57" t="s">
        <v>2201</v>
      </c>
      <c r="C560" s="58" t="s">
        <v>1717</v>
      </c>
      <c r="D560" s="58" t="s">
        <v>2202</v>
      </c>
      <c r="E560" s="58" t="s">
        <v>1719</v>
      </c>
      <c r="F560" s="57" t="s">
        <v>477</v>
      </c>
      <c r="G560" s="59">
        <v>294950</v>
      </c>
      <c r="H560" s="102">
        <f t="shared" si="8"/>
        <v>60.059662590741098</v>
      </c>
    </row>
    <row r="561" spans="1:8" x14ac:dyDescent="0.25">
      <c r="A561" s="56">
        <v>395010502432</v>
      </c>
      <c r="B561" s="57" t="s">
        <v>2203</v>
      </c>
      <c r="C561" s="58" t="s">
        <v>2204</v>
      </c>
      <c r="D561" s="58" t="s">
        <v>2205</v>
      </c>
      <c r="E561" s="58" t="s">
        <v>728</v>
      </c>
      <c r="F561" s="57" t="s">
        <v>441</v>
      </c>
      <c r="G561" s="59">
        <v>294949</v>
      </c>
      <c r="H561" s="102">
        <f t="shared" si="8"/>
        <v>60.059458964151538</v>
      </c>
    </row>
    <row r="562" spans="1:8" x14ac:dyDescent="0.25">
      <c r="A562" s="56">
        <v>395060500872</v>
      </c>
      <c r="B562" s="57" t="s">
        <v>2206</v>
      </c>
      <c r="C562" s="58" t="s">
        <v>2207</v>
      </c>
      <c r="D562" s="58" t="s">
        <v>2208</v>
      </c>
      <c r="E562" s="58" t="s">
        <v>743</v>
      </c>
      <c r="F562" s="57" t="s">
        <v>477</v>
      </c>
      <c r="G562" s="59">
        <v>294949</v>
      </c>
      <c r="H562" s="102">
        <f t="shared" si="8"/>
        <v>60.059458964151538</v>
      </c>
    </row>
    <row r="563" spans="1:8" x14ac:dyDescent="0.25">
      <c r="A563" s="56">
        <v>395060601652</v>
      </c>
      <c r="B563" s="57" t="s">
        <v>2209</v>
      </c>
      <c r="C563" s="58" t="s">
        <v>2210</v>
      </c>
      <c r="D563" s="58" t="s">
        <v>2211</v>
      </c>
      <c r="E563" s="58" t="s">
        <v>743</v>
      </c>
      <c r="F563" s="57" t="s">
        <v>441</v>
      </c>
      <c r="G563" s="59">
        <v>294949</v>
      </c>
      <c r="H563" s="102">
        <f t="shared" si="8"/>
        <v>60.059458964151538</v>
      </c>
    </row>
    <row r="564" spans="1:8" x14ac:dyDescent="0.25">
      <c r="A564" s="56">
        <v>395090802075</v>
      </c>
      <c r="B564" s="57" t="s">
        <v>2212</v>
      </c>
      <c r="C564" s="58" t="s">
        <v>2213</v>
      </c>
      <c r="D564" s="58" t="s">
        <v>2214</v>
      </c>
      <c r="E564" s="58" t="s">
        <v>728</v>
      </c>
      <c r="F564" s="57" t="s">
        <v>441</v>
      </c>
      <c r="G564" s="59">
        <v>294949</v>
      </c>
      <c r="H564" s="102">
        <f t="shared" si="8"/>
        <v>60.059458964151538</v>
      </c>
    </row>
    <row r="565" spans="1:8" x14ac:dyDescent="0.25">
      <c r="A565" s="56">
        <v>395130300574</v>
      </c>
      <c r="B565" s="57" t="s">
        <v>2215</v>
      </c>
      <c r="C565" s="58" t="s">
        <v>2216</v>
      </c>
      <c r="D565" s="58" t="s">
        <v>2217</v>
      </c>
      <c r="E565" s="58" t="s">
        <v>743</v>
      </c>
      <c r="F565" s="57" t="s">
        <v>441</v>
      </c>
      <c r="G565" s="59">
        <v>294949</v>
      </c>
      <c r="H565" s="102">
        <f t="shared" si="8"/>
        <v>60.059458964151538</v>
      </c>
    </row>
    <row r="566" spans="1:8" x14ac:dyDescent="0.25">
      <c r="A566" s="56">
        <v>395990520822</v>
      </c>
      <c r="B566" s="57" t="s">
        <v>2218</v>
      </c>
      <c r="C566" s="58" t="s">
        <v>1817</v>
      </c>
      <c r="D566" s="58" t="s">
        <v>2219</v>
      </c>
      <c r="E566" s="58" t="s">
        <v>743</v>
      </c>
      <c r="F566" s="57" t="s">
        <v>441</v>
      </c>
      <c r="G566" s="59">
        <v>294949</v>
      </c>
      <c r="H566" s="102">
        <f t="shared" si="8"/>
        <v>60.059458964151538</v>
      </c>
    </row>
    <row r="567" spans="1:8" x14ac:dyDescent="0.25">
      <c r="A567" s="56">
        <v>398090601273</v>
      </c>
      <c r="B567" s="57" t="s">
        <v>2220</v>
      </c>
      <c r="C567" s="58" t="s">
        <v>2221</v>
      </c>
      <c r="D567" s="58" t="s">
        <v>2222</v>
      </c>
      <c r="E567" s="58" t="s">
        <v>2223</v>
      </c>
      <c r="F567" s="57" t="s">
        <v>477</v>
      </c>
      <c r="G567" s="59">
        <v>294949</v>
      </c>
      <c r="H567" s="102">
        <f t="shared" si="8"/>
        <v>60.059458964151538</v>
      </c>
    </row>
    <row r="568" spans="1:8" x14ac:dyDescent="0.25">
      <c r="A568" s="56">
        <v>398111200525</v>
      </c>
      <c r="B568" s="57" t="s">
        <v>2224</v>
      </c>
      <c r="C568" s="58" t="s">
        <v>2225</v>
      </c>
      <c r="D568" s="58" t="s">
        <v>2226</v>
      </c>
      <c r="E568" s="58" t="s">
        <v>2227</v>
      </c>
      <c r="F568" s="57" t="s">
        <v>441</v>
      </c>
      <c r="G568" s="59">
        <v>294949</v>
      </c>
      <c r="H568" s="102">
        <f t="shared" si="8"/>
        <v>60.059458964151538</v>
      </c>
    </row>
    <row r="569" spans="1:8" x14ac:dyDescent="0.25">
      <c r="A569" s="56">
        <v>385140700583</v>
      </c>
      <c r="B569" s="57" t="s">
        <v>2228</v>
      </c>
      <c r="C569" s="58" t="s">
        <v>2229</v>
      </c>
      <c r="D569" s="58" t="s">
        <v>2230</v>
      </c>
      <c r="E569" s="58" t="s">
        <v>1280</v>
      </c>
      <c r="F569" s="57" t="s">
        <v>441</v>
      </c>
      <c r="G569" s="59">
        <v>294512</v>
      </c>
      <c r="H569" s="102">
        <f t="shared" si="8"/>
        <v>59.970474144513794</v>
      </c>
    </row>
    <row r="570" spans="1:8" x14ac:dyDescent="0.25">
      <c r="A570" s="56">
        <v>385160300581</v>
      </c>
      <c r="B570" s="57" t="s">
        <v>2231</v>
      </c>
      <c r="C570" s="58" t="s">
        <v>2232</v>
      </c>
      <c r="D570" s="58" t="s">
        <v>2233</v>
      </c>
      <c r="E570" s="58" t="s">
        <v>1280</v>
      </c>
      <c r="F570" s="57" t="s">
        <v>441</v>
      </c>
      <c r="G570" s="59">
        <v>294512</v>
      </c>
      <c r="H570" s="102">
        <f t="shared" si="8"/>
        <v>59.970474144513794</v>
      </c>
    </row>
    <row r="571" spans="1:8" x14ac:dyDescent="0.25">
      <c r="A571" s="56">
        <v>385161000328</v>
      </c>
      <c r="B571" s="57" t="s">
        <v>2234</v>
      </c>
      <c r="C571" s="58" t="s">
        <v>2235</v>
      </c>
      <c r="D571" s="58" t="s">
        <v>2236</v>
      </c>
      <c r="E571" s="58" t="s">
        <v>1280</v>
      </c>
      <c r="F571" s="57" t="s">
        <v>441</v>
      </c>
      <c r="G571" s="59">
        <v>294512</v>
      </c>
      <c r="H571" s="102">
        <f t="shared" si="8"/>
        <v>59.970474144513794</v>
      </c>
    </row>
    <row r="572" spans="1:8" x14ac:dyDescent="0.25">
      <c r="A572" s="56">
        <v>371850201712</v>
      </c>
      <c r="B572" s="57" t="s">
        <v>2237</v>
      </c>
      <c r="C572" s="58" t="s">
        <v>2238</v>
      </c>
      <c r="D572" s="58" t="s">
        <v>2239</v>
      </c>
      <c r="E572" s="58" t="s">
        <v>1674</v>
      </c>
      <c r="F572" s="57" t="s">
        <v>441</v>
      </c>
      <c r="G572" s="59">
        <v>294511</v>
      </c>
      <c r="H572" s="102">
        <f t="shared" si="8"/>
        <v>59.970270517924234</v>
      </c>
    </row>
    <row r="573" spans="1:8" x14ac:dyDescent="0.25">
      <c r="A573" s="56">
        <v>371961000121</v>
      </c>
      <c r="B573" s="57" t="s">
        <v>2240</v>
      </c>
      <c r="C573" s="58" t="s">
        <v>2241</v>
      </c>
      <c r="D573" s="58" t="s">
        <v>2242</v>
      </c>
      <c r="E573" s="58" t="s">
        <v>1674</v>
      </c>
      <c r="F573" s="57" t="s">
        <v>441</v>
      </c>
      <c r="G573" s="59">
        <v>294511</v>
      </c>
      <c r="H573" s="102">
        <f t="shared" si="8"/>
        <v>59.970270517924234</v>
      </c>
    </row>
    <row r="574" spans="1:8" x14ac:dyDescent="0.25">
      <c r="A574" s="56">
        <v>389130300167</v>
      </c>
      <c r="B574" s="57" t="s">
        <v>2243</v>
      </c>
      <c r="C574" s="58" t="s">
        <v>2244</v>
      </c>
      <c r="D574" s="58" t="s">
        <v>2245</v>
      </c>
      <c r="E574" s="58" t="s">
        <v>815</v>
      </c>
      <c r="F574" s="57" t="s">
        <v>477</v>
      </c>
      <c r="G574" s="59">
        <v>294511</v>
      </c>
      <c r="H574" s="102">
        <f t="shared" si="8"/>
        <v>59.970270517924234</v>
      </c>
    </row>
    <row r="575" spans="1:8" x14ac:dyDescent="0.25">
      <c r="A575" s="56">
        <v>389150700137</v>
      </c>
      <c r="B575" s="57" t="s">
        <v>2246</v>
      </c>
      <c r="C575" s="58" t="s">
        <v>2247</v>
      </c>
      <c r="D575" s="58" t="s">
        <v>2248</v>
      </c>
      <c r="E575" s="58" t="s">
        <v>2249</v>
      </c>
      <c r="F575" s="57" t="s">
        <v>441</v>
      </c>
      <c r="G575" s="59">
        <v>294511</v>
      </c>
      <c r="H575" s="102">
        <f t="shared" si="8"/>
        <v>59.970270517924234</v>
      </c>
    </row>
    <row r="576" spans="1:8" x14ac:dyDescent="0.25">
      <c r="A576" s="56">
        <v>389830100029</v>
      </c>
      <c r="B576" s="57" t="s">
        <v>2250</v>
      </c>
      <c r="C576" s="58" t="s">
        <v>2244</v>
      </c>
      <c r="D576" s="58" t="s">
        <v>2251</v>
      </c>
      <c r="E576" s="58" t="s">
        <v>815</v>
      </c>
      <c r="F576" s="57" t="s">
        <v>477</v>
      </c>
      <c r="G576" s="59">
        <v>294511</v>
      </c>
      <c r="H576" s="102">
        <f t="shared" si="8"/>
        <v>59.970270517924234</v>
      </c>
    </row>
    <row r="577" spans="1:8" x14ac:dyDescent="0.25">
      <c r="A577" s="56">
        <v>389891100315</v>
      </c>
      <c r="B577" s="57" t="s">
        <v>2252</v>
      </c>
      <c r="C577" s="58" t="s">
        <v>1746</v>
      </c>
      <c r="D577" s="58" t="s">
        <v>2253</v>
      </c>
      <c r="E577" s="58" t="s">
        <v>815</v>
      </c>
      <c r="F577" s="57" t="s">
        <v>477</v>
      </c>
      <c r="G577" s="59">
        <v>294511</v>
      </c>
      <c r="H577" s="102">
        <f t="shared" si="8"/>
        <v>59.970270517924234</v>
      </c>
    </row>
    <row r="578" spans="1:8" x14ac:dyDescent="0.25">
      <c r="A578" s="56">
        <v>389920300272</v>
      </c>
      <c r="B578" s="57" t="s">
        <v>2254</v>
      </c>
      <c r="C578" s="58" t="s">
        <v>1653</v>
      </c>
      <c r="D578" s="58" t="s">
        <v>2255</v>
      </c>
      <c r="E578" s="58" t="s">
        <v>815</v>
      </c>
      <c r="F578" s="57" t="s">
        <v>441</v>
      </c>
      <c r="G578" s="59">
        <v>294511</v>
      </c>
      <c r="H578" s="102">
        <f t="shared" ref="H578:H641" si="9">G578/4910.95</f>
        <v>59.970270517924234</v>
      </c>
    </row>
    <row r="579" spans="1:8" x14ac:dyDescent="0.25">
      <c r="A579" s="56">
        <v>390050601326</v>
      </c>
      <c r="B579" s="57" t="s">
        <v>2256</v>
      </c>
      <c r="C579" s="58" t="s">
        <v>2257</v>
      </c>
      <c r="D579" s="58" t="s">
        <v>2258</v>
      </c>
      <c r="E579" s="58" t="s">
        <v>1532</v>
      </c>
      <c r="F579" s="57" t="s">
        <v>477</v>
      </c>
      <c r="G579" s="59">
        <v>294511</v>
      </c>
      <c r="H579" s="102">
        <f t="shared" si="9"/>
        <v>59.970270517924234</v>
      </c>
    </row>
    <row r="580" spans="1:8" x14ac:dyDescent="0.25">
      <c r="A580" s="56">
        <v>390090800542</v>
      </c>
      <c r="B580" s="57" t="s">
        <v>2259</v>
      </c>
      <c r="C580" s="58" t="s">
        <v>2260</v>
      </c>
      <c r="D580" s="58" t="s">
        <v>2261</v>
      </c>
      <c r="E580" s="58" t="s">
        <v>1215</v>
      </c>
      <c r="F580" s="57" t="s">
        <v>441</v>
      </c>
      <c r="G580" s="59">
        <v>294511</v>
      </c>
      <c r="H580" s="102">
        <f t="shared" si="9"/>
        <v>59.970270517924234</v>
      </c>
    </row>
    <row r="581" spans="1:8" x14ac:dyDescent="0.25">
      <c r="A581" s="56">
        <v>390100500178</v>
      </c>
      <c r="B581" s="57" t="s">
        <v>2262</v>
      </c>
      <c r="C581" s="58" t="s">
        <v>2263</v>
      </c>
      <c r="D581" s="58" t="s">
        <v>2264</v>
      </c>
      <c r="E581" s="58" t="s">
        <v>1215</v>
      </c>
      <c r="F581" s="57" t="s">
        <v>477</v>
      </c>
      <c r="G581" s="59">
        <v>294511</v>
      </c>
      <c r="H581" s="102">
        <f t="shared" si="9"/>
        <v>59.970270517924234</v>
      </c>
    </row>
    <row r="582" spans="1:8" x14ac:dyDescent="0.25">
      <c r="A582" s="56">
        <v>390101100882</v>
      </c>
      <c r="B582" s="57" t="s">
        <v>2265</v>
      </c>
      <c r="C582" s="58" t="s">
        <v>2266</v>
      </c>
      <c r="D582" s="58" t="s">
        <v>2267</v>
      </c>
      <c r="E582" s="58" t="s">
        <v>1781</v>
      </c>
      <c r="F582" s="57" t="s">
        <v>477</v>
      </c>
      <c r="G582" s="59">
        <v>294511</v>
      </c>
      <c r="H582" s="102">
        <f t="shared" si="9"/>
        <v>59.970270517924234</v>
      </c>
    </row>
    <row r="583" spans="1:8" x14ac:dyDescent="0.25">
      <c r="A583" s="56">
        <v>390180900732</v>
      </c>
      <c r="B583" s="57" t="s">
        <v>2268</v>
      </c>
      <c r="C583" s="58" t="s">
        <v>2269</v>
      </c>
      <c r="D583" s="58" t="s">
        <v>2270</v>
      </c>
      <c r="E583" s="58" t="s">
        <v>977</v>
      </c>
      <c r="F583" s="57" t="s">
        <v>477</v>
      </c>
      <c r="G583" s="59">
        <v>294511</v>
      </c>
      <c r="H583" s="102">
        <f t="shared" si="9"/>
        <v>59.970270517924234</v>
      </c>
    </row>
    <row r="584" spans="1:8" x14ac:dyDescent="0.25">
      <c r="A584" s="56">
        <v>390181100250</v>
      </c>
      <c r="B584" s="57" t="s">
        <v>2271</v>
      </c>
      <c r="C584" s="58" t="s">
        <v>2269</v>
      </c>
      <c r="D584" s="58" t="s">
        <v>2270</v>
      </c>
      <c r="E584" s="58" t="s">
        <v>1215</v>
      </c>
      <c r="F584" s="57" t="s">
        <v>477</v>
      </c>
      <c r="G584" s="59">
        <v>294511</v>
      </c>
      <c r="H584" s="102">
        <f t="shared" si="9"/>
        <v>59.970270517924234</v>
      </c>
    </row>
    <row r="585" spans="1:8" x14ac:dyDescent="0.25">
      <c r="A585" s="56">
        <v>390800102441</v>
      </c>
      <c r="B585" s="57" t="s">
        <v>2272</v>
      </c>
      <c r="C585" s="58" t="s">
        <v>1439</v>
      </c>
      <c r="D585" s="58" t="s">
        <v>2273</v>
      </c>
      <c r="E585" s="58" t="s">
        <v>873</v>
      </c>
      <c r="F585" s="57" t="s">
        <v>441</v>
      </c>
      <c r="G585" s="59">
        <v>294511</v>
      </c>
      <c r="H585" s="102">
        <f t="shared" si="9"/>
        <v>59.970270517924234</v>
      </c>
    </row>
    <row r="586" spans="1:8" x14ac:dyDescent="0.25">
      <c r="A586" s="56">
        <v>390811100245</v>
      </c>
      <c r="B586" s="57" t="s">
        <v>2274</v>
      </c>
      <c r="C586" s="58" t="s">
        <v>1824</v>
      </c>
      <c r="D586" s="58" t="s">
        <v>1825</v>
      </c>
      <c r="E586" s="58" t="s">
        <v>1781</v>
      </c>
      <c r="F586" s="57" t="s">
        <v>441</v>
      </c>
      <c r="G586" s="59">
        <v>294511</v>
      </c>
      <c r="H586" s="102">
        <f t="shared" si="9"/>
        <v>59.970270517924234</v>
      </c>
    </row>
    <row r="587" spans="1:8" x14ac:dyDescent="0.25">
      <c r="A587" s="56">
        <v>390880300264</v>
      </c>
      <c r="B587" s="57" t="s">
        <v>2275</v>
      </c>
      <c r="C587" s="58" t="s">
        <v>2276</v>
      </c>
      <c r="D587" s="58" t="s">
        <v>2277</v>
      </c>
      <c r="E587" s="58" t="s">
        <v>1215</v>
      </c>
      <c r="F587" s="57" t="s">
        <v>477</v>
      </c>
      <c r="G587" s="59">
        <v>294511</v>
      </c>
      <c r="H587" s="102">
        <f t="shared" si="9"/>
        <v>59.970270517924234</v>
      </c>
    </row>
    <row r="588" spans="1:8" x14ac:dyDescent="0.25">
      <c r="A588" s="56">
        <v>390920600614</v>
      </c>
      <c r="B588" s="57" t="s">
        <v>2278</v>
      </c>
      <c r="C588" s="58" t="s">
        <v>2279</v>
      </c>
      <c r="D588" s="58" t="s">
        <v>2280</v>
      </c>
      <c r="E588" s="58" t="s">
        <v>1532</v>
      </c>
      <c r="F588" s="57" t="s">
        <v>477</v>
      </c>
      <c r="G588" s="59">
        <v>294511</v>
      </c>
      <c r="H588" s="102">
        <f t="shared" si="9"/>
        <v>59.970270517924234</v>
      </c>
    </row>
    <row r="589" spans="1:8" x14ac:dyDescent="0.25">
      <c r="A589" s="56">
        <v>391940600188</v>
      </c>
      <c r="B589" s="57" t="s">
        <v>2281</v>
      </c>
      <c r="C589" s="58" t="s">
        <v>2282</v>
      </c>
      <c r="D589" s="58" t="s">
        <v>2283</v>
      </c>
      <c r="E589" s="58" t="s">
        <v>1416</v>
      </c>
      <c r="F589" s="57" t="s">
        <v>441</v>
      </c>
      <c r="G589" s="59">
        <v>294511</v>
      </c>
      <c r="H589" s="102">
        <f t="shared" si="9"/>
        <v>59.970270517924234</v>
      </c>
    </row>
    <row r="590" spans="1:8" x14ac:dyDescent="0.25">
      <c r="A590" s="56">
        <v>392080300056</v>
      </c>
      <c r="B590" s="57" t="s">
        <v>2284</v>
      </c>
      <c r="C590" s="58" t="s">
        <v>2285</v>
      </c>
      <c r="D590" s="58" t="s">
        <v>2286</v>
      </c>
      <c r="E590" s="58" t="s">
        <v>938</v>
      </c>
      <c r="F590" s="57" t="s">
        <v>477</v>
      </c>
      <c r="G590" s="59">
        <v>294511</v>
      </c>
      <c r="H590" s="102">
        <f t="shared" si="9"/>
        <v>59.970270517924234</v>
      </c>
    </row>
    <row r="591" spans="1:8" x14ac:dyDescent="0.25">
      <c r="A591" s="56">
        <v>393000810489</v>
      </c>
      <c r="B591" s="57" t="s">
        <v>2287</v>
      </c>
      <c r="C591" s="58" t="s">
        <v>2288</v>
      </c>
      <c r="D591" s="58" t="s">
        <v>2289</v>
      </c>
      <c r="E591" s="58" t="s">
        <v>1205</v>
      </c>
      <c r="F591" s="57" t="s">
        <v>477</v>
      </c>
      <c r="G591" s="59">
        <v>294511</v>
      </c>
      <c r="H591" s="102">
        <f t="shared" si="9"/>
        <v>59.970270517924234</v>
      </c>
    </row>
    <row r="592" spans="1:8" x14ac:dyDescent="0.25">
      <c r="A592" s="56">
        <v>393020400252</v>
      </c>
      <c r="B592" s="57" t="s">
        <v>2290</v>
      </c>
      <c r="C592" s="58" t="s">
        <v>2288</v>
      </c>
      <c r="D592" s="58" t="s">
        <v>2291</v>
      </c>
      <c r="E592" s="58" t="s">
        <v>1205</v>
      </c>
      <c r="F592" s="57" t="s">
        <v>477</v>
      </c>
      <c r="G592" s="59">
        <v>294511</v>
      </c>
      <c r="H592" s="102">
        <f t="shared" si="9"/>
        <v>59.970270517924234</v>
      </c>
    </row>
    <row r="593" spans="1:8" x14ac:dyDescent="0.25">
      <c r="A593" s="56">
        <v>393060500144</v>
      </c>
      <c r="B593" s="57" t="s">
        <v>2292</v>
      </c>
      <c r="C593" s="58" t="s">
        <v>1537</v>
      </c>
      <c r="D593" s="58" t="s">
        <v>2293</v>
      </c>
      <c r="E593" s="58" t="s">
        <v>1205</v>
      </c>
      <c r="F593" s="57" t="s">
        <v>441</v>
      </c>
      <c r="G593" s="59">
        <v>294511</v>
      </c>
      <c r="H593" s="102">
        <f t="shared" si="9"/>
        <v>59.970270517924234</v>
      </c>
    </row>
    <row r="594" spans="1:8" x14ac:dyDescent="0.25">
      <c r="A594" s="56">
        <v>393140700179</v>
      </c>
      <c r="B594" s="57" t="s">
        <v>2294</v>
      </c>
      <c r="C594" s="58" t="s">
        <v>2295</v>
      </c>
      <c r="D594" s="58" t="s">
        <v>2296</v>
      </c>
      <c r="E594" s="58" t="s">
        <v>2297</v>
      </c>
      <c r="F594" s="57" t="s">
        <v>441</v>
      </c>
      <c r="G594" s="59">
        <v>294511</v>
      </c>
      <c r="H594" s="102">
        <f t="shared" si="9"/>
        <v>59.970270517924234</v>
      </c>
    </row>
    <row r="595" spans="1:8" x14ac:dyDescent="0.25">
      <c r="A595" s="56">
        <v>393161000053</v>
      </c>
      <c r="B595" s="57" t="s">
        <v>2298</v>
      </c>
      <c r="C595" s="58" t="s">
        <v>2299</v>
      </c>
      <c r="D595" s="58" t="s">
        <v>2300</v>
      </c>
      <c r="E595" s="58" t="s">
        <v>877</v>
      </c>
      <c r="F595" s="57" t="s">
        <v>441</v>
      </c>
      <c r="G595" s="59">
        <v>294511</v>
      </c>
      <c r="H595" s="102">
        <f t="shared" si="9"/>
        <v>59.970270517924234</v>
      </c>
    </row>
    <row r="596" spans="1:8" x14ac:dyDescent="0.25">
      <c r="A596" s="56">
        <v>393791000647</v>
      </c>
      <c r="B596" s="57" t="s">
        <v>2301</v>
      </c>
      <c r="C596" s="58" t="s">
        <v>2302</v>
      </c>
      <c r="D596" s="58" t="s">
        <v>2303</v>
      </c>
      <c r="E596" s="58" t="s">
        <v>720</v>
      </c>
      <c r="F596" s="57" t="s">
        <v>441</v>
      </c>
      <c r="G596" s="59">
        <v>294511</v>
      </c>
      <c r="H596" s="102">
        <f t="shared" si="9"/>
        <v>59.970270517924234</v>
      </c>
    </row>
    <row r="597" spans="1:8" x14ac:dyDescent="0.25">
      <c r="A597" s="56">
        <v>393880200161</v>
      </c>
      <c r="B597" s="57" t="s">
        <v>2304</v>
      </c>
      <c r="C597" s="58" t="s">
        <v>2305</v>
      </c>
      <c r="D597" s="58" t="s">
        <v>2306</v>
      </c>
      <c r="E597" s="58" t="s">
        <v>1205</v>
      </c>
      <c r="F597" s="57" t="s">
        <v>441</v>
      </c>
      <c r="G597" s="59">
        <v>294511</v>
      </c>
      <c r="H597" s="102">
        <f t="shared" si="9"/>
        <v>59.970270517924234</v>
      </c>
    </row>
    <row r="598" spans="1:8" x14ac:dyDescent="0.25">
      <c r="A598" s="56">
        <v>395010301950</v>
      </c>
      <c r="B598" s="57" t="s">
        <v>2307</v>
      </c>
      <c r="C598" s="58" t="s">
        <v>2308</v>
      </c>
      <c r="D598" s="58" t="s">
        <v>2309</v>
      </c>
      <c r="E598" s="58" t="s">
        <v>743</v>
      </c>
      <c r="F598" s="57" t="s">
        <v>477</v>
      </c>
      <c r="G598" s="59">
        <v>294511</v>
      </c>
      <c r="H598" s="102">
        <f t="shared" si="9"/>
        <v>59.970270517924234</v>
      </c>
    </row>
    <row r="599" spans="1:8" x14ac:dyDescent="0.25">
      <c r="A599" s="56">
        <v>395040401860</v>
      </c>
      <c r="B599" s="57" t="s">
        <v>2310</v>
      </c>
      <c r="C599" s="58" t="s">
        <v>2311</v>
      </c>
      <c r="D599" s="58" t="s">
        <v>1682</v>
      </c>
      <c r="E599" s="58" t="s">
        <v>743</v>
      </c>
      <c r="F599" s="57" t="s">
        <v>477</v>
      </c>
      <c r="G599" s="59">
        <v>294511</v>
      </c>
      <c r="H599" s="102">
        <f t="shared" si="9"/>
        <v>59.970270517924234</v>
      </c>
    </row>
    <row r="600" spans="1:8" x14ac:dyDescent="0.25">
      <c r="A600" s="56">
        <v>395040505088</v>
      </c>
      <c r="B600" s="57" t="s">
        <v>2312</v>
      </c>
      <c r="C600" s="58" t="s">
        <v>2313</v>
      </c>
      <c r="D600" s="58" t="s">
        <v>1682</v>
      </c>
      <c r="E600" s="58" t="s">
        <v>743</v>
      </c>
      <c r="F600" s="57" t="s">
        <v>477</v>
      </c>
      <c r="G600" s="59">
        <v>294511</v>
      </c>
      <c r="H600" s="102">
        <f t="shared" si="9"/>
        <v>59.970270517924234</v>
      </c>
    </row>
    <row r="601" spans="1:8" x14ac:dyDescent="0.25">
      <c r="A601" s="56">
        <v>395040505100</v>
      </c>
      <c r="B601" s="57" t="s">
        <v>2314</v>
      </c>
      <c r="C601" s="58" t="s">
        <v>2315</v>
      </c>
      <c r="D601" s="58" t="s">
        <v>1682</v>
      </c>
      <c r="E601" s="58" t="s">
        <v>743</v>
      </c>
      <c r="F601" s="57" t="s">
        <v>477</v>
      </c>
      <c r="G601" s="59">
        <v>294511</v>
      </c>
      <c r="H601" s="102">
        <f t="shared" si="9"/>
        <v>59.970270517924234</v>
      </c>
    </row>
    <row r="602" spans="1:8" x14ac:dyDescent="0.25">
      <c r="A602" s="56">
        <v>395050201893</v>
      </c>
      <c r="B602" s="57" t="s">
        <v>2316</v>
      </c>
      <c r="C602" s="58" t="s">
        <v>2317</v>
      </c>
      <c r="D602" s="58" t="s">
        <v>2318</v>
      </c>
      <c r="E602" s="58" t="s">
        <v>743</v>
      </c>
      <c r="F602" s="57" t="s">
        <v>477</v>
      </c>
      <c r="G602" s="59">
        <v>294511</v>
      </c>
      <c r="H602" s="102">
        <f t="shared" si="9"/>
        <v>59.970270517924234</v>
      </c>
    </row>
    <row r="603" spans="1:8" x14ac:dyDescent="0.25">
      <c r="A603" s="56">
        <v>395060300164</v>
      </c>
      <c r="B603" s="57" t="s">
        <v>2319</v>
      </c>
      <c r="C603" s="58" t="s">
        <v>2320</v>
      </c>
      <c r="D603" s="58" t="s">
        <v>2321</v>
      </c>
      <c r="E603" s="58" t="s">
        <v>743</v>
      </c>
      <c r="F603" s="57" t="s">
        <v>441</v>
      </c>
      <c r="G603" s="59">
        <v>294511</v>
      </c>
      <c r="H603" s="102">
        <f t="shared" si="9"/>
        <v>59.970270517924234</v>
      </c>
    </row>
    <row r="604" spans="1:8" x14ac:dyDescent="0.25">
      <c r="A604" s="56">
        <v>395070300758</v>
      </c>
      <c r="B604" s="57" t="s">
        <v>2322</v>
      </c>
      <c r="C604" s="58" t="s">
        <v>2323</v>
      </c>
      <c r="D604" s="58" t="s">
        <v>2324</v>
      </c>
      <c r="E604" s="58" t="s">
        <v>743</v>
      </c>
      <c r="F604" s="57" t="s">
        <v>441</v>
      </c>
      <c r="G604" s="59">
        <v>294511</v>
      </c>
      <c r="H604" s="102">
        <f t="shared" si="9"/>
        <v>59.970270517924234</v>
      </c>
    </row>
    <row r="605" spans="1:8" x14ac:dyDescent="0.25">
      <c r="A605" s="56">
        <v>395080100455</v>
      </c>
      <c r="B605" s="57" t="s">
        <v>2325</v>
      </c>
      <c r="C605" s="58" t="s">
        <v>2326</v>
      </c>
      <c r="D605" s="58" t="s">
        <v>2327</v>
      </c>
      <c r="E605" s="58" t="s">
        <v>728</v>
      </c>
      <c r="F605" s="57" t="s">
        <v>441</v>
      </c>
      <c r="G605" s="59">
        <v>294511</v>
      </c>
      <c r="H605" s="102">
        <f t="shared" si="9"/>
        <v>59.970270517924234</v>
      </c>
    </row>
    <row r="606" spans="1:8" x14ac:dyDescent="0.25">
      <c r="A606" s="56">
        <v>395090702062</v>
      </c>
      <c r="B606" s="57" t="s">
        <v>2328</v>
      </c>
      <c r="C606" s="58" t="s">
        <v>2329</v>
      </c>
      <c r="D606" s="58" t="s">
        <v>2330</v>
      </c>
      <c r="E606" s="58" t="s">
        <v>728</v>
      </c>
      <c r="F606" s="57" t="s">
        <v>441</v>
      </c>
      <c r="G606" s="59">
        <v>294511</v>
      </c>
      <c r="H606" s="102">
        <f t="shared" si="9"/>
        <v>59.970270517924234</v>
      </c>
    </row>
    <row r="607" spans="1:8" x14ac:dyDescent="0.25">
      <c r="A607" s="56">
        <v>395090801672</v>
      </c>
      <c r="B607" s="57" t="s">
        <v>2331</v>
      </c>
      <c r="C607" s="58" t="s">
        <v>2332</v>
      </c>
      <c r="D607" s="58" t="s">
        <v>2333</v>
      </c>
      <c r="E607" s="58" t="s">
        <v>728</v>
      </c>
      <c r="F607" s="57" t="s">
        <v>441</v>
      </c>
      <c r="G607" s="59">
        <v>294511</v>
      </c>
      <c r="H607" s="102">
        <f t="shared" si="9"/>
        <v>59.970270517924234</v>
      </c>
    </row>
    <row r="608" spans="1:8" x14ac:dyDescent="0.25">
      <c r="A608" s="56">
        <v>395120300762</v>
      </c>
      <c r="B608" s="57" t="s">
        <v>2334</v>
      </c>
      <c r="C608" s="58" t="s">
        <v>1992</v>
      </c>
      <c r="D608" s="58" t="s">
        <v>2335</v>
      </c>
      <c r="E608" s="58" t="s">
        <v>728</v>
      </c>
      <c r="F608" s="57" t="s">
        <v>477</v>
      </c>
      <c r="G608" s="59">
        <v>294511</v>
      </c>
      <c r="H608" s="102">
        <f t="shared" si="9"/>
        <v>59.970270517924234</v>
      </c>
    </row>
    <row r="609" spans="1:8" x14ac:dyDescent="0.25">
      <c r="A609" s="56">
        <v>395130501227</v>
      </c>
      <c r="B609" s="57" t="s">
        <v>2336</v>
      </c>
      <c r="C609" s="58" t="s">
        <v>2337</v>
      </c>
      <c r="D609" s="58" t="s">
        <v>2338</v>
      </c>
      <c r="E609" s="58" t="s">
        <v>743</v>
      </c>
      <c r="F609" s="57" t="s">
        <v>477</v>
      </c>
      <c r="G609" s="59">
        <v>294511</v>
      </c>
      <c r="H609" s="102">
        <f t="shared" si="9"/>
        <v>59.970270517924234</v>
      </c>
    </row>
    <row r="610" spans="1:8" x14ac:dyDescent="0.25">
      <c r="A610" s="56">
        <v>395151201096</v>
      </c>
      <c r="B610" s="57" t="s">
        <v>2339</v>
      </c>
      <c r="C610" s="58" t="s">
        <v>2340</v>
      </c>
      <c r="D610" s="58" t="s">
        <v>2341</v>
      </c>
      <c r="E610" s="58" t="s">
        <v>728</v>
      </c>
      <c r="F610" s="57" t="s">
        <v>477</v>
      </c>
      <c r="G610" s="59">
        <v>294511</v>
      </c>
      <c r="H610" s="102">
        <f t="shared" si="9"/>
        <v>59.970270517924234</v>
      </c>
    </row>
    <row r="611" spans="1:8" x14ac:dyDescent="0.25">
      <c r="A611" s="56">
        <v>395161000366</v>
      </c>
      <c r="B611" s="57" t="s">
        <v>2342</v>
      </c>
      <c r="C611" s="58" t="s">
        <v>2343</v>
      </c>
      <c r="D611" s="58" t="s">
        <v>2344</v>
      </c>
      <c r="E611" s="58" t="s">
        <v>743</v>
      </c>
      <c r="F611" s="57" t="s">
        <v>441</v>
      </c>
      <c r="G611" s="59">
        <v>294511</v>
      </c>
      <c r="H611" s="102">
        <f t="shared" si="9"/>
        <v>59.970270517924234</v>
      </c>
    </row>
    <row r="612" spans="1:8" x14ac:dyDescent="0.25">
      <c r="A612" s="56">
        <v>395161000455</v>
      </c>
      <c r="B612" s="57" t="s">
        <v>2345</v>
      </c>
      <c r="C612" s="58" t="s">
        <v>2346</v>
      </c>
      <c r="D612" s="58" t="s">
        <v>2347</v>
      </c>
      <c r="E612" s="58" t="s">
        <v>728</v>
      </c>
      <c r="F612" s="57" t="s">
        <v>441</v>
      </c>
      <c r="G612" s="59">
        <v>294511</v>
      </c>
      <c r="H612" s="102">
        <f t="shared" si="9"/>
        <v>59.970270517924234</v>
      </c>
    </row>
    <row r="613" spans="1:8" x14ac:dyDescent="0.25">
      <c r="A613" s="56">
        <v>395170800006</v>
      </c>
      <c r="B613" s="57" t="s">
        <v>2348</v>
      </c>
      <c r="C613" s="58" t="s">
        <v>2349</v>
      </c>
      <c r="D613" s="58" t="s">
        <v>2350</v>
      </c>
      <c r="E613" s="58" t="s">
        <v>743</v>
      </c>
      <c r="F613" s="57" t="s">
        <v>441</v>
      </c>
      <c r="G613" s="59">
        <v>294511</v>
      </c>
      <c r="H613" s="102">
        <f t="shared" si="9"/>
        <v>59.970270517924234</v>
      </c>
    </row>
    <row r="614" spans="1:8" x14ac:dyDescent="0.25">
      <c r="A614" s="56">
        <v>395191100012</v>
      </c>
      <c r="B614" s="57" t="s">
        <v>2351</v>
      </c>
      <c r="C614" s="58" t="s">
        <v>2352</v>
      </c>
      <c r="D614" s="58" t="s">
        <v>2353</v>
      </c>
      <c r="E614" s="58" t="s">
        <v>728</v>
      </c>
      <c r="F614" s="57" t="s">
        <v>477</v>
      </c>
      <c r="G614" s="59">
        <v>294511</v>
      </c>
      <c r="H614" s="102">
        <f t="shared" si="9"/>
        <v>59.970270517924234</v>
      </c>
    </row>
    <row r="615" spans="1:8" x14ac:dyDescent="0.25">
      <c r="A615" s="56">
        <v>395750201002</v>
      </c>
      <c r="B615" s="57" t="s">
        <v>2354</v>
      </c>
      <c r="C615" s="58" t="s">
        <v>2355</v>
      </c>
      <c r="D615" s="58" t="s">
        <v>2356</v>
      </c>
      <c r="E615" s="58" t="s">
        <v>728</v>
      </c>
      <c r="F615" s="57" t="s">
        <v>441</v>
      </c>
      <c r="G615" s="59">
        <v>294511</v>
      </c>
      <c r="H615" s="102">
        <f t="shared" si="9"/>
        <v>59.970270517924234</v>
      </c>
    </row>
    <row r="616" spans="1:8" x14ac:dyDescent="0.25">
      <c r="A616" s="56">
        <v>395750201312</v>
      </c>
      <c r="B616" s="57" t="s">
        <v>2357</v>
      </c>
      <c r="C616" s="58" t="s">
        <v>2358</v>
      </c>
      <c r="D616" s="58" t="s">
        <v>2359</v>
      </c>
      <c r="E616" s="58" t="s">
        <v>728</v>
      </c>
      <c r="F616" s="57" t="s">
        <v>477</v>
      </c>
      <c r="G616" s="59">
        <v>294511</v>
      </c>
      <c r="H616" s="102">
        <f t="shared" si="9"/>
        <v>59.970270517924234</v>
      </c>
    </row>
    <row r="617" spans="1:8" x14ac:dyDescent="0.25">
      <c r="A617" s="56">
        <v>395750300191</v>
      </c>
      <c r="B617" s="57" t="s">
        <v>2360</v>
      </c>
      <c r="C617" s="58" t="s">
        <v>1817</v>
      </c>
      <c r="D617" s="58" t="s">
        <v>1878</v>
      </c>
      <c r="E617" s="58" t="s">
        <v>728</v>
      </c>
      <c r="F617" s="57" t="s">
        <v>441</v>
      </c>
      <c r="G617" s="59">
        <v>294511</v>
      </c>
      <c r="H617" s="102">
        <f t="shared" si="9"/>
        <v>59.970270517924234</v>
      </c>
    </row>
    <row r="618" spans="1:8" x14ac:dyDescent="0.25">
      <c r="A618" s="56">
        <v>395750300329</v>
      </c>
      <c r="B618" s="57" t="s">
        <v>2361</v>
      </c>
      <c r="C618" s="58" t="s">
        <v>2362</v>
      </c>
      <c r="D618" s="58" t="s">
        <v>2363</v>
      </c>
      <c r="E618" s="58" t="s">
        <v>743</v>
      </c>
      <c r="F618" s="57" t="s">
        <v>441</v>
      </c>
      <c r="G618" s="59">
        <v>294511</v>
      </c>
      <c r="H618" s="102">
        <f t="shared" si="9"/>
        <v>59.970270517924234</v>
      </c>
    </row>
    <row r="619" spans="1:8" x14ac:dyDescent="0.25">
      <c r="A619" s="56">
        <v>395770802894</v>
      </c>
      <c r="B619" s="57" t="s">
        <v>2364</v>
      </c>
      <c r="C619" s="58" t="s">
        <v>2365</v>
      </c>
      <c r="D619" s="58" t="s">
        <v>2366</v>
      </c>
      <c r="E619" s="58" t="s">
        <v>743</v>
      </c>
      <c r="F619" s="57" t="s">
        <v>477</v>
      </c>
      <c r="G619" s="59">
        <v>294511</v>
      </c>
      <c r="H619" s="102">
        <f t="shared" si="9"/>
        <v>59.970270517924234</v>
      </c>
    </row>
    <row r="620" spans="1:8" x14ac:dyDescent="0.25">
      <c r="A620" s="56">
        <v>395931110092</v>
      </c>
      <c r="B620" s="57" t="s">
        <v>2367</v>
      </c>
      <c r="C620" s="58" t="s">
        <v>2368</v>
      </c>
      <c r="D620" s="58" t="s">
        <v>2369</v>
      </c>
      <c r="E620" s="58" t="s">
        <v>743</v>
      </c>
      <c r="F620" s="57" t="s">
        <v>441</v>
      </c>
      <c r="G620" s="59">
        <v>294511</v>
      </c>
      <c r="H620" s="102">
        <f t="shared" si="9"/>
        <v>59.970270517924234</v>
      </c>
    </row>
    <row r="621" spans="1:8" x14ac:dyDescent="0.25">
      <c r="A621" s="56">
        <v>395931112176</v>
      </c>
      <c r="B621" s="57" t="s">
        <v>2370</v>
      </c>
      <c r="C621" s="58" t="s">
        <v>2371</v>
      </c>
      <c r="D621" s="58" t="s">
        <v>2372</v>
      </c>
      <c r="E621" s="58" t="s">
        <v>743</v>
      </c>
      <c r="F621" s="57" t="s">
        <v>477</v>
      </c>
      <c r="G621" s="59">
        <v>294511</v>
      </c>
      <c r="H621" s="102">
        <f t="shared" si="9"/>
        <v>59.970270517924234</v>
      </c>
    </row>
    <row r="622" spans="1:8" x14ac:dyDescent="0.25">
      <c r="A622" s="56">
        <v>395940251375</v>
      </c>
      <c r="B622" s="57" t="s">
        <v>2373</v>
      </c>
      <c r="C622" s="58" t="s">
        <v>2374</v>
      </c>
      <c r="D622" s="58" t="s">
        <v>2375</v>
      </c>
      <c r="E622" s="58" t="s">
        <v>743</v>
      </c>
      <c r="F622" s="57" t="s">
        <v>477</v>
      </c>
      <c r="G622" s="59">
        <v>294511</v>
      </c>
      <c r="H622" s="102">
        <f t="shared" si="9"/>
        <v>59.970270517924234</v>
      </c>
    </row>
    <row r="623" spans="1:8" x14ac:dyDescent="0.25">
      <c r="A623" s="56">
        <v>395941050888</v>
      </c>
      <c r="B623" s="57" t="s">
        <v>2376</v>
      </c>
      <c r="C623" s="58" t="s">
        <v>2377</v>
      </c>
      <c r="D623" s="58" t="s">
        <v>2378</v>
      </c>
      <c r="E623" s="58" t="s">
        <v>743</v>
      </c>
      <c r="F623" s="57" t="s">
        <v>441</v>
      </c>
      <c r="G623" s="59">
        <v>294511</v>
      </c>
      <c r="H623" s="102">
        <f t="shared" si="9"/>
        <v>59.970270517924234</v>
      </c>
    </row>
    <row r="624" spans="1:8" x14ac:dyDescent="0.25">
      <c r="A624" s="56">
        <v>395960511691</v>
      </c>
      <c r="B624" s="57" t="s">
        <v>2379</v>
      </c>
      <c r="C624" s="58" t="s">
        <v>2380</v>
      </c>
      <c r="D624" s="58" t="s">
        <v>2381</v>
      </c>
      <c r="E624" s="58" t="s">
        <v>728</v>
      </c>
      <c r="F624" s="57" t="s">
        <v>441</v>
      </c>
      <c r="G624" s="59">
        <v>294511</v>
      </c>
      <c r="H624" s="102">
        <f t="shared" si="9"/>
        <v>59.970270517924234</v>
      </c>
    </row>
    <row r="625" spans="1:8" x14ac:dyDescent="0.25">
      <c r="A625" s="56">
        <v>395980620098</v>
      </c>
      <c r="B625" s="57" t="s">
        <v>2382</v>
      </c>
      <c r="C625" s="58" t="s">
        <v>2383</v>
      </c>
      <c r="D625" s="58" t="s">
        <v>2384</v>
      </c>
      <c r="E625" s="58" t="s">
        <v>728</v>
      </c>
      <c r="F625" s="57" t="s">
        <v>441</v>
      </c>
      <c r="G625" s="59">
        <v>294511</v>
      </c>
      <c r="H625" s="102">
        <f t="shared" si="9"/>
        <v>59.970270517924234</v>
      </c>
    </row>
    <row r="626" spans="1:8" x14ac:dyDescent="0.25">
      <c r="A626" s="56">
        <v>395980721714</v>
      </c>
      <c r="B626" s="57" t="s">
        <v>2385</v>
      </c>
      <c r="C626" s="58" t="s">
        <v>2386</v>
      </c>
      <c r="D626" s="58" t="s">
        <v>2387</v>
      </c>
      <c r="E626" s="58" t="s">
        <v>743</v>
      </c>
      <c r="F626" s="57" t="s">
        <v>477</v>
      </c>
      <c r="G626" s="59">
        <v>294511</v>
      </c>
      <c r="H626" s="102">
        <f t="shared" si="9"/>
        <v>59.970270517924234</v>
      </c>
    </row>
    <row r="627" spans="1:8" x14ac:dyDescent="0.25">
      <c r="A627" s="56">
        <v>396020101823</v>
      </c>
      <c r="B627" s="57" t="s">
        <v>340</v>
      </c>
      <c r="C627" s="58" t="s">
        <v>2388</v>
      </c>
      <c r="D627" s="58" t="s">
        <v>2389</v>
      </c>
      <c r="E627" s="58" t="s">
        <v>440</v>
      </c>
      <c r="F627" s="57" t="s">
        <v>441</v>
      </c>
      <c r="G627" s="59">
        <v>294511</v>
      </c>
      <c r="H627" s="102">
        <f t="shared" si="9"/>
        <v>59.970270517924234</v>
      </c>
    </row>
    <row r="628" spans="1:8" x14ac:dyDescent="0.25">
      <c r="A628" s="56">
        <v>396750300775</v>
      </c>
      <c r="B628" s="57" t="s">
        <v>360</v>
      </c>
      <c r="C628" s="58" t="s">
        <v>461</v>
      </c>
      <c r="D628" s="58" t="s">
        <v>464</v>
      </c>
      <c r="E628" s="58" t="s">
        <v>440</v>
      </c>
      <c r="F628" s="57" t="s">
        <v>441</v>
      </c>
      <c r="G628" s="59">
        <v>294511</v>
      </c>
      <c r="H628" s="102">
        <f t="shared" si="9"/>
        <v>59.970270517924234</v>
      </c>
    </row>
    <row r="629" spans="1:8" x14ac:dyDescent="0.25">
      <c r="A629" s="56">
        <v>396951250652</v>
      </c>
      <c r="B629" s="57" t="s">
        <v>322</v>
      </c>
      <c r="C629" s="58" t="s">
        <v>2390</v>
      </c>
      <c r="D629" s="58" t="s">
        <v>2391</v>
      </c>
      <c r="E629" s="58" t="s">
        <v>440</v>
      </c>
      <c r="F629" s="57" t="s">
        <v>477</v>
      </c>
      <c r="G629" s="59">
        <v>294511</v>
      </c>
      <c r="H629" s="102">
        <f t="shared" si="9"/>
        <v>59.970270517924234</v>
      </c>
    </row>
    <row r="630" spans="1:8" x14ac:dyDescent="0.25">
      <c r="A630" s="56">
        <v>396960651112</v>
      </c>
      <c r="B630" s="57" t="s">
        <v>247</v>
      </c>
      <c r="C630" s="58" t="s">
        <v>2392</v>
      </c>
      <c r="D630" s="58" t="s">
        <v>2393</v>
      </c>
      <c r="E630" s="58" t="s">
        <v>440</v>
      </c>
      <c r="F630" s="57" t="s">
        <v>441</v>
      </c>
      <c r="G630" s="59">
        <v>294511</v>
      </c>
      <c r="H630" s="102">
        <f t="shared" si="9"/>
        <v>59.970270517924234</v>
      </c>
    </row>
    <row r="631" spans="1:8" x14ac:dyDescent="0.25">
      <c r="A631" s="56">
        <v>396990805360</v>
      </c>
      <c r="B631" s="57" t="s">
        <v>242</v>
      </c>
      <c r="C631" s="58" t="s">
        <v>2026</v>
      </c>
      <c r="D631" s="58" t="s">
        <v>2100</v>
      </c>
      <c r="E631" s="58" t="s">
        <v>440</v>
      </c>
      <c r="F631" s="57" t="s">
        <v>441</v>
      </c>
      <c r="G631" s="59">
        <v>294511</v>
      </c>
      <c r="H631" s="102">
        <f t="shared" si="9"/>
        <v>59.970270517924234</v>
      </c>
    </row>
    <row r="632" spans="1:8" x14ac:dyDescent="0.25">
      <c r="A632" s="56">
        <v>398101100409</v>
      </c>
      <c r="B632" s="57" t="s">
        <v>2394</v>
      </c>
      <c r="C632" s="58" t="s">
        <v>2395</v>
      </c>
      <c r="D632" s="58" t="s">
        <v>2396</v>
      </c>
      <c r="E632" s="58" t="s">
        <v>2223</v>
      </c>
      <c r="F632" s="57" t="s">
        <v>441</v>
      </c>
      <c r="G632" s="59">
        <v>294511</v>
      </c>
      <c r="H632" s="102">
        <f t="shared" si="9"/>
        <v>59.970270517924234</v>
      </c>
    </row>
    <row r="633" spans="1:8" x14ac:dyDescent="0.25">
      <c r="A633" s="56">
        <v>399111000204</v>
      </c>
      <c r="B633" s="57" t="s">
        <v>2397</v>
      </c>
      <c r="C633" s="58" t="s">
        <v>2398</v>
      </c>
      <c r="D633" s="58" t="s">
        <v>2399</v>
      </c>
      <c r="E633" s="58" t="s">
        <v>783</v>
      </c>
      <c r="F633" s="57" t="s">
        <v>441</v>
      </c>
      <c r="G633" s="59">
        <v>294511</v>
      </c>
      <c r="H633" s="102">
        <f t="shared" si="9"/>
        <v>59.970270517924234</v>
      </c>
    </row>
    <row r="634" spans="1:8" x14ac:dyDescent="0.25">
      <c r="A634" s="56">
        <v>399171100135</v>
      </c>
      <c r="B634" s="57" t="s">
        <v>2400</v>
      </c>
      <c r="C634" s="58" t="s">
        <v>2401</v>
      </c>
      <c r="D634" s="58" t="s">
        <v>2402</v>
      </c>
      <c r="E634" s="58" t="s">
        <v>829</v>
      </c>
      <c r="F634" s="57" t="s">
        <v>441</v>
      </c>
      <c r="G634" s="59">
        <v>294511</v>
      </c>
      <c r="H634" s="102">
        <f t="shared" si="9"/>
        <v>59.970270517924234</v>
      </c>
    </row>
    <row r="635" spans="1:8" x14ac:dyDescent="0.25">
      <c r="A635" s="56">
        <v>399970300031</v>
      </c>
      <c r="B635" s="57" t="s">
        <v>2403</v>
      </c>
      <c r="C635" s="58" t="s">
        <v>2404</v>
      </c>
      <c r="D635" s="58" t="s">
        <v>2405</v>
      </c>
      <c r="E635" s="58" t="s">
        <v>825</v>
      </c>
      <c r="F635" s="57" t="s">
        <v>441</v>
      </c>
      <c r="G635" s="59">
        <v>294511</v>
      </c>
      <c r="H635" s="102">
        <f t="shared" si="9"/>
        <v>59.970270517924234</v>
      </c>
    </row>
    <row r="636" spans="1:8" x14ac:dyDescent="0.25">
      <c r="A636" s="56">
        <v>400000101981</v>
      </c>
      <c r="B636" s="57" t="s">
        <v>2406</v>
      </c>
      <c r="C636" s="58" t="s">
        <v>2407</v>
      </c>
      <c r="D636" s="58" t="s">
        <v>2408</v>
      </c>
      <c r="E636" s="58" t="s">
        <v>716</v>
      </c>
      <c r="F636" s="57" t="s">
        <v>441</v>
      </c>
      <c r="G636" s="59">
        <v>294511</v>
      </c>
      <c r="H636" s="102">
        <f t="shared" si="9"/>
        <v>59.970270517924234</v>
      </c>
    </row>
    <row r="637" spans="1:8" x14ac:dyDescent="0.25">
      <c r="A637" s="56">
        <v>400130300098</v>
      </c>
      <c r="B637" s="57" t="s">
        <v>2409</v>
      </c>
      <c r="C637" s="58" t="s">
        <v>2410</v>
      </c>
      <c r="D637" s="58" t="s">
        <v>2411</v>
      </c>
      <c r="E637" s="58" t="s">
        <v>716</v>
      </c>
      <c r="F637" s="57" t="s">
        <v>441</v>
      </c>
      <c r="G637" s="59">
        <v>294511</v>
      </c>
      <c r="H637" s="102">
        <f t="shared" si="9"/>
        <v>59.970270517924234</v>
      </c>
    </row>
    <row r="638" spans="1:8" x14ac:dyDescent="0.25">
      <c r="A638" s="56">
        <v>400161001374</v>
      </c>
      <c r="B638" s="57" t="s">
        <v>2412</v>
      </c>
      <c r="C638" s="58" t="s">
        <v>2413</v>
      </c>
      <c r="D638" s="58" t="s">
        <v>2414</v>
      </c>
      <c r="E638" s="58" t="s">
        <v>716</v>
      </c>
      <c r="F638" s="57" t="s">
        <v>441</v>
      </c>
      <c r="G638" s="59">
        <v>294511</v>
      </c>
      <c r="H638" s="102">
        <f t="shared" si="9"/>
        <v>59.970270517924234</v>
      </c>
    </row>
    <row r="639" spans="1:8" x14ac:dyDescent="0.25">
      <c r="A639" s="56">
        <v>400170303821</v>
      </c>
      <c r="B639" s="57" t="s">
        <v>2415</v>
      </c>
      <c r="C639" s="58" t="s">
        <v>2416</v>
      </c>
      <c r="D639" s="58" t="s">
        <v>2417</v>
      </c>
      <c r="E639" s="58" t="s">
        <v>716</v>
      </c>
      <c r="F639" s="57" t="s">
        <v>441</v>
      </c>
      <c r="G639" s="59">
        <v>294511</v>
      </c>
      <c r="H639" s="102">
        <f t="shared" si="9"/>
        <v>59.970270517924234</v>
      </c>
    </row>
    <row r="640" spans="1:8" x14ac:dyDescent="0.25">
      <c r="A640" s="56">
        <v>400830800580</v>
      </c>
      <c r="B640" s="57" t="s">
        <v>2418</v>
      </c>
      <c r="C640" s="58" t="s">
        <v>2419</v>
      </c>
      <c r="D640" s="58" t="s">
        <v>2420</v>
      </c>
      <c r="E640" s="58" t="s">
        <v>716</v>
      </c>
      <c r="F640" s="57" t="s">
        <v>441</v>
      </c>
      <c r="G640" s="59">
        <v>294511</v>
      </c>
      <c r="H640" s="102">
        <f t="shared" si="9"/>
        <v>59.970270517924234</v>
      </c>
    </row>
    <row r="641" spans="1:8" x14ac:dyDescent="0.25">
      <c r="A641" s="56">
        <v>400981122621</v>
      </c>
      <c r="B641" s="57" t="s">
        <v>2421</v>
      </c>
      <c r="C641" s="58" t="s">
        <v>2422</v>
      </c>
      <c r="D641" s="58" t="s">
        <v>2423</v>
      </c>
      <c r="E641" s="58" t="s">
        <v>716</v>
      </c>
      <c r="F641" s="57" t="s">
        <v>441</v>
      </c>
      <c r="G641" s="59">
        <v>294511</v>
      </c>
      <c r="H641" s="102">
        <f t="shared" si="9"/>
        <v>59.970270517924234</v>
      </c>
    </row>
    <row r="642" spans="1:8" x14ac:dyDescent="0.25">
      <c r="A642" s="56">
        <v>403740101410</v>
      </c>
      <c r="B642" s="57" t="s">
        <v>2424</v>
      </c>
      <c r="C642" s="58" t="s">
        <v>2425</v>
      </c>
      <c r="D642" s="58" t="s">
        <v>2426</v>
      </c>
      <c r="E642" s="58" t="s">
        <v>724</v>
      </c>
      <c r="F642" s="57" t="s">
        <v>477</v>
      </c>
      <c r="G642" s="59">
        <v>294511</v>
      </c>
      <c r="H642" s="102">
        <f t="shared" ref="H642:H705" si="10">G642/4910.95</f>
        <v>59.970270517924234</v>
      </c>
    </row>
    <row r="643" spans="1:8" x14ac:dyDescent="0.25">
      <c r="A643" s="56">
        <v>403930900408</v>
      </c>
      <c r="B643" s="57" t="s">
        <v>2427</v>
      </c>
      <c r="C643" s="58" t="s">
        <v>2428</v>
      </c>
      <c r="D643" s="58" t="s">
        <v>2061</v>
      </c>
      <c r="E643" s="58" t="s">
        <v>724</v>
      </c>
      <c r="F643" s="57" t="s">
        <v>441</v>
      </c>
      <c r="G643" s="59">
        <v>294511</v>
      </c>
      <c r="H643" s="102">
        <f t="shared" si="10"/>
        <v>59.970270517924234</v>
      </c>
    </row>
    <row r="644" spans="1:8" x14ac:dyDescent="0.25">
      <c r="A644" s="56">
        <v>403941100047</v>
      </c>
      <c r="B644" s="57" t="s">
        <v>2429</v>
      </c>
      <c r="C644" s="58" t="s">
        <v>2430</v>
      </c>
      <c r="D644" s="58" t="s">
        <v>2431</v>
      </c>
      <c r="E644" s="58" t="s">
        <v>724</v>
      </c>
      <c r="F644" s="57" t="s">
        <v>441</v>
      </c>
      <c r="G644" s="59">
        <v>294511</v>
      </c>
      <c r="H644" s="102">
        <f t="shared" si="10"/>
        <v>59.970270517924234</v>
      </c>
    </row>
    <row r="645" spans="1:8" x14ac:dyDescent="0.25">
      <c r="A645" s="56">
        <v>408000100209</v>
      </c>
      <c r="B645" s="57" t="s">
        <v>2432</v>
      </c>
      <c r="C645" s="58" t="s">
        <v>2433</v>
      </c>
      <c r="D645" s="58" t="s">
        <v>2434</v>
      </c>
      <c r="E645" s="58" t="s">
        <v>732</v>
      </c>
      <c r="F645" s="57" t="s">
        <v>441</v>
      </c>
      <c r="G645" s="59">
        <v>294511</v>
      </c>
      <c r="H645" s="102">
        <f t="shared" si="10"/>
        <v>59.970270517924234</v>
      </c>
    </row>
    <row r="646" spans="1:8" x14ac:dyDescent="0.25">
      <c r="A646" s="56">
        <v>408060300053</v>
      </c>
      <c r="B646" s="57" t="s">
        <v>2435</v>
      </c>
      <c r="C646" s="58" t="s">
        <v>2166</v>
      </c>
      <c r="D646" s="58" t="s">
        <v>2436</v>
      </c>
      <c r="E646" s="58" t="s">
        <v>732</v>
      </c>
      <c r="F646" s="57" t="s">
        <v>441</v>
      </c>
      <c r="G646" s="59">
        <v>294511</v>
      </c>
      <c r="H646" s="102">
        <f t="shared" si="10"/>
        <v>59.970270517924234</v>
      </c>
    </row>
    <row r="647" spans="1:8" x14ac:dyDescent="0.25">
      <c r="A647" s="56">
        <v>408150200058</v>
      </c>
      <c r="B647" s="57" t="s">
        <v>2437</v>
      </c>
      <c r="C647" s="58" t="s">
        <v>1625</v>
      </c>
      <c r="D647" s="58" t="s">
        <v>2438</v>
      </c>
      <c r="E647" s="58" t="s">
        <v>732</v>
      </c>
      <c r="F647" s="57" t="s">
        <v>477</v>
      </c>
      <c r="G647" s="59">
        <v>294511</v>
      </c>
      <c r="H647" s="102">
        <f t="shared" si="10"/>
        <v>59.970270517924234</v>
      </c>
    </row>
    <row r="648" spans="1:8" x14ac:dyDescent="0.25">
      <c r="A648" s="56">
        <v>408200300032</v>
      </c>
      <c r="B648" s="57" t="s">
        <v>2439</v>
      </c>
      <c r="C648" s="58" t="s">
        <v>859</v>
      </c>
      <c r="D648" s="58" t="s">
        <v>2440</v>
      </c>
      <c r="E648" s="58" t="s">
        <v>732</v>
      </c>
      <c r="F648" s="57" t="s">
        <v>441</v>
      </c>
      <c r="G648" s="59">
        <v>294511</v>
      </c>
      <c r="H648" s="102">
        <f t="shared" si="10"/>
        <v>59.970270517924234</v>
      </c>
    </row>
    <row r="649" spans="1:8" x14ac:dyDescent="0.25">
      <c r="A649" s="56">
        <v>408200300067</v>
      </c>
      <c r="B649" s="57" t="s">
        <v>2441</v>
      </c>
      <c r="C649" s="58" t="s">
        <v>859</v>
      </c>
      <c r="D649" s="58" t="s">
        <v>2442</v>
      </c>
      <c r="E649" s="58" t="s">
        <v>732</v>
      </c>
      <c r="F649" s="57" t="s">
        <v>441</v>
      </c>
      <c r="G649" s="59">
        <v>294511</v>
      </c>
      <c r="H649" s="102">
        <f t="shared" si="10"/>
        <v>59.970270517924234</v>
      </c>
    </row>
    <row r="650" spans="1:8" x14ac:dyDescent="0.25">
      <c r="A650" s="56">
        <v>408671000951</v>
      </c>
      <c r="B650" s="57" t="s">
        <v>2443</v>
      </c>
      <c r="C650" s="58" t="s">
        <v>2444</v>
      </c>
      <c r="D650" s="58" t="s">
        <v>2445</v>
      </c>
      <c r="E650" s="58" t="s">
        <v>732</v>
      </c>
      <c r="F650" s="57" t="s">
        <v>441</v>
      </c>
      <c r="G650" s="59">
        <v>294511</v>
      </c>
      <c r="H650" s="102">
        <f t="shared" si="10"/>
        <v>59.970270517924234</v>
      </c>
    </row>
    <row r="651" spans="1:8" x14ac:dyDescent="0.25">
      <c r="A651" s="56">
        <v>408770300613</v>
      </c>
      <c r="B651" s="57" t="s">
        <v>2446</v>
      </c>
      <c r="C651" s="58" t="s">
        <v>2447</v>
      </c>
      <c r="D651" s="58" t="s">
        <v>2448</v>
      </c>
      <c r="E651" s="58" t="s">
        <v>732</v>
      </c>
      <c r="F651" s="57" t="s">
        <v>441</v>
      </c>
      <c r="G651" s="59">
        <v>294511</v>
      </c>
      <c r="H651" s="102">
        <f t="shared" si="10"/>
        <v>59.970270517924234</v>
      </c>
    </row>
    <row r="652" spans="1:8" x14ac:dyDescent="0.25">
      <c r="A652" s="56">
        <v>408850500052</v>
      </c>
      <c r="B652" s="57" t="s">
        <v>2449</v>
      </c>
      <c r="C652" s="58" t="s">
        <v>2091</v>
      </c>
      <c r="D652" s="58" t="s">
        <v>2450</v>
      </c>
      <c r="E652" s="58" t="s">
        <v>732</v>
      </c>
      <c r="F652" s="57" t="s">
        <v>441</v>
      </c>
      <c r="G652" s="59">
        <v>294511</v>
      </c>
      <c r="H652" s="102">
        <f t="shared" si="10"/>
        <v>59.970270517924234</v>
      </c>
    </row>
    <row r="653" spans="1:8" x14ac:dyDescent="0.25">
      <c r="A653" s="56">
        <v>408120300287</v>
      </c>
      <c r="B653" s="57" t="s">
        <v>2451</v>
      </c>
      <c r="C653" s="58" t="s">
        <v>2452</v>
      </c>
      <c r="D653" s="58" t="s">
        <v>2453</v>
      </c>
      <c r="E653" s="58" t="s">
        <v>732</v>
      </c>
      <c r="F653" s="57" t="s">
        <v>441</v>
      </c>
      <c r="G653" s="59">
        <v>289609</v>
      </c>
      <c r="H653" s="102">
        <f t="shared" si="10"/>
        <v>58.972092975900793</v>
      </c>
    </row>
    <row r="654" spans="1:8" x14ac:dyDescent="0.25">
      <c r="A654" s="56">
        <v>408801000729</v>
      </c>
      <c r="B654" s="57" t="s">
        <v>2454</v>
      </c>
      <c r="C654" s="58" t="s">
        <v>776</v>
      </c>
      <c r="D654" s="58" t="s">
        <v>2115</v>
      </c>
      <c r="E654" s="58" t="s">
        <v>732</v>
      </c>
      <c r="F654" s="57" t="s">
        <v>441</v>
      </c>
      <c r="G654" s="59">
        <v>289327</v>
      </c>
      <c r="H654" s="102">
        <f t="shared" si="10"/>
        <v>58.914670277644859</v>
      </c>
    </row>
    <row r="655" spans="1:8" x14ac:dyDescent="0.25">
      <c r="A655" s="56">
        <v>390021101179</v>
      </c>
      <c r="B655" s="57" t="s">
        <v>2455</v>
      </c>
      <c r="C655" s="58" t="s">
        <v>2456</v>
      </c>
      <c r="D655" s="58" t="s">
        <v>2457</v>
      </c>
      <c r="E655" s="58" t="s">
        <v>1532</v>
      </c>
      <c r="F655" s="57" t="s">
        <v>477</v>
      </c>
      <c r="G655" s="59">
        <v>284709</v>
      </c>
      <c r="H655" s="102">
        <f t="shared" si="10"/>
        <v>57.974322687056478</v>
      </c>
    </row>
    <row r="656" spans="1:8" x14ac:dyDescent="0.25">
      <c r="A656" s="56">
        <v>390881100609</v>
      </c>
      <c r="B656" s="57" t="s">
        <v>2458</v>
      </c>
      <c r="C656" s="58" t="s">
        <v>2459</v>
      </c>
      <c r="D656" s="58" t="s">
        <v>2460</v>
      </c>
      <c r="E656" s="58" t="s">
        <v>1679</v>
      </c>
      <c r="F656" s="57" t="s">
        <v>477</v>
      </c>
      <c r="G656" s="59">
        <v>284709</v>
      </c>
      <c r="H656" s="102">
        <f t="shared" si="10"/>
        <v>57.974322687056478</v>
      </c>
    </row>
    <row r="657" spans="1:8" x14ac:dyDescent="0.25">
      <c r="A657" s="56">
        <v>390911000281</v>
      </c>
      <c r="B657" s="57" t="s">
        <v>2461</v>
      </c>
      <c r="C657" s="58" t="s">
        <v>2257</v>
      </c>
      <c r="D657" s="58" t="s">
        <v>2462</v>
      </c>
      <c r="E657" s="58" t="s">
        <v>1532</v>
      </c>
      <c r="F657" s="57" t="s">
        <v>477</v>
      </c>
      <c r="G657" s="59">
        <v>284709</v>
      </c>
      <c r="H657" s="102">
        <f t="shared" si="10"/>
        <v>57.974322687056478</v>
      </c>
    </row>
    <row r="658" spans="1:8" x14ac:dyDescent="0.25">
      <c r="A658" s="56">
        <v>390190101102</v>
      </c>
      <c r="B658" s="57" t="s">
        <v>2463</v>
      </c>
      <c r="C658" s="58" t="s">
        <v>2464</v>
      </c>
      <c r="D658" s="58" t="s">
        <v>2465</v>
      </c>
      <c r="E658" s="58" t="s">
        <v>1215</v>
      </c>
      <c r="F658" s="57" t="s">
        <v>477</v>
      </c>
      <c r="G658" s="59">
        <v>284708</v>
      </c>
      <c r="H658" s="102">
        <f t="shared" si="10"/>
        <v>57.974119060466919</v>
      </c>
    </row>
    <row r="659" spans="1:8" x14ac:dyDescent="0.25">
      <c r="A659" s="56">
        <v>395010500871</v>
      </c>
      <c r="B659" s="57" t="s">
        <v>2466</v>
      </c>
      <c r="C659" s="58" t="s">
        <v>2467</v>
      </c>
      <c r="D659" s="58" t="s">
        <v>2468</v>
      </c>
      <c r="E659" s="58" t="s">
        <v>728</v>
      </c>
      <c r="F659" s="57" t="s">
        <v>477</v>
      </c>
      <c r="G659" s="59">
        <v>284708</v>
      </c>
      <c r="H659" s="102">
        <f t="shared" si="10"/>
        <v>57.974119060466919</v>
      </c>
    </row>
    <row r="660" spans="1:8" x14ac:dyDescent="0.25">
      <c r="A660" s="56">
        <v>371930600162</v>
      </c>
      <c r="B660" s="57" t="s">
        <v>2469</v>
      </c>
      <c r="C660" s="58" t="s">
        <v>2470</v>
      </c>
      <c r="D660" s="58" t="s">
        <v>2471</v>
      </c>
      <c r="E660" s="58" t="s">
        <v>2200</v>
      </c>
      <c r="F660" s="57" t="s">
        <v>441</v>
      </c>
      <c r="G660" s="59">
        <v>279808</v>
      </c>
      <c r="H660" s="102">
        <f t="shared" si="10"/>
        <v>56.976348771622604</v>
      </c>
    </row>
    <row r="661" spans="1:8" x14ac:dyDescent="0.25">
      <c r="A661" s="56">
        <v>390820300281</v>
      </c>
      <c r="B661" s="57" t="s">
        <v>2472</v>
      </c>
      <c r="C661" s="58" t="s">
        <v>2473</v>
      </c>
      <c r="D661" s="58" t="s">
        <v>2474</v>
      </c>
      <c r="E661" s="58" t="s">
        <v>977</v>
      </c>
      <c r="F661" s="57" t="s">
        <v>441</v>
      </c>
      <c r="G661" s="59">
        <v>274906</v>
      </c>
      <c r="H661" s="102">
        <f t="shared" si="10"/>
        <v>55.978171229599162</v>
      </c>
    </row>
    <row r="662" spans="1:8" x14ac:dyDescent="0.25">
      <c r="A662" s="56">
        <v>392811100116</v>
      </c>
      <c r="B662" s="57" t="s">
        <v>2475</v>
      </c>
      <c r="C662" s="58" t="s">
        <v>2476</v>
      </c>
      <c r="D662" s="58" t="s">
        <v>2477</v>
      </c>
      <c r="E662" s="58" t="s">
        <v>2478</v>
      </c>
      <c r="F662" s="57" t="s">
        <v>441</v>
      </c>
      <c r="G662" s="59">
        <v>274906</v>
      </c>
      <c r="H662" s="102">
        <f t="shared" si="10"/>
        <v>55.978171229599162</v>
      </c>
    </row>
    <row r="663" spans="1:8" x14ac:dyDescent="0.25">
      <c r="A663" s="56">
        <v>396940730016</v>
      </c>
      <c r="B663" s="57" t="s">
        <v>693</v>
      </c>
      <c r="C663" s="58" t="s">
        <v>694</v>
      </c>
      <c r="D663" s="58" t="s">
        <v>695</v>
      </c>
      <c r="E663" s="58" t="s">
        <v>440</v>
      </c>
      <c r="F663" s="57" t="s">
        <v>477</v>
      </c>
      <c r="G663" s="59">
        <v>274906</v>
      </c>
      <c r="H663" s="102">
        <f t="shared" si="10"/>
        <v>55.978171229599162</v>
      </c>
    </row>
    <row r="664" spans="1:8" x14ac:dyDescent="0.25">
      <c r="A664" s="56">
        <v>395050301103</v>
      </c>
      <c r="B664" s="57" t="s">
        <v>2479</v>
      </c>
      <c r="C664" s="58" t="s">
        <v>2480</v>
      </c>
      <c r="D664" s="58" t="s">
        <v>2481</v>
      </c>
      <c r="E664" s="58" t="s">
        <v>728</v>
      </c>
      <c r="F664" s="57" t="s">
        <v>477</v>
      </c>
      <c r="G664" s="59">
        <v>271319</v>
      </c>
      <c r="H664" s="102">
        <f t="shared" si="10"/>
        <v>55.247762652847214</v>
      </c>
    </row>
    <row r="665" spans="1:8" x14ac:dyDescent="0.25">
      <c r="A665" s="56">
        <v>395090300401</v>
      </c>
      <c r="B665" s="57" t="s">
        <v>2482</v>
      </c>
      <c r="C665" s="58" t="s">
        <v>2483</v>
      </c>
      <c r="D665" s="58" t="s">
        <v>2484</v>
      </c>
      <c r="E665" s="58" t="s">
        <v>728</v>
      </c>
      <c r="F665" s="57" t="s">
        <v>477</v>
      </c>
      <c r="G665" s="59">
        <v>270881</v>
      </c>
      <c r="H665" s="102">
        <f t="shared" si="10"/>
        <v>55.158574206619903</v>
      </c>
    </row>
    <row r="666" spans="1:8" x14ac:dyDescent="0.25">
      <c r="A666" s="56">
        <v>395000600177</v>
      </c>
      <c r="B666" s="57" t="s">
        <v>2485</v>
      </c>
      <c r="C666" s="58" t="s">
        <v>1817</v>
      </c>
      <c r="D666" s="58" t="s">
        <v>2486</v>
      </c>
      <c r="E666" s="58" t="s">
        <v>728</v>
      </c>
      <c r="F666" s="57" t="s">
        <v>441</v>
      </c>
      <c r="G666" s="59">
        <v>270443</v>
      </c>
      <c r="H666" s="102">
        <f t="shared" si="10"/>
        <v>55.069385760392592</v>
      </c>
    </row>
    <row r="667" spans="1:8" x14ac:dyDescent="0.25">
      <c r="A667" s="56">
        <v>395110600300</v>
      </c>
      <c r="B667" s="57" t="s">
        <v>2487</v>
      </c>
      <c r="C667" s="58" t="s">
        <v>2488</v>
      </c>
      <c r="D667" s="58" t="s">
        <v>2489</v>
      </c>
      <c r="E667" s="58" t="s">
        <v>728</v>
      </c>
      <c r="F667" s="57" t="s">
        <v>441</v>
      </c>
      <c r="G667" s="59">
        <v>270443</v>
      </c>
      <c r="H667" s="102">
        <f t="shared" si="10"/>
        <v>55.069385760392592</v>
      </c>
    </row>
    <row r="668" spans="1:8" x14ac:dyDescent="0.25">
      <c r="A668" s="56">
        <v>395161000960</v>
      </c>
      <c r="B668" s="57" t="s">
        <v>2490</v>
      </c>
      <c r="C668" s="58" t="s">
        <v>2491</v>
      </c>
      <c r="D668" s="58" t="s">
        <v>2492</v>
      </c>
      <c r="E668" s="58" t="s">
        <v>728</v>
      </c>
      <c r="F668" s="57" t="s">
        <v>441</v>
      </c>
      <c r="G668" s="59">
        <v>270443</v>
      </c>
      <c r="H668" s="102">
        <f t="shared" si="10"/>
        <v>55.069385760392592</v>
      </c>
    </row>
    <row r="669" spans="1:8" x14ac:dyDescent="0.25">
      <c r="A669" s="56">
        <v>395750201355</v>
      </c>
      <c r="B669" s="57" t="s">
        <v>2493</v>
      </c>
      <c r="C669" s="58" t="s">
        <v>2494</v>
      </c>
      <c r="D669" s="58" t="s">
        <v>2495</v>
      </c>
      <c r="E669" s="58" t="s">
        <v>728</v>
      </c>
      <c r="F669" s="57" t="s">
        <v>477</v>
      </c>
      <c r="G669" s="59">
        <v>270443</v>
      </c>
      <c r="H669" s="102">
        <f t="shared" si="10"/>
        <v>55.069385760392592</v>
      </c>
    </row>
    <row r="670" spans="1:8" x14ac:dyDescent="0.25">
      <c r="A670" s="56">
        <v>395970351498</v>
      </c>
      <c r="B670" s="57" t="s">
        <v>2496</v>
      </c>
      <c r="C670" s="58" t="s">
        <v>1702</v>
      </c>
      <c r="D670" s="58" t="s">
        <v>2010</v>
      </c>
      <c r="E670" s="58" t="s">
        <v>728</v>
      </c>
      <c r="F670" s="57" t="s">
        <v>441</v>
      </c>
      <c r="G670" s="59">
        <v>270443</v>
      </c>
      <c r="H670" s="102">
        <f t="shared" si="10"/>
        <v>55.069385760392592</v>
      </c>
    </row>
    <row r="671" spans="1:8" x14ac:dyDescent="0.25">
      <c r="A671" s="56">
        <v>370850200973</v>
      </c>
      <c r="B671" s="57" t="s">
        <v>2497</v>
      </c>
      <c r="C671" s="58" t="s">
        <v>2498</v>
      </c>
      <c r="D671" s="58" t="s">
        <v>2499</v>
      </c>
      <c r="E671" s="58" t="s">
        <v>2500</v>
      </c>
      <c r="F671" s="57" t="s">
        <v>441</v>
      </c>
      <c r="G671" s="59">
        <v>270005</v>
      </c>
      <c r="H671" s="102">
        <f t="shared" si="10"/>
        <v>54.980197314165288</v>
      </c>
    </row>
    <row r="672" spans="1:8" x14ac:dyDescent="0.25">
      <c r="A672" s="56">
        <v>390830800240</v>
      </c>
      <c r="B672" s="57" t="s">
        <v>2501</v>
      </c>
      <c r="C672" s="58" t="s">
        <v>2502</v>
      </c>
      <c r="D672" s="58" t="s">
        <v>2503</v>
      </c>
      <c r="E672" s="58" t="s">
        <v>1532</v>
      </c>
      <c r="F672" s="57" t="s">
        <v>441</v>
      </c>
      <c r="G672" s="59">
        <v>270005</v>
      </c>
      <c r="H672" s="102">
        <f t="shared" si="10"/>
        <v>54.980197314165288</v>
      </c>
    </row>
    <row r="673" spans="1:8" x14ac:dyDescent="0.25">
      <c r="A673" s="56">
        <v>390960510189</v>
      </c>
      <c r="B673" s="57" t="s">
        <v>2504</v>
      </c>
      <c r="C673" s="58" t="s">
        <v>2505</v>
      </c>
      <c r="D673" s="58" t="s">
        <v>2506</v>
      </c>
      <c r="E673" s="58" t="s">
        <v>1532</v>
      </c>
      <c r="F673" s="57" t="s">
        <v>477</v>
      </c>
      <c r="G673" s="59">
        <v>270005</v>
      </c>
      <c r="H673" s="102">
        <f t="shared" si="10"/>
        <v>54.980197314165288</v>
      </c>
    </row>
    <row r="674" spans="1:8" x14ac:dyDescent="0.25">
      <c r="A674" s="56">
        <v>396761202953</v>
      </c>
      <c r="B674" s="57" t="s">
        <v>18</v>
      </c>
      <c r="C674" s="58" t="s">
        <v>2507</v>
      </c>
      <c r="D674" s="58" t="s">
        <v>2508</v>
      </c>
      <c r="E674" s="58" t="s">
        <v>440</v>
      </c>
      <c r="F674" s="57" t="s">
        <v>477</v>
      </c>
      <c r="G674" s="59">
        <v>270005</v>
      </c>
      <c r="H674" s="102">
        <f t="shared" si="10"/>
        <v>54.980197314165288</v>
      </c>
    </row>
    <row r="675" spans="1:8" x14ac:dyDescent="0.25">
      <c r="A675" s="56">
        <v>396931150104</v>
      </c>
      <c r="B675" s="57" t="s">
        <v>177</v>
      </c>
      <c r="C675" s="58" t="s">
        <v>2509</v>
      </c>
      <c r="D675" s="58" t="s">
        <v>2510</v>
      </c>
      <c r="E675" s="58" t="s">
        <v>440</v>
      </c>
      <c r="F675" s="57" t="s">
        <v>477</v>
      </c>
      <c r="G675" s="59">
        <v>270005</v>
      </c>
      <c r="H675" s="102">
        <f t="shared" si="10"/>
        <v>54.980197314165288</v>
      </c>
    </row>
    <row r="676" spans="1:8" x14ac:dyDescent="0.25">
      <c r="A676" s="56">
        <v>396990104353</v>
      </c>
      <c r="B676" s="57" t="s">
        <v>256</v>
      </c>
      <c r="C676" s="58" t="s">
        <v>2511</v>
      </c>
      <c r="D676" s="58" t="s">
        <v>2512</v>
      </c>
      <c r="E676" s="58" t="s">
        <v>440</v>
      </c>
      <c r="F676" s="57" t="s">
        <v>477</v>
      </c>
      <c r="G676" s="59">
        <v>270005</v>
      </c>
      <c r="H676" s="102">
        <f t="shared" si="10"/>
        <v>54.980197314165288</v>
      </c>
    </row>
    <row r="677" spans="1:8" x14ac:dyDescent="0.25">
      <c r="A677" s="56">
        <v>400121200404</v>
      </c>
      <c r="B677" s="57" t="s">
        <v>2513</v>
      </c>
      <c r="C677" s="58" t="s">
        <v>2514</v>
      </c>
      <c r="D677" s="58" t="s">
        <v>2515</v>
      </c>
      <c r="E677" s="58" t="s">
        <v>716</v>
      </c>
      <c r="F677" s="57" t="s">
        <v>441</v>
      </c>
      <c r="G677" s="59">
        <v>270005</v>
      </c>
      <c r="H677" s="102">
        <f t="shared" si="10"/>
        <v>54.980197314165288</v>
      </c>
    </row>
    <row r="678" spans="1:8" x14ac:dyDescent="0.25">
      <c r="A678" s="56">
        <v>390890700287</v>
      </c>
      <c r="B678" s="57" t="s">
        <v>2516</v>
      </c>
      <c r="C678" s="58" t="s">
        <v>1824</v>
      </c>
      <c r="D678" s="58" t="s">
        <v>2517</v>
      </c>
      <c r="E678" s="58" t="s">
        <v>1679</v>
      </c>
      <c r="F678" s="57" t="s">
        <v>477</v>
      </c>
      <c r="G678" s="59">
        <v>265104</v>
      </c>
      <c r="H678" s="102">
        <f t="shared" si="10"/>
        <v>53.982223398731406</v>
      </c>
    </row>
    <row r="679" spans="1:8" x14ac:dyDescent="0.25">
      <c r="A679" s="56">
        <v>390920900103</v>
      </c>
      <c r="B679" s="57" t="s">
        <v>2518</v>
      </c>
      <c r="C679" s="58" t="s">
        <v>2519</v>
      </c>
      <c r="D679" s="58" t="s">
        <v>2520</v>
      </c>
      <c r="E679" s="58" t="s">
        <v>1532</v>
      </c>
      <c r="F679" s="57" t="s">
        <v>441</v>
      </c>
      <c r="G679" s="59">
        <v>263238</v>
      </c>
      <c r="H679" s="102">
        <f t="shared" si="10"/>
        <v>53.602256182612329</v>
      </c>
    </row>
    <row r="680" spans="1:8" x14ac:dyDescent="0.25">
      <c r="A680" s="56">
        <v>408890200043</v>
      </c>
      <c r="B680" s="57" t="s">
        <v>2521</v>
      </c>
      <c r="C680" s="58" t="s">
        <v>2522</v>
      </c>
      <c r="D680" s="58" t="s">
        <v>2523</v>
      </c>
      <c r="E680" s="58" t="s">
        <v>732</v>
      </c>
      <c r="F680" s="57" t="s">
        <v>441</v>
      </c>
      <c r="G680" s="59">
        <v>263238</v>
      </c>
      <c r="H680" s="102">
        <f t="shared" si="10"/>
        <v>53.602256182612329</v>
      </c>
    </row>
    <row r="681" spans="1:8" x14ac:dyDescent="0.25">
      <c r="A681" s="56">
        <v>408941200086</v>
      </c>
      <c r="B681" s="57" t="s">
        <v>2524</v>
      </c>
      <c r="C681" s="58" t="s">
        <v>2525</v>
      </c>
      <c r="D681" s="58" t="s">
        <v>2526</v>
      </c>
      <c r="E681" s="58" t="s">
        <v>732</v>
      </c>
      <c r="F681" s="57" t="s">
        <v>441</v>
      </c>
      <c r="G681" s="59">
        <v>263238</v>
      </c>
      <c r="H681" s="102">
        <f t="shared" si="10"/>
        <v>53.602256182612329</v>
      </c>
    </row>
    <row r="682" spans="1:8" x14ac:dyDescent="0.25">
      <c r="A682" s="56">
        <v>390200400596</v>
      </c>
      <c r="B682" s="57" t="s">
        <v>2527</v>
      </c>
      <c r="C682" s="58" t="s">
        <v>2528</v>
      </c>
      <c r="D682" s="58" t="s">
        <v>2529</v>
      </c>
      <c r="E682" s="58" t="s">
        <v>1532</v>
      </c>
      <c r="F682" s="57" t="s">
        <v>441</v>
      </c>
      <c r="G682" s="59">
        <v>261398</v>
      </c>
      <c r="H682" s="102">
        <f t="shared" si="10"/>
        <v>53.227583257821806</v>
      </c>
    </row>
    <row r="683" spans="1:8" x14ac:dyDescent="0.25">
      <c r="A683" s="56">
        <v>396921120592</v>
      </c>
      <c r="B683" s="57" t="s">
        <v>281</v>
      </c>
      <c r="C683" s="58" t="s">
        <v>2530</v>
      </c>
      <c r="D683" s="58" t="s">
        <v>2531</v>
      </c>
      <c r="E683" s="58" t="s">
        <v>440</v>
      </c>
      <c r="F683" s="57" t="s">
        <v>477</v>
      </c>
      <c r="G683" s="59">
        <v>260202</v>
      </c>
      <c r="H683" s="102">
        <f t="shared" si="10"/>
        <v>52.984045856707972</v>
      </c>
    </row>
    <row r="684" spans="1:8" x14ac:dyDescent="0.25">
      <c r="A684" s="56">
        <v>396970250540</v>
      </c>
      <c r="B684" s="57" t="s">
        <v>201</v>
      </c>
      <c r="C684" s="58" t="s">
        <v>2532</v>
      </c>
      <c r="D684" s="58" t="s">
        <v>2533</v>
      </c>
      <c r="E684" s="58" t="s">
        <v>440</v>
      </c>
      <c r="F684" s="57" t="s">
        <v>477</v>
      </c>
      <c r="G684" s="59">
        <v>257752</v>
      </c>
      <c r="H684" s="102">
        <f t="shared" si="10"/>
        <v>52.485160712285811</v>
      </c>
    </row>
    <row r="685" spans="1:8" x14ac:dyDescent="0.25">
      <c r="A685" s="56">
        <v>389860100015</v>
      </c>
      <c r="B685" s="57" t="s">
        <v>2534</v>
      </c>
      <c r="C685" s="58" t="s">
        <v>2535</v>
      </c>
      <c r="D685" s="58" t="s">
        <v>2536</v>
      </c>
      <c r="E685" s="58" t="s">
        <v>815</v>
      </c>
      <c r="F685" s="57" t="s">
        <v>477</v>
      </c>
      <c r="G685" s="59">
        <v>250400</v>
      </c>
      <c r="H685" s="102">
        <f t="shared" si="10"/>
        <v>50.988098025840216</v>
      </c>
    </row>
    <row r="686" spans="1:8" x14ac:dyDescent="0.25">
      <c r="A686" s="56">
        <v>390911001848</v>
      </c>
      <c r="B686" s="57" t="s">
        <v>2537</v>
      </c>
      <c r="C686" s="58" t="s">
        <v>2538</v>
      </c>
      <c r="D686" s="58" t="s">
        <v>2539</v>
      </c>
      <c r="E686" s="58" t="s">
        <v>1055</v>
      </c>
      <c r="F686" s="57" t="s">
        <v>441</v>
      </c>
      <c r="G686" s="59">
        <v>250400</v>
      </c>
      <c r="H686" s="102">
        <f t="shared" si="10"/>
        <v>50.988098025840216</v>
      </c>
    </row>
    <row r="687" spans="1:8" x14ac:dyDescent="0.25">
      <c r="A687" s="56">
        <v>391910300147</v>
      </c>
      <c r="B687" s="57" t="s">
        <v>2540</v>
      </c>
      <c r="C687" s="58" t="s">
        <v>2541</v>
      </c>
      <c r="D687" s="58" t="s">
        <v>2542</v>
      </c>
      <c r="E687" s="58" t="s">
        <v>1416</v>
      </c>
      <c r="F687" s="57" t="s">
        <v>441</v>
      </c>
      <c r="G687" s="59">
        <v>250400</v>
      </c>
      <c r="H687" s="102">
        <f t="shared" si="10"/>
        <v>50.988098025840216</v>
      </c>
    </row>
    <row r="688" spans="1:8" x14ac:dyDescent="0.25">
      <c r="A688" s="56">
        <v>397160700090</v>
      </c>
      <c r="B688" s="57" t="s">
        <v>2543</v>
      </c>
      <c r="C688" s="58" t="s">
        <v>2544</v>
      </c>
      <c r="D688" s="58" t="s">
        <v>2545</v>
      </c>
      <c r="E688" s="58" t="s">
        <v>743</v>
      </c>
      <c r="F688" s="57" t="s">
        <v>477</v>
      </c>
      <c r="G688" s="59">
        <v>250060</v>
      </c>
      <c r="H688" s="102">
        <f t="shared" si="10"/>
        <v>50.918864985389796</v>
      </c>
    </row>
    <row r="689" spans="1:8" x14ac:dyDescent="0.25">
      <c r="A689" s="56">
        <v>395001200342</v>
      </c>
      <c r="B689" s="57" t="s">
        <v>2546</v>
      </c>
      <c r="C689" s="58" t="s">
        <v>560</v>
      </c>
      <c r="D689" s="58" t="s">
        <v>2547</v>
      </c>
      <c r="E689" s="58" t="s">
        <v>743</v>
      </c>
      <c r="F689" s="57" t="s">
        <v>441</v>
      </c>
      <c r="G689" s="59">
        <v>247225</v>
      </c>
      <c r="H689" s="102">
        <f t="shared" si="10"/>
        <v>50.341583603987011</v>
      </c>
    </row>
    <row r="690" spans="1:8" x14ac:dyDescent="0.25">
      <c r="A690" s="56">
        <v>396990906603</v>
      </c>
      <c r="B690" s="57" t="s">
        <v>413</v>
      </c>
      <c r="C690" s="58" t="s">
        <v>2548</v>
      </c>
      <c r="D690" s="58" t="s">
        <v>2549</v>
      </c>
      <c r="E690" s="58" t="s">
        <v>440</v>
      </c>
      <c r="F690" s="57" t="s">
        <v>441</v>
      </c>
      <c r="G690" s="59">
        <v>247225</v>
      </c>
      <c r="H690" s="102">
        <f t="shared" si="10"/>
        <v>50.341583603987011</v>
      </c>
    </row>
    <row r="691" spans="1:8" x14ac:dyDescent="0.25">
      <c r="A691" s="56">
        <v>370960905280</v>
      </c>
      <c r="B691" s="57" t="s">
        <v>2550</v>
      </c>
      <c r="C691" s="58" t="s">
        <v>2551</v>
      </c>
      <c r="D691" s="58" t="s">
        <v>2552</v>
      </c>
      <c r="E691" s="58" t="s">
        <v>1409</v>
      </c>
      <c r="F691" s="57" t="s">
        <v>477</v>
      </c>
      <c r="G691" s="59">
        <v>245937</v>
      </c>
      <c r="H691" s="102">
        <f t="shared" si="10"/>
        <v>50.079312556633646</v>
      </c>
    </row>
    <row r="692" spans="1:8" x14ac:dyDescent="0.25">
      <c r="A692" s="56">
        <v>395000601084</v>
      </c>
      <c r="B692" s="57" t="s">
        <v>2553</v>
      </c>
      <c r="C692" s="58" t="s">
        <v>2554</v>
      </c>
      <c r="D692" s="58" t="s">
        <v>2555</v>
      </c>
      <c r="E692" s="58" t="s">
        <v>728</v>
      </c>
      <c r="F692" s="57" t="s">
        <v>441</v>
      </c>
      <c r="G692" s="59">
        <v>245937</v>
      </c>
      <c r="H692" s="102">
        <f t="shared" si="10"/>
        <v>50.079312556633646</v>
      </c>
    </row>
    <row r="693" spans="1:8" x14ac:dyDescent="0.25">
      <c r="A693" s="56">
        <v>395060500732</v>
      </c>
      <c r="B693" s="57" t="s">
        <v>2556</v>
      </c>
      <c r="C693" s="58" t="s">
        <v>2557</v>
      </c>
      <c r="D693" s="58" t="s">
        <v>2558</v>
      </c>
      <c r="E693" s="58" t="s">
        <v>743</v>
      </c>
      <c r="F693" s="57" t="s">
        <v>441</v>
      </c>
      <c r="G693" s="59">
        <v>245937</v>
      </c>
      <c r="H693" s="102">
        <f t="shared" si="10"/>
        <v>50.079312556633646</v>
      </c>
    </row>
    <row r="694" spans="1:8" x14ac:dyDescent="0.25">
      <c r="A694" s="56">
        <v>395750201363</v>
      </c>
      <c r="B694" s="57" t="s">
        <v>2559</v>
      </c>
      <c r="C694" s="58" t="s">
        <v>2494</v>
      </c>
      <c r="D694" s="58" t="s">
        <v>2560</v>
      </c>
      <c r="E694" s="58" t="s">
        <v>728</v>
      </c>
      <c r="F694" s="57" t="s">
        <v>477</v>
      </c>
      <c r="G694" s="59">
        <v>245937</v>
      </c>
      <c r="H694" s="102">
        <f t="shared" si="10"/>
        <v>50.079312556633646</v>
      </c>
    </row>
    <row r="695" spans="1:8" x14ac:dyDescent="0.25">
      <c r="A695" s="56">
        <v>395750301490</v>
      </c>
      <c r="B695" s="57" t="s">
        <v>2561</v>
      </c>
      <c r="C695" s="58" t="s">
        <v>2562</v>
      </c>
      <c r="D695" s="58" t="s">
        <v>2563</v>
      </c>
      <c r="E695" s="58" t="s">
        <v>743</v>
      </c>
      <c r="F695" s="57" t="s">
        <v>477</v>
      </c>
      <c r="G695" s="59">
        <v>245937</v>
      </c>
      <c r="H695" s="102">
        <f t="shared" si="10"/>
        <v>50.079312556633646</v>
      </c>
    </row>
    <row r="696" spans="1:8" x14ac:dyDescent="0.25">
      <c r="A696" s="56">
        <v>395990221311</v>
      </c>
      <c r="B696" s="57" t="s">
        <v>2564</v>
      </c>
      <c r="C696" s="58" t="s">
        <v>1817</v>
      </c>
      <c r="D696" s="58" t="s">
        <v>2565</v>
      </c>
      <c r="E696" s="58" t="s">
        <v>743</v>
      </c>
      <c r="F696" s="57" t="s">
        <v>441</v>
      </c>
      <c r="G696" s="59">
        <v>245937</v>
      </c>
      <c r="H696" s="102">
        <f t="shared" si="10"/>
        <v>50.079312556633646</v>
      </c>
    </row>
    <row r="697" spans="1:8" x14ac:dyDescent="0.25">
      <c r="A697" s="56">
        <v>395990752138</v>
      </c>
      <c r="B697" s="57" t="s">
        <v>2566</v>
      </c>
      <c r="C697" s="58" t="s">
        <v>2204</v>
      </c>
      <c r="D697" s="58" t="s">
        <v>2567</v>
      </c>
      <c r="E697" s="58" t="s">
        <v>728</v>
      </c>
      <c r="F697" s="57" t="s">
        <v>441</v>
      </c>
      <c r="G697" s="59">
        <v>245937</v>
      </c>
      <c r="H697" s="102">
        <f t="shared" si="10"/>
        <v>50.079312556633646</v>
      </c>
    </row>
    <row r="698" spans="1:8" x14ac:dyDescent="0.25">
      <c r="A698" s="56">
        <v>352180100397</v>
      </c>
      <c r="B698" s="57" t="s">
        <v>2568</v>
      </c>
      <c r="C698" s="58" t="s">
        <v>2569</v>
      </c>
      <c r="D698" s="58" t="s">
        <v>2570</v>
      </c>
      <c r="E698" s="58" t="s">
        <v>732</v>
      </c>
      <c r="F698" s="57" t="s">
        <v>441</v>
      </c>
      <c r="G698" s="59">
        <v>245499</v>
      </c>
      <c r="H698" s="102">
        <f t="shared" si="10"/>
        <v>49.990124110406342</v>
      </c>
    </row>
    <row r="699" spans="1:8" x14ac:dyDescent="0.25">
      <c r="A699" s="56">
        <v>371080200925</v>
      </c>
      <c r="B699" s="57" t="s">
        <v>2571</v>
      </c>
      <c r="C699" s="58" t="s">
        <v>2572</v>
      </c>
      <c r="D699" s="58" t="s">
        <v>2573</v>
      </c>
      <c r="E699" s="58" t="s">
        <v>1429</v>
      </c>
      <c r="F699" s="57" t="s">
        <v>441</v>
      </c>
      <c r="G699" s="59">
        <v>245499</v>
      </c>
      <c r="H699" s="102">
        <f t="shared" si="10"/>
        <v>49.990124110406342</v>
      </c>
    </row>
    <row r="700" spans="1:8" x14ac:dyDescent="0.25">
      <c r="A700" s="56">
        <v>371120102611</v>
      </c>
      <c r="B700" s="57" t="s">
        <v>2574</v>
      </c>
      <c r="C700" s="58" t="s">
        <v>2575</v>
      </c>
      <c r="D700" s="58" t="s">
        <v>2576</v>
      </c>
      <c r="E700" s="58" t="s">
        <v>1674</v>
      </c>
      <c r="F700" s="57" t="s">
        <v>441</v>
      </c>
      <c r="G700" s="59">
        <v>245499</v>
      </c>
      <c r="H700" s="102">
        <f t="shared" si="10"/>
        <v>49.990124110406342</v>
      </c>
    </row>
    <row r="701" spans="1:8" x14ac:dyDescent="0.25">
      <c r="A701" s="56">
        <v>371960400818</v>
      </c>
      <c r="B701" s="57" t="s">
        <v>2577</v>
      </c>
      <c r="C701" s="58" t="s">
        <v>2578</v>
      </c>
      <c r="D701" s="58" t="s">
        <v>2579</v>
      </c>
      <c r="E701" s="58" t="s">
        <v>1429</v>
      </c>
      <c r="F701" s="57" t="s">
        <v>441</v>
      </c>
      <c r="G701" s="59">
        <v>245499</v>
      </c>
      <c r="H701" s="102">
        <f t="shared" si="10"/>
        <v>49.990124110406342</v>
      </c>
    </row>
    <row r="702" spans="1:8" x14ac:dyDescent="0.25">
      <c r="A702" s="56">
        <v>371980601259</v>
      </c>
      <c r="B702" s="57" t="s">
        <v>2580</v>
      </c>
      <c r="C702" s="58" t="s">
        <v>2413</v>
      </c>
      <c r="D702" s="58" t="s">
        <v>2414</v>
      </c>
      <c r="E702" s="58" t="s">
        <v>716</v>
      </c>
      <c r="F702" s="57" t="s">
        <v>441</v>
      </c>
      <c r="G702" s="59">
        <v>245499</v>
      </c>
      <c r="H702" s="102">
        <f t="shared" si="10"/>
        <v>49.990124110406342</v>
      </c>
    </row>
    <row r="703" spans="1:8" x14ac:dyDescent="0.25">
      <c r="A703" s="56">
        <v>389900500402</v>
      </c>
      <c r="B703" s="57" t="s">
        <v>2581</v>
      </c>
      <c r="C703" s="58" t="s">
        <v>1653</v>
      </c>
      <c r="D703" s="58" t="s">
        <v>1654</v>
      </c>
      <c r="E703" s="58" t="s">
        <v>815</v>
      </c>
      <c r="F703" s="57" t="s">
        <v>441</v>
      </c>
      <c r="G703" s="59">
        <v>245499</v>
      </c>
      <c r="H703" s="102">
        <f t="shared" si="10"/>
        <v>49.990124110406342</v>
      </c>
    </row>
    <row r="704" spans="1:8" x14ac:dyDescent="0.25">
      <c r="A704" s="56">
        <v>390020800341</v>
      </c>
      <c r="B704" s="57" t="s">
        <v>2582</v>
      </c>
      <c r="C704" s="58" t="s">
        <v>2583</v>
      </c>
      <c r="D704" s="58" t="s">
        <v>2584</v>
      </c>
      <c r="E704" s="58" t="s">
        <v>1055</v>
      </c>
      <c r="F704" s="57" t="s">
        <v>477</v>
      </c>
      <c r="G704" s="59">
        <v>245499</v>
      </c>
      <c r="H704" s="102">
        <f t="shared" si="10"/>
        <v>49.990124110406342</v>
      </c>
    </row>
    <row r="705" spans="1:8" x14ac:dyDescent="0.25">
      <c r="A705" s="56">
        <v>390061000839</v>
      </c>
      <c r="B705" s="57" t="s">
        <v>2585</v>
      </c>
      <c r="C705" s="58" t="s">
        <v>2266</v>
      </c>
      <c r="D705" s="58" t="s">
        <v>2586</v>
      </c>
      <c r="E705" s="58" t="s">
        <v>1781</v>
      </c>
      <c r="F705" s="57" t="s">
        <v>477</v>
      </c>
      <c r="G705" s="59">
        <v>245499</v>
      </c>
      <c r="H705" s="102">
        <f t="shared" si="10"/>
        <v>49.990124110406342</v>
      </c>
    </row>
    <row r="706" spans="1:8" x14ac:dyDescent="0.25">
      <c r="A706" s="56">
        <v>390160600546</v>
      </c>
      <c r="B706" s="57" t="s">
        <v>2587</v>
      </c>
      <c r="C706" s="58" t="s">
        <v>2588</v>
      </c>
      <c r="D706" s="58" t="s">
        <v>2589</v>
      </c>
      <c r="E706" s="58" t="s">
        <v>1532</v>
      </c>
      <c r="F706" s="57" t="s">
        <v>441</v>
      </c>
      <c r="G706" s="59">
        <v>245499</v>
      </c>
      <c r="H706" s="102">
        <f t="shared" ref="H706:H769" si="11">G706/4910.95</f>
        <v>49.990124110406342</v>
      </c>
    </row>
    <row r="707" spans="1:8" x14ac:dyDescent="0.25">
      <c r="A707" s="56">
        <v>390800200264</v>
      </c>
      <c r="B707" s="57" t="s">
        <v>2590</v>
      </c>
      <c r="C707" s="58" t="s">
        <v>2591</v>
      </c>
      <c r="D707" s="58" t="s">
        <v>2592</v>
      </c>
      <c r="E707" s="58" t="s">
        <v>1215</v>
      </c>
      <c r="F707" s="57" t="s">
        <v>477</v>
      </c>
      <c r="G707" s="59">
        <v>245499</v>
      </c>
      <c r="H707" s="102">
        <f t="shared" si="11"/>
        <v>49.990124110406342</v>
      </c>
    </row>
    <row r="708" spans="1:8" x14ac:dyDescent="0.25">
      <c r="A708" s="56">
        <v>390851100639</v>
      </c>
      <c r="B708" s="57" t="s">
        <v>2593</v>
      </c>
      <c r="C708" s="58" t="s">
        <v>2594</v>
      </c>
      <c r="D708" s="58" t="s">
        <v>2595</v>
      </c>
      <c r="E708" s="58" t="s">
        <v>1532</v>
      </c>
      <c r="F708" s="57" t="s">
        <v>477</v>
      </c>
      <c r="G708" s="59">
        <v>245499</v>
      </c>
      <c r="H708" s="102">
        <f t="shared" si="11"/>
        <v>49.990124110406342</v>
      </c>
    </row>
    <row r="709" spans="1:8" x14ac:dyDescent="0.25">
      <c r="A709" s="56">
        <v>390871001211</v>
      </c>
      <c r="B709" s="57" t="s">
        <v>2596</v>
      </c>
      <c r="C709" s="58" t="s">
        <v>1393</v>
      </c>
      <c r="D709" s="58" t="s">
        <v>2597</v>
      </c>
      <c r="E709" s="58" t="s">
        <v>1532</v>
      </c>
      <c r="F709" s="57" t="s">
        <v>441</v>
      </c>
      <c r="G709" s="59">
        <v>245499</v>
      </c>
      <c r="H709" s="102">
        <f t="shared" si="11"/>
        <v>49.990124110406342</v>
      </c>
    </row>
    <row r="710" spans="1:8" x14ac:dyDescent="0.25">
      <c r="A710" s="56">
        <v>390900400031</v>
      </c>
      <c r="B710" s="57" t="s">
        <v>2598</v>
      </c>
      <c r="C710" s="58" t="s">
        <v>2599</v>
      </c>
      <c r="D710" s="58" t="s">
        <v>2600</v>
      </c>
      <c r="E710" s="58" t="s">
        <v>1215</v>
      </c>
      <c r="F710" s="57" t="s">
        <v>477</v>
      </c>
      <c r="G710" s="59">
        <v>245499</v>
      </c>
      <c r="H710" s="102">
        <f t="shared" si="11"/>
        <v>49.990124110406342</v>
      </c>
    </row>
    <row r="711" spans="1:8" x14ac:dyDescent="0.25">
      <c r="A711" s="56">
        <v>390901200761</v>
      </c>
      <c r="B711" s="57" t="s">
        <v>2601</v>
      </c>
      <c r="C711" s="58" t="s">
        <v>2602</v>
      </c>
      <c r="D711" s="58" t="s">
        <v>2603</v>
      </c>
      <c r="E711" s="58" t="s">
        <v>1525</v>
      </c>
      <c r="F711" s="57" t="s">
        <v>441</v>
      </c>
      <c r="G711" s="59">
        <v>245499</v>
      </c>
      <c r="H711" s="102">
        <f t="shared" si="11"/>
        <v>49.990124110406342</v>
      </c>
    </row>
    <row r="712" spans="1:8" x14ac:dyDescent="0.25">
      <c r="A712" s="56">
        <v>390991010834</v>
      </c>
      <c r="B712" s="57" t="s">
        <v>2604</v>
      </c>
      <c r="C712" s="58" t="s">
        <v>2266</v>
      </c>
      <c r="D712" s="58" t="s">
        <v>2605</v>
      </c>
      <c r="E712" s="58" t="s">
        <v>1781</v>
      </c>
      <c r="F712" s="57" t="s">
        <v>477</v>
      </c>
      <c r="G712" s="59">
        <v>245499</v>
      </c>
      <c r="H712" s="102">
        <f t="shared" si="11"/>
        <v>49.990124110406342</v>
      </c>
    </row>
    <row r="713" spans="1:8" x14ac:dyDescent="0.25">
      <c r="A713" s="56">
        <v>391111000165</v>
      </c>
      <c r="B713" s="57" t="s">
        <v>2606</v>
      </c>
      <c r="C713" s="58" t="s">
        <v>2607</v>
      </c>
      <c r="D713" s="58" t="s">
        <v>2608</v>
      </c>
      <c r="E713" s="58" t="s">
        <v>1788</v>
      </c>
      <c r="F713" s="57" t="s">
        <v>441</v>
      </c>
      <c r="G713" s="59">
        <v>245499</v>
      </c>
      <c r="H713" s="102">
        <f t="shared" si="11"/>
        <v>49.990124110406342</v>
      </c>
    </row>
    <row r="714" spans="1:8" x14ac:dyDescent="0.25">
      <c r="A714" s="56">
        <v>391930500177</v>
      </c>
      <c r="B714" s="57" t="s">
        <v>2609</v>
      </c>
      <c r="C714" s="58" t="s">
        <v>2610</v>
      </c>
      <c r="D714" s="58" t="s">
        <v>2611</v>
      </c>
      <c r="E714" s="58" t="s">
        <v>1416</v>
      </c>
      <c r="F714" s="57" t="s">
        <v>441</v>
      </c>
      <c r="G714" s="59">
        <v>245499</v>
      </c>
      <c r="H714" s="102">
        <f t="shared" si="11"/>
        <v>49.990124110406342</v>
      </c>
    </row>
    <row r="715" spans="1:8" x14ac:dyDescent="0.25">
      <c r="A715" s="56">
        <v>393130300148</v>
      </c>
      <c r="B715" s="57" t="s">
        <v>2612</v>
      </c>
      <c r="C715" s="58" t="s">
        <v>2299</v>
      </c>
      <c r="D715" s="58" t="s">
        <v>2613</v>
      </c>
      <c r="E715" s="58" t="s">
        <v>877</v>
      </c>
      <c r="F715" s="57" t="s">
        <v>441</v>
      </c>
      <c r="G715" s="59">
        <v>245499</v>
      </c>
      <c r="H715" s="102">
        <f t="shared" si="11"/>
        <v>49.990124110406342</v>
      </c>
    </row>
    <row r="716" spans="1:8" x14ac:dyDescent="0.25">
      <c r="A716" s="56">
        <v>393181000173</v>
      </c>
      <c r="B716" s="57" t="s">
        <v>2614</v>
      </c>
      <c r="C716" s="58" t="s">
        <v>2615</v>
      </c>
      <c r="D716" s="58" t="s">
        <v>2616</v>
      </c>
      <c r="E716" s="58" t="s">
        <v>1205</v>
      </c>
      <c r="F716" s="57" t="s">
        <v>477</v>
      </c>
      <c r="G716" s="59">
        <v>245499</v>
      </c>
      <c r="H716" s="102">
        <f t="shared" si="11"/>
        <v>49.990124110406342</v>
      </c>
    </row>
    <row r="717" spans="1:8" x14ac:dyDescent="0.25">
      <c r="A717" s="56">
        <v>393901200124</v>
      </c>
      <c r="B717" s="57" t="s">
        <v>2617</v>
      </c>
      <c r="C717" s="58" t="s">
        <v>2618</v>
      </c>
      <c r="D717" s="58" t="s">
        <v>2619</v>
      </c>
      <c r="E717" s="58" t="s">
        <v>2620</v>
      </c>
      <c r="F717" s="57" t="s">
        <v>477</v>
      </c>
      <c r="G717" s="59">
        <v>245499</v>
      </c>
      <c r="H717" s="102">
        <f t="shared" si="11"/>
        <v>49.990124110406342</v>
      </c>
    </row>
    <row r="718" spans="1:8" x14ac:dyDescent="0.25">
      <c r="A718" s="56">
        <v>395010900268</v>
      </c>
      <c r="B718" s="57" t="s">
        <v>2621</v>
      </c>
      <c r="C718" s="58" t="s">
        <v>2622</v>
      </c>
      <c r="D718" s="58" t="s">
        <v>2623</v>
      </c>
      <c r="E718" s="58" t="s">
        <v>728</v>
      </c>
      <c r="F718" s="57" t="s">
        <v>441</v>
      </c>
      <c r="G718" s="59">
        <v>245499</v>
      </c>
      <c r="H718" s="102">
        <f t="shared" si="11"/>
        <v>49.990124110406342</v>
      </c>
    </row>
    <row r="719" spans="1:8" x14ac:dyDescent="0.25">
      <c r="A719" s="56">
        <v>395040100797</v>
      </c>
      <c r="B719" s="57" t="s">
        <v>2624</v>
      </c>
      <c r="C719" s="58" t="s">
        <v>2625</v>
      </c>
      <c r="D719" s="58" t="s">
        <v>2626</v>
      </c>
      <c r="E719" s="58" t="s">
        <v>728</v>
      </c>
      <c r="F719" s="57" t="s">
        <v>477</v>
      </c>
      <c r="G719" s="59">
        <v>245499</v>
      </c>
      <c r="H719" s="102">
        <f t="shared" si="11"/>
        <v>49.990124110406342</v>
      </c>
    </row>
    <row r="720" spans="1:8" x14ac:dyDescent="0.25">
      <c r="A720" s="56">
        <v>395040101840</v>
      </c>
      <c r="B720" s="57" t="s">
        <v>2627</v>
      </c>
      <c r="C720" s="58" t="s">
        <v>2628</v>
      </c>
      <c r="D720" s="58" t="s">
        <v>2629</v>
      </c>
      <c r="E720" s="58" t="s">
        <v>728</v>
      </c>
      <c r="F720" s="57" t="s">
        <v>477</v>
      </c>
      <c r="G720" s="59">
        <v>245499</v>
      </c>
      <c r="H720" s="102">
        <f t="shared" si="11"/>
        <v>49.990124110406342</v>
      </c>
    </row>
    <row r="721" spans="1:8" x14ac:dyDescent="0.25">
      <c r="A721" s="56">
        <v>395040505061</v>
      </c>
      <c r="B721" s="57" t="s">
        <v>2630</v>
      </c>
      <c r="C721" s="58" t="s">
        <v>2631</v>
      </c>
      <c r="D721" s="58" t="s">
        <v>1682</v>
      </c>
      <c r="E721" s="58" t="s">
        <v>743</v>
      </c>
      <c r="F721" s="57" t="s">
        <v>477</v>
      </c>
      <c r="G721" s="59">
        <v>245499</v>
      </c>
      <c r="H721" s="102">
        <f t="shared" si="11"/>
        <v>49.990124110406342</v>
      </c>
    </row>
    <row r="722" spans="1:8" x14ac:dyDescent="0.25">
      <c r="A722" s="56">
        <v>395040505126</v>
      </c>
      <c r="B722" s="57" t="s">
        <v>2632</v>
      </c>
      <c r="C722" s="58" t="s">
        <v>2633</v>
      </c>
      <c r="D722" s="58" t="s">
        <v>1682</v>
      </c>
      <c r="E722" s="58" t="s">
        <v>743</v>
      </c>
      <c r="F722" s="57" t="s">
        <v>477</v>
      </c>
      <c r="G722" s="59">
        <v>245499</v>
      </c>
      <c r="H722" s="102">
        <f t="shared" si="11"/>
        <v>49.990124110406342</v>
      </c>
    </row>
    <row r="723" spans="1:8" x14ac:dyDescent="0.25">
      <c r="A723" s="56">
        <v>395050101562</v>
      </c>
      <c r="B723" s="57" t="s">
        <v>2634</v>
      </c>
      <c r="C723" s="58" t="s">
        <v>2635</v>
      </c>
      <c r="D723" s="58" t="s">
        <v>1576</v>
      </c>
      <c r="E723" s="58" t="s">
        <v>743</v>
      </c>
      <c r="F723" s="57" t="s">
        <v>477</v>
      </c>
      <c r="G723" s="59">
        <v>245499</v>
      </c>
      <c r="H723" s="102">
        <f t="shared" si="11"/>
        <v>49.990124110406342</v>
      </c>
    </row>
    <row r="724" spans="1:8" x14ac:dyDescent="0.25">
      <c r="A724" s="56">
        <v>395051201960</v>
      </c>
      <c r="B724" s="57" t="s">
        <v>2636</v>
      </c>
      <c r="C724" s="58" t="s">
        <v>2637</v>
      </c>
      <c r="D724" s="58" t="s">
        <v>2638</v>
      </c>
      <c r="E724" s="58" t="s">
        <v>728</v>
      </c>
      <c r="F724" s="57" t="s">
        <v>441</v>
      </c>
      <c r="G724" s="59">
        <v>245499</v>
      </c>
      <c r="H724" s="102">
        <f t="shared" si="11"/>
        <v>49.990124110406342</v>
      </c>
    </row>
    <row r="725" spans="1:8" x14ac:dyDescent="0.25">
      <c r="A725" s="56">
        <v>395060300113</v>
      </c>
      <c r="B725" s="57" t="s">
        <v>2639</v>
      </c>
      <c r="C725" s="58" t="s">
        <v>2640</v>
      </c>
      <c r="D725" s="58" t="s">
        <v>2641</v>
      </c>
      <c r="E725" s="58" t="s">
        <v>743</v>
      </c>
      <c r="F725" s="57" t="s">
        <v>477</v>
      </c>
      <c r="G725" s="59">
        <v>245499</v>
      </c>
      <c r="H725" s="102">
        <f t="shared" si="11"/>
        <v>49.990124110406342</v>
      </c>
    </row>
    <row r="726" spans="1:8" x14ac:dyDescent="0.25">
      <c r="A726" s="56">
        <v>395070200982</v>
      </c>
      <c r="B726" s="57" t="s">
        <v>2642</v>
      </c>
      <c r="C726" s="58" t="s">
        <v>2643</v>
      </c>
      <c r="D726" s="58" t="s">
        <v>2644</v>
      </c>
      <c r="E726" s="58" t="s">
        <v>728</v>
      </c>
      <c r="F726" s="57" t="s">
        <v>441</v>
      </c>
      <c r="G726" s="59">
        <v>245499</v>
      </c>
      <c r="H726" s="102">
        <f t="shared" si="11"/>
        <v>49.990124110406342</v>
      </c>
    </row>
    <row r="727" spans="1:8" x14ac:dyDescent="0.25">
      <c r="A727" s="56">
        <v>395080901130</v>
      </c>
      <c r="B727" s="57" t="s">
        <v>2645</v>
      </c>
      <c r="C727" s="58" t="s">
        <v>2562</v>
      </c>
      <c r="D727" s="58" t="s">
        <v>2646</v>
      </c>
      <c r="E727" s="58" t="s">
        <v>728</v>
      </c>
      <c r="F727" s="57" t="s">
        <v>441</v>
      </c>
      <c r="G727" s="59">
        <v>245499</v>
      </c>
      <c r="H727" s="102">
        <f t="shared" si="11"/>
        <v>49.990124110406342</v>
      </c>
    </row>
    <row r="728" spans="1:8" x14ac:dyDescent="0.25">
      <c r="A728" s="56">
        <v>395091201547</v>
      </c>
      <c r="B728" s="57" t="s">
        <v>2647</v>
      </c>
      <c r="C728" s="58" t="s">
        <v>2648</v>
      </c>
      <c r="D728" s="58" t="s">
        <v>2649</v>
      </c>
      <c r="E728" s="58" t="s">
        <v>728</v>
      </c>
      <c r="F728" s="57" t="s">
        <v>441</v>
      </c>
      <c r="G728" s="59">
        <v>245499</v>
      </c>
      <c r="H728" s="102">
        <f t="shared" si="11"/>
        <v>49.990124110406342</v>
      </c>
    </row>
    <row r="729" spans="1:8" x14ac:dyDescent="0.25">
      <c r="A729" s="56">
        <v>395110700070</v>
      </c>
      <c r="B729" s="57" t="s">
        <v>2650</v>
      </c>
      <c r="C729" s="58" t="s">
        <v>2651</v>
      </c>
      <c r="D729" s="58" t="s">
        <v>1658</v>
      </c>
      <c r="E729" s="58" t="s">
        <v>743</v>
      </c>
      <c r="F729" s="57" t="s">
        <v>441</v>
      </c>
      <c r="G729" s="59">
        <v>245499</v>
      </c>
      <c r="H729" s="102">
        <f t="shared" si="11"/>
        <v>49.990124110406342</v>
      </c>
    </row>
    <row r="730" spans="1:8" x14ac:dyDescent="0.25">
      <c r="A730" s="56">
        <v>395120300771</v>
      </c>
      <c r="B730" s="57" t="s">
        <v>2652</v>
      </c>
      <c r="C730" s="58" t="s">
        <v>1992</v>
      </c>
      <c r="D730" s="58" t="s">
        <v>1485</v>
      </c>
      <c r="E730" s="58" t="s">
        <v>728</v>
      </c>
      <c r="F730" s="57" t="s">
        <v>477</v>
      </c>
      <c r="G730" s="59">
        <v>245499</v>
      </c>
      <c r="H730" s="102">
        <f t="shared" si="11"/>
        <v>49.990124110406342</v>
      </c>
    </row>
    <row r="731" spans="1:8" x14ac:dyDescent="0.25">
      <c r="A731" s="56">
        <v>395120300797</v>
      </c>
      <c r="B731" s="57" t="s">
        <v>2653</v>
      </c>
      <c r="C731" s="58" t="s">
        <v>1992</v>
      </c>
      <c r="D731" s="58" t="s">
        <v>1485</v>
      </c>
      <c r="E731" s="58" t="s">
        <v>728</v>
      </c>
      <c r="F731" s="57" t="s">
        <v>477</v>
      </c>
      <c r="G731" s="59">
        <v>245499</v>
      </c>
      <c r="H731" s="102">
        <f t="shared" si="11"/>
        <v>49.990124110406342</v>
      </c>
    </row>
    <row r="732" spans="1:8" x14ac:dyDescent="0.25">
      <c r="A732" s="56">
        <v>395130500514</v>
      </c>
      <c r="B732" s="57" t="s">
        <v>2654</v>
      </c>
      <c r="C732" s="58" t="s">
        <v>2655</v>
      </c>
      <c r="D732" s="58" t="s">
        <v>2656</v>
      </c>
      <c r="E732" s="58" t="s">
        <v>743</v>
      </c>
      <c r="F732" s="57" t="s">
        <v>441</v>
      </c>
      <c r="G732" s="59">
        <v>245499</v>
      </c>
      <c r="H732" s="102">
        <f t="shared" si="11"/>
        <v>49.990124110406342</v>
      </c>
    </row>
    <row r="733" spans="1:8" x14ac:dyDescent="0.25">
      <c r="A733" s="56">
        <v>395150400443</v>
      </c>
      <c r="B733" s="57" t="s">
        <v>2657</v>
      </c>
      <c r="C733" s="58" t="s">
        <v>2658</v>
      </c>
      <c r="D733" s="58" t="s">
        <v>2659</v>
      </c>
      <c r="E733" s="58" t="s">
        <v>728</v>
      </c>
      <c r="F733" s="57" t="s">
        <v>441</v>
      </c>
      <c r="G733" s="59">
        <v>245499</v>
      </c>
      <c r="H733" s="102">
        <f t="shared" si="11"/>
        <v>49.990124110406342</v>
      </c>
    </row>
    <row r="734" spans="1:8" x14ac:dyDescent="0.25">
      <c r="A734" s="56">
        <v>395150400672</v>
      </c>
      <c r="B734" s="57" t="s">
        <v>2660</v>
      </c>
      <c r="C734" s="58" t="s">
        <v>2661</v>
      </c>
      <c r="D734" s="58" t="s">
        <v>2662</v>
      </c>
      <c r="E734" s="58" t="s">
        <v>728</v>
      </c>
      <c r="F734" s="57" t="s">
        <v>441</v>
      </c>
      <c r="G734" s="59">
        <v>245499</v>
      </c>
      <c r="H734" s="102">
        <f t="shared" si="11"/>
        <v>49.990124110406342</v>
      </c>
    </row>
    <row r="735" spans="1:8" x14ac:dyDescent="0.25">
      <c r="A735" s="56">
        <v>395160800369</v>
      </c>
      <c r="B735" s="57" t="s">
        <v>2663</v>
      </c>
      <c r="C735" s="58" t="s">
        <v>2664</v>
      </c>
      <c r="D735" s="58" t="s">
        <v>2665</v>
      </c>
      <c r="E735" s="58" t="s">
        <v>743</v>
      </c>
      <c r="F735" s="57" t="s">
        <v>477</v>
      </c>
      <c r="G735" s="59">
        <v>245499</v>
      </c>
      <c r="H735" s="102">
        <f t="shared" si="11"/>
        <v>49.990124110406342</v>
      </c>
    </row>
    <row r="736" spans="1:8" x14ac:dyDescent="0.25">
      <c r="A736" s="56">
        <v>395161000421</v>
      </c>
      <c r="B736" s="57" t="s">
        <v>2666</v>
      </c>
      <c r="C736" s="58" t="s">
        <v>2651</v>
      </c>
      <c r="D736" s="58" t="s">
        <v>2667</v>
      </c>
      <c r="E736" s="58" t="s">
        <v>728</v>
      </c>
      <c r="F736" s="57" t="s">
        <v>441</v>
      </c>
      <c r="G736" s="59">
        <v>245499</v>
      </c>
      <c r="H736" s="102">
        <f t="shared" si="11"/>
        <v>49.990124110406342</v>
      </c>
    </row>
    <row r="737" spans="1:8" x14ac:dyDescent="0.25">
      <c r="A737" s="56">
        <v>395161000439</v>
      </c>
      <c r="B737" s="57" t="s">
        <v>2668</v>
      </c>
      <c r="C737" s="58" t="s">
        <v>2562</v>
      </c>
      <c r="D737" s="58" t="s">
        <v>2669</v>
      </c>
      <c r="E737" s="58" t="s">
        <v>728</v>
      </c>
      <c r="F737" s="57" t="s">
        <v>441</v>
      </c>
      <c r="G737" s="59">
        <v>245499</v>
      </c>
      <c r="H737" s="102">
        <f t="shared" si="11"/>
        <v>49.990124110406342</v>
      </c>
    </row>
    <row r="738" spans="1:8" x14ac:dyDescent="0.25">
      <c r="A738" s="56">
        <v>395171100253</v>
      </c>
      <c r="B738" s="57" t="s">
        <v>2670</v>
      </c>
      <c r="C738" s="58" t="s">
        <v>2651</v>
      </c>
      <c r="D738" s="58" t="s">
        <v>2671</v>
      </c>
      <c r="E738" s="58" t="s">
        <v>728</v>
      </c>
      <c r="F738" s="57" t="s">
        <v>477</v>
      </c>
      <c r="G738" s="59">
        <v>245499</v>
      </c>
      <c r="H738" s="102">
        <f t="shared" si="11"/>
        <v>49.990124110406342</v>
      </c>
    </row>
    <row r="739" spans="1:8" x14ac:dyDescent="0.25">
      <c r="A739" s="56">
        <v>395190900112</v>
      </c>
      <c r="B739" s="57" t="s">
        <v>2672</v>
      </c>
      <c r="C739" s="58" t="s">
        <v>2673</v>
      </c>
      <c r="D739" s="58" t="s">
        <v>2674</v>
      </c>
      <c r="E739" s="58" t="s">
        <v>728</v>
      </c>
      <c r="F739" s="57" t="s">
        <v>441</v>
      </c>
      <c r="G739" s="59">
        <v>245499</v>
      </c>
      <c r="H739" s="102">
        <f t="shared" si="11"/>
        <v>49.990124110406342</v>
      </c>
    </row>
    <row r="740" spans="1:8" x14ac:dyDescent="0.25">
      <c r="A740" s="56">
        <v>395191200033</v>
      </c>
      <c r="B740" s="57" t="s">
        <v>2675</v>
      </c>
      <c r="C740" s="58" t="s">
        <v>2676</v>
      </c>
      <c r="D740" s="58" t="s">
        <v>2677</v>
      </c>
      <c r="E740" s="58" t="s">
        <v>728</v>
      </c>
      <c r="F740" s="57" t="s">
        <v>441</v>
      </c>
      <c r="G740" s="59">
        <v>245499</v>
      </c>
      <c r="H740" s="102">
        <f t="shared" si="11"/>
        <v>49.990124110406342</v>
      </c>
    </row>
    <row r="741" spans="1:8" x14ac:dyDescent="0.25">
      <c r="A741" s="56">
        <v>395750201088</v>
      </c>
      <c r="B741" s="57" t="s">
        <v>2678</v>
      </c>
      <c r="C741" s="58" t="s">
        <v>2679</v>
      </c>
      <c r="D741" s="58" t="s">
        <v>2384</v>
      </c>
      <c r="E741" s="58" t="s">
        <v>728</v>
      </c>
      <c r="F741" s="57" t="s">
        <v>441</v>
      </c>
      <c r="G741" s="59">
        <v>245499</v>
      </c>
      <c r="H741" s="102">
        <f t="shared" si="11"/>
        <v>49.990124110406342</v>
      </c>
    </row>
    <row r="742" spans="1:8" x14ac:dyDescent="0.25">
      <c r="A742" s="56">
        <v>395750201207</v>
      </c>
      <c r="B742" s="57" t="s">
        <v>2680</v>
      </c>
      <c r="C742" s="58" t="s">
        <v>2681</v>
      </c>
      <c r="D742" s="58" t="s">
        <v>2682</v>
      </c>
      <c r="E742" s="58" t="s">
        <v>728</v>
      </c>
      <c r="F742" s="57" t="s">
        <v>441</v>
      </c>
      <c r="G742" s="59">
        <v>245499</v>
      </c>
      <c r="H742" s="102">
        <f t="shared" si="11"/>
        <v>49.990124110406342</v>
      </c>
    </row>
    <row r="743" spans="1:8" x14ac:dyDescent="0.25">
      <c r="A743" s="56">
        <v>395750300078</v>
      </c>
      <c r="B743" s="57" t="s">
        <v>2683</v>
      </c>
      <c r="C743" s="58" t="s">
        <v>2684</v>
      </c>
      <c r="D743" s="58" t="s">
        <v>2685</v>
      </c>
      <c r="E743" s="58" t="s">
        <v>728</v>
      </c>
      <c r="F743" s="57" t="s">
        <v>441</v>
      </c>
      <c r="G743" s="59">
        <v>245499</v>
      </c>
      <c r="H743" s="102">
        <f t="shared" si="11"/>
        <v>49.990124110406342</v>
      </c>
    </row>
    <row r="744" spans="1:8" x14ac:dyDescent="0.25">
      <c r="A744" s="56">
        <v>395750300167</v>
      </c>
      <c r="B744" s="57" t="s">
        <v>2686</v>
      </c>
      <c r="C744" s="58" t="s">
        <v>2687</v>
      </c>
      <c r="D744" s="58" t="s">
        <v>2688</v>
      </c>
      <c r="E744" s="58" t="s">
        <v>728</v>
      </c>
      <c r="F744" s="57" t="s">
        <v>441</v>
      </c>
      <c r="G744" s="59">
        <v>245499</v>
      </c>
      <c r="H744" s="102">
        <f t="shared" si="11"/>
        <v>49.990124110406342</v>
      </c>
    </row>
    <row r="745" spans="1:8" x14ac:dyDescent="0.25">
      <c r="A745" s="56">
        <v>395750300353</v>
      </c>
      <c r="B745" s="57" t="s">
        <v>2689</v>
      </c>
      <c r="C745" s="58" t="s">
        <v>2371</v>
      </c>
      <c r="D745" s="58" t="s">
        <v>2690</v>
      </c>
      <c r="E745" s="58" t="s">
        <v>743</v>
      </c>
      <c r="F745" s="57" t="s">
        <v>477</v>
      </c>
      <c r="G745" s="59">
        <v>245499</v>
      </c>
      <c r="H745" s="102">
        <f t="shared" si="11"/>
        <v>49.990124110406342</v>
      </c>
    </row>
    <row r="746" spans="1:8" x14ac:dyDescent="0.25">
      <c r="A746" s="56">
        <v>395750301830</v>
      </c>
      <c r="B746" s="57" t="s">
        <v>2691</v>
      </c>
      <c r="C746" s="58" t="s">
        <v>2692</v>
      </c>
      <c r="D746" s="58" t="s">
        <v>2693</v>
      </c>
      <c r="E746" s="58" t="s">
        <v>743</v>
      </c>
      <c r="F746" s="57" t="s">
        <v>441</v>
      </c>
      <c r="G746" s="59">
        <v>245499</v>
      </c>
      <c r="H746" s="102">
        <f t="shared" si="11"/>
        <v>49.990124110406342</v>
      </c>
    </row>
    <row r="747" spans="1:8" x14ac:dyDescent="0.25">
      <c r="A747" s="56">
        <v>395750301988</v>
      </c>
      <c r="B747" s="57" t="s">
        <v>2694</v>
      </c>
      <c r="C747" s="58" t="s">
        <v>2695</v>
      </c>
      <c r="D747" s="58" t="s">
        <v>2696</v>
      </c>
      <c r="E747" s="58" t="s">
        <v>743</v>
      </c>
      <c r="F747" s="57" t="s">
        <v>477</v>
      </c>
      <c r="G747" s="59">
        <v>245499</v>
      </c>
      <c r="H747" s="102">
        <f t="shared" si="11"/>
        <v>49.990124110406342</v>
      </c>
    </row>
    <row r="748" spans="1:8" x14ac:dyDescent="0.25">
      <c r="A748" s="56">
        <v>395941050845</v>
      </c>
      <c r="B748" s="57" t="s">
        <v>2697</v>
      </c>
      <c r="C748" s="58" t="s">
        <v>2698</v>
      </c>
      <c r="D748" s="58" t="s">
        <v>2699</v>
      </c>
      <c r="E748" s="58" t="s">
        <v>728</v>
      </c>
      <c r="F748" s="57" t="s">
        <v>441</v>
      </c>
      <c r="G748" s="59">
        <v>245499</v>
      </c>
      <c r="H748" s="102">
        <f t="shared" si="11"/>
        <v>49.990124110406342</v>
      </c>
    </row>
    <row r="749" spans="1:8" x14ac:dyDescent="0.25">
      <c r="A749" s="56">
        <v>395950210545</v>
      </c>
      <c r="B749" s="57" t="s">
        <v>2700</v>
      </c>
      <c r="C749" s="58" t="s">
        <v>2701</v>
      </c>
      <c r="D749" s="58" t="s">
        <v>2702</v>
      </c>
      <c r="E749" s="58" t="s">
        <v>728</v>
      </c>
      <c r="F749" s="57" t="s">
        <v>441</v>
      </c>
      <c r="G749" s="59">
        <v>245499</v>
      </c>
      <c r="H749" s="102">
        <f t="shared" si="11"/>
        <v>49.990124110406342</v>
      </c>
    </row>
    <row r="750" spans="1:8" x14ac:dyDescent="0.25">
      <c r="A750" s="56">
        <v>395961011625</v>
      </c>
      <c r="B750" s="57" t="s">
        <v>2703</v>
      </c>
      <c r="C750" s="58" t="s">
        <v>2704</v>
      </c>
      <c r="D750" s="58" t="s">
        <v>2705</v>
      </c>
      <c r="E750" s="58" t="s">
        <v>728</v>
      </c>
      <c r="F750" s="57" t="s">
        <v>477</v>
      </c>
      <c r="G750" s="59">
        <v>245499</v>
      </c>
      <c r="H750" s="102">
        <f t="shared" si="11"/>
        <v>49.990124110406342</v>
      </c>
    </row>
    <row r="751" spans="1:8" x14ac:dyDescent="0.25">
      <c r="A751" s="56">
        <v>395970110946</v>
      </c>
      <c r="B751" s="57" t="s">
        <v>2706</v>
      </c>
      <c r="C751" s="58" t="s">
        <v>2707</v>
      </c>
      <c r="D751" s="58" t="s">
        <v>2708</v>
      </c>
      <c r="E751" s="58" t="s">
        <v>728</v>
      </c>
      <c r="F751" s="57" t="s">
        <v>477</v>
      </c>
      <c r="G751" s="59">
        <v>245499</v>
      </c>
      <c r="H751" s="102">
        <f t="shared" si="11"/>
        <v>49.990124110406342</v>
      </c>
    </row>
    <row r="752" spans="1:8" x14ac:dyDescent="0.25">
      <c r="A752" s="56">
        <v>395991152258</v>
      </c>
      <c r="B752" s="57" t="s">
        <v>2709</v>
      </c>
      <c r="C752" s="58" t="s">
        <v>2710</v>
      </c>
      <c r="D752" s="58" t="s">
        <v>2711</v>
      </c>
      <c r="E752" s="58" t="s">
        <v>728</v>
      </c>
      <c r="F752" s="57" t="s">
        <v>441</v>
      </c>
      <c r="G752" s="59">
        <v>245499</v>
      </c>
      <c r="H752" s="102">
        <f t="shared" si="11"/>
        <v>49.990124110406342</v>
      </c>
    </row>
    <row r="753" spans="1:8" x14ac:dyDescent="0.25">
      <c r="A753" s="56">
        <v>396021001857</v>
      </c>
      <c r="B753" s="57" t="s">
        <v>331</v>
      </c>
      <c r="C753" s="58" t="s">
        <v>2712</v>
      </c>
      <c r="D753" s="58" t="s">
        <v>2713</v>
      </c>
      <c r="E753" s="58" t="s">
        <v>440</v>
      </c>
      <c r="F753" s="57" t="s">
        <v>477</v>
      </c>
      <c r="G753" s="59">
        <v>245499</v>
      </c>
      <c r="H753" s="102">
        <f t="shared" si="11"/>
        <v>49.990124110406342</v>
      </c>
    </row>
    <row r="754" spans="1:8" x14ac:dyDescent="0.25">
      <c r="A754" s="56">
        <v>396041001136</v>
      </c>
      <c r="B754" s="57" t="s">
        <v>79</v>
      </c>
      <c r="C754" s="58" t="s">
        <v>2714</v>
      </c>
      <c r="D754" s="58" t="s">
        <v>2715</v>
      </c>
      <c r="E754" s="58" t="s">
        <v>440</v>
      </c>
      <c r="F754" s="57" t="s">
        <v>477</v>
      </c>
      <c r="G754" s="59">
        <v>245499</v>
      </c>
      <c r="H754" s="102">
        <f t="shared" si="11"/>
        <v>49.990124110406342</v>
      </c>
    </row>
    <row r="755" spans="1:8" x14ac:dyDescent="0.25">
      <c r="A755" s="56">
        <v>396060500275</v>
      </c>
      <c r="B755" s="57" t="s">
        <v>371</v>
      </c>
      <c r="C755" s="58" t="s">
        <v>146</v>
      </c>
      <c r="D755" s="58" t="s">
        <v>2716</v>
      </c>
      <c r="E755" s="58" t="s">
        <v>440</v>
      </c>
      <c r="F755" s="57" t="s">
        <v>441</v>
      </c>
      <c r="G755" s="59">
        <v>245499</v>
      </c>
      <c r="H755" s="102">
        <f t="shared" si="11"/>
        <v>49.990124110406342</v>
      </c>
    </row>
    <row r="756" spans="1:8" x14ac:dyDescent="0.25">
      <c r="A756" s="56">
        <v>396141201442</v>
      </c>
      <c r="B756" s="57" t="s">
        <v>2717</v>
      </c>
      <c r="C756" s="58" t="s">
        <v>2028</v>
      </c>
      <c r="D756" s="58" t="s">
        <v>2718</v>
      </c>
      <c r="E756" s="58" t="s">
        <v>440</v>
      </c>
      <c r="F756" s="57" t="s">
        <v>477</v>
      </c>
      <c r="G756" s="59">
        <v>245499</v>
      </c>
      <c r="H756" s="102">
        <f t="shared" si="11"/>
        <v>49.990124110406342</v>
      </c>
    </row>
    <row r="757" spans="1:8" x14ac:dyDescent="0.25">
      <c r="A757" s="56">
        <v>396761203143</v>
      </c>
      <c r="B757" s="57" t="s">
        <v>54</v>
      </c>
      <c r="C757" s="58" t="s">
        <v>2719</v>
      </c>
      <c r="D757" s="58" t="s">
        <v>2720</v>
      </c>
      <c r="E757" s="58" t="s">
        <v>440</v>
      </c>
      <c r="F757" s="57" t="s">
        <v>477</v>
      </c>
      <c r="G757" s="59">
        <v>245499</v>
      </c>
      <c r="H757" s="102">
        <f t="shared" si="11"/>
        <v>49.990124110406342</v>
      </c>
    </row>
    <row r="758" spans="1:8" x14ac:dyDescent="0.25">
      <c r="A758" s="56">
        <v>396761203208</v>
      </c>
      <c r="B758" s="57" t="s">
        <v>56</v>
      </c>
      <c r="C758" s="58" t="s">
        <v>2721</v>
      </c>
      <c r="D758" s="58" t="s">
        <v>2722</v>
      </c>
      <c r="E758" s="58" t="s">
        <v>440</v>
      </c>
      <c r="F758" s="57" t="s">
        <v>477</v>
      </c>
      <c r="G758" s="59">
        <v>245499</v>
      </c>
      <c r="H758" s="102">
        <f t="shared" si="11"/>
        <v>49.990124110406342</v>
      </c>
    </row>
    <row r="759" spans="1:8" x14ac:dyDescent="0.25">
      <c r="A759" s="56">
        <v>396920520052</v>
      </c>
      <c r="B759" s="57" t="s">
        <v>255</v>
      </c>
      <c r="C759" s="58" t="s">
        <v>2723</v>
      </c>
      <c r="D759" s="58" t="s">
        <v>2724</v>
      </c>
      <c r="E759" s="58" t="s">
        <v>440</v>
      </c>
      <c r="F759" s="57" t="s">
        <v>441</v>
      </c>
      <c r="G759" s="59">
        <v>245499</v>
      </c>
      <c r="H759" s="102">
        <f t="shared" si="11"/>
        <v>49.990124110406342</v>
      </c>
    </row>
    <row r="760" spans="1:8" x14ac:dyDescent="0.25">
      <c r="A760" s="56">
        <v>396920720303</v>
      </c>
      <c r="B760" s="57" t="s">
        <v>526</v>
      </c>
      <c r="C760" s="58" t="s">
        <v>527</v>
      </c>
      <c r="D760" s="58" t="s">
        <v>528</v>
      </c>
      <c r="E760" s="58" t="s">
        <v>440</v>
      </c>
      <c r="F760" s="57" t="s">
        <v>441</v>
      </c>
      <c r="G760" s="59">
        <v>245499</v>
      </c>
      <c r="H760" s="102">
        <f t="shared" si="11"/>
        <v>49.990124110406342</v>
      </c>
    </row>
    <row r="761" spans="1:8" x14ac:dyDescent="0.25">
      <c r="A761" s="56">
        <v>396920920137</v>
      </c>
      <c r="B761" s="57" t="s">
        <v>358</v>
      </c>
      <c r="C761" s="58" t="s">
        <v>2725</v>
      </c>
      <c r="D761" s="58" t="s">
        <v>2726</v>
      </c>
      <c r="E761" s="58" t="s">
        <v>440</v>
      </c>
      <c r="F761" s="57" t="s">
        <v>477</v>
      </c>
      <c r="G761" s="59">
        <v>245499</v>
      </c>
      <c r="H761" s="102">
        <f t="shared" si="11"/>
        <v>49.990124110406342</v>
      </c>
    </row>
    <row r="762" spans="1:8" x14ac:dyDescent="0.25">
      <c r="A762" s="56">
        <v>396950350424</v>
      </c>
      <c r="B762" s="57" t="s">
        <v>239</v>
      </c>
      <c r="C762" s="58" t="s">
        <v>694</v>
      </c>
      <c r="D762" s="58" t="s">
        <v>695</v>
      </c>
      <c r="E762" s="58" t="s">
        <v>440</v>
      </c>
      <c r="F762" s="57" t="s">
        <v>477</v>
      </c>
      <c r="G762" s="59">
        <v>245499</v>
      </c>
      <c r="H762" s="102">
        <f t="shared" si="11"/>
        <v>49.990124110406342</v>
      </c>
    </row>
    <row r="763" spans="1:8" x14ac:dyDescent="0.25">
      <c r="A763" s="56">
        <v>398080300194</v>
      </c>
      <c r="B763" s="57" t="s">
        <v>2727</v>
      </c>
      <c r="C763" s="58" t="s">
        <v>2728</v>
      </c>
      <c r="D763" s="58" t="s">
        <v>2729</v>
      </c>
      <c r="E763" s="58" t="s">
        <v>2223</v>
      </c>
      <c r="F763" s="57" t="s">
        <v>477</v>
      </c>
      <c r="G763" s="59">
        <v>245499</v>
      </c>
      <c r="H763" s="102">
        <f t="shared" si="11"/>
        <v>49.990124110406342</v>
      </c>
    </row>
    <row r="764" spans="1:8" x14ac:dyDescent="0.25">
      <c r="A764" s="56">
        <v>398190701160</v>
      </c>
      <c r="B764" s="57" t="s">
        <v>2730</v>
      </c>
      <c r="C764" s="58" t="s">
        <v>2731</v>
      </c>
      <c r="D764" s="58" t="s">
        <v>2732</v>
      </c>
      <c r="E764" s="58" t="s">
        <v>2733</v>
      </c>
      <c r="F764" s="57" t="s">
        <v>441</v>
      </c>
      <c r="G764" s="59">
        <v>245499</v>
      </c>
      <c r="H764" s="102">
        <f t="shared" si="11"/>
        <v>49.990124110406342</v>
      </c>
    </row>
    <row r="765" spans="1:8" x14ac:dyDescent="0.25">
      <c r="A765" s="56">
        <v>398970210486</v>
      </c>
      <c r="B765" s="57" t="s">
        <v>2734</v>
      </c>
      <c r="C765" s="58" t="s">
        <v>2735</v>
      </c>
      <c r="D765" s="58" t="s">
        <v>2736</v>
      </c>
      <c r="E765" s="58" t="s">
        <v>1927</v>
      </c>
      <c r="F765" s="57" t="s">
        <v>441</v>
      </c>
      <c r="G765" s="59">
        <v>245499</v>
      </c>
      <c r="H765" s="102">
        <f t="shared" si="11"/>
        <v>49.990124110406342</v>
      </c>
    </row>
    <row r="766" spans="1:8" x14ac:dyDescent="0.25">
      <c r="A766" s="56">
        <v>399060100926</v>
      </c>
      <c r="B766" s="57" t="s">
        <v>2737</v>
      </c>
      <c r="C766" s="58" t="s">
        <v>2738</v>
      </c>
      <c r="D766" s="58" t="s">
        <v>2739</v>
      </c>
      <c r="E766" s="58" t="s">
        <v>829</v>
      </c>
      <c r="F766" s="57" t="s">
        <v>441</v>
      </c>
      <c r="G766" s="59">
        <v>245499</v>
      </c>
      <c r="H766" s="102">
        <f t="shared" si="11"/>
        <v>49.990124110406342</v>
      </c>
    </row>
    <row r="767" spans="1:8" x14ac:dyDescent="0.25">
      <c r="A767" s="56">
        <v>400000601827</v>
      </c>
      <c r="B767" s="57" t="s">
        <v>2740</v>
      </c>
      <c r="C767" s="58" t="s">
        <v>1867</v>
      </c>
      <c r="D767" s="58" t="s">
        <v>2741</v>
      </c>
      <c r="E767" s="58" t="s">
        <v>716</v>
      </c>
      <c r="F767" s="57" t="s">
        <v>477</v>
      </c>
      <c r="G767" s="59">
        <v>245499</v>
      </c>
      <c r="H767" s="102">
        <f t="shared" si="11"/>
        <v>49.990124110406342</v>
      </c>
    </row>
    <row r="768" spans="1:8" x14ac:dyDescent="0.25">
      <c r="A768" s="56">
        <v>400020103220</v>
      </c>
      <c r="B768" s="57" t="s">
        <v>2742</v>
      </c>
      <c r="C768" s="58" t="s">
        <v>2743</v>
      </c>
      <c r="D768" s="58" t="s">
        <v>2744</v>
      </c>
      <c r="E768" s="58" t="s">
        <v>716</v>
      </c>
      <c r="F768" s="57" t="s">
        <v>441</v>
      </c>
      <c r="G768" s="59">
        <v>245499</v>
      </c>
      <c r="H768" s="102">
        <f t="shared" si="11"/>
        <v>49.990124110406342</v>
      </c>
    </row>
    <row r="769" spans="1:8" x14ac:dyDescent="0.25">
      <c r="A769" s="56">
        <v>400100708751</v>
      </c>
      <c r="B769" s="57" t="s">
        <v>2745</v>
      </c>
      <c r="C769" s="58" t="s">
        <v>2746</v>
      </c>
      <c r="D769" s="58" t="s">
        <v>2747</v>
      </c>
      <c r="E769" s="58" t="s">
        <v>716</v>
      </c>
      <c r="F769" s="57" t="s">
        <v>441</v>
      </c>
      <c r="G769" s="59">
        <v>245499</v>
      </c>
      <c r="H769" s="102">
        <f t="shared" si="11"/>
        <v>49.990124110406342</v>
      </c>
    </row>
    <row r="770" spans="1:8" x14ac:dyDescent="0.25">
      <c r="A770" s="56">
        <v>400161001382</v>
      </c>
      <c r="B770" s="57" t="s">
        <v>2748</v>
      </c>
      <c r="C770" s="58" t="s">
        <v>2749</v>
      </c>
      <c r="D770" s="58" t="s">
        <v>2750</v>
      </c>
      <c r="E770" s="58" t="s">
        <v>716</v>
      </c>
      <c r="F770" s="57" t="s">
        <v>441</v>
      </c>
      <c r="G770" s="59">
        <v>245499</v>
      </c>
      <c r="H770" s="102">
        <f t="shared" ref="H770:H833" si="12">G770/4910.95</f>
        <v>49.990124110406342</v>
      </c>
    </row>
    <row r="771" spans="1:8" x14ac:dyDescent="0.25">
      <c r="A771" s="56">
        <v>400161001439</v>
      </c>
      <c r="B771" s="57" t="s">
        <v>2751</v>
      </c>
      <c r="C771" s="58" t="s">
        <v>2752</v>
      </c>
      <c r="D771" s="58" t="s">
        <v>2753</v>
      </c>
      <c r="E771" s="58" t="s">
        <v>716</v>
      </c>
      <c r="F771" s="57" t="s">
        <v>441</v>
      </c>
      <c r="G771" s="59">
        <v>245499</v>
      </c>
      <c r="H771" s="102">
        <f t="shared" si="12"/>
        <v>49.990124110406342</v>
      </c>
    </row>
    <row r="772" spans="1:8" x14ac:dyDescent="0.25">
      <c r="A772" s="56">
        <v>400180102891</v>
      </c>
      <c r="B772" s="57" t="s">
        <v>2754</v>
      </c>
      <c r="C772" s="58" t="s">
        <v>2755</v>
      </c>
      <c r="D772" s="58" t="s">
        <v>2756</v>
      </c>
      <c r="E772" s="58" t="s">
        <v>716</v>
      </c>
      <c r="F772" s="57" t="s">
        <v>441</v>
      </c>
      <c r="G772" s="59">
        <v>245499</v>
      </c>
      <c r="H772" s="102">
        <f t="shared" si="12"/>
        <v>49.990124110406342</v>
      </c>
    </row>
    <row r="773" spans="1:8" x14ac:dyDescent="0.25">
      <c r="A773" s="56">
        <v>400190810451</v>
      </c>
      <c r="B773" s="57" t="s">
        <v>2757</v>
      </c>
      <c r="C773" s="58" t="s">
        <v>2758</v>
      </c>
      <c r="D773" s="58" t="s">
        <v>2759</v>
      </c>
      <c r="E773" s="58" t="s">
        <v>716</v>
      </c>
      <c r="F773" s="57" t="s">
        <v>441</v>
      </c>
      <c r="G773" s="59">
        <v>245499</v>
      </c>
      <c r="H773" s="102">
        <f t="shared" si="12"/>
        <v>49.990124110406342</v>
      </c>
    </row>
    <row r="774" spans="1:8" x14ac:dyDescent="0.25">
      <c r="A774" s="56">
        <v>400190810494</v>
      </c>
      <c r="B774" s="57" t="s">
        <v>2760</v>
      </c>
      <c r="C774" s="58" t="s">
        <v>2758</v>
      </c>
      <c r="D774" s="58" t="s">
        <v>2761</v>
      </c>
      <c r="E774" s="58" t="s">
        <v>716</v>
      </c>
      <c r="F774" s="57" t="s">
        <v>441</v>
      </c>
      <c r="G774" s="59">
        <v>245499</v>
      </c>
      <c r="H774" s="102">
        <f t="shared" si="12"/>
        <v>49.990124110406342</v>
      </c>
    </row>
    <row r="775" spans="1:8" x14ac:dyDescent="0.25">
      <c r="A775" s="56">
        <v>400811200695</v>
      </c>
      <c r="B775" s="57" t="s">
        <v>2762</v>
      </c>
      <c r="C775" s="58" t="s">
        <v>2763</v>
      </c>
      <c r="D775" s="58" t="s">
        <v>2764</v>
      </c>
      <c r="E775" s="58" t="s">
        <v>716</v>
      </c>
      <c r="F775" s="57" t="s">
        <v>441</v>
      </c>
      <c r="G775" s="59">
        <v>245499</v>
      </c>
      <c r="H775" s="102">
        <f t="shared" si="12"/>
        <v>49.990124110406342</v>
      </c>
    </row>
    <row r="776" spans="1:8" x14ac:dyDescent="0.25">
      <c r="A776" s="56">
        <v>400910300928</v>
      </c>
      <c r="B776" s="57" t="s">
        <v>2765</v>
      </c>
      <c r="C776" s="58" t="s">
        <v>2410</v>
      </c>
      <c r="D776" s="58" t="s">
        <v>2766</v>
      </c>
      <c r="E776" s="58" t="s">
        <v>716</v>
      </c>
      <c r="F776" s="57" t="s">
        <v>477</v>
      </c>
      <c r="G776" s="59">
        <v>245499</v>
      </c>
      <c r="H776" s="102">
        <f t="shared" si="12"/>
        <v>49.990124110406342</v>
      </c>
    </row>
    <row r="777" spans="1:8" x14ac:dyDescent="0.25">
      <c r="A777" s="56">
        <v>400921101145</v>
      </c>
      <c r="B777" s="57" t="s">
        <v>2767</v>
      </c>
      <c r="C777" s="58" t="s">
        <v>2768</v>
      </c>
      <c r="D777" s="58" t="s">
        <v>2769</v>
      </c>
      <c r="E777" s="58" t="s">
        <v>716</v>
      </c>
      <c r="F777" s="57" t="s">
        <v>441</v>
      </c>
      <c r="G777" s="59">
        <v>245499</v>
      </c>
      <c r="H777" s="102">
        <f t="shared" si="12"/>
        <v>49.990124110406342</v>
      </c>
    </row>
    <row r="778" spans="1:8" x14ac:dyDescent="0.25">
      <c r="A778" s="56">
        <v>400980820279</v>
      </c>
      <c r="B778" s="57" t="s">
        <v>2770</v>
      </c>
      <c r="C778" s="58" t="s">
        <v>2771</v>
      </c>
      <c r="D778" s="58" t="s">
        <v>2772</v>
      </c>
      <c r="E778" s="58" t="s">
        <v>716</v>
      </c>
      <c r="F778" s="57" t="s">
        <v>441</v>
      </c>
      <c r="G778" s="59">
        <v>245499</v>
      </c>
      <c r="H778" s="102">
        <f t="shared" si="12"/>
        <v>49.990124110406342</v>
      </c>
    </row>
    <row r="779" spans="1:8" x14ac:dyDescent="0.25">
      <c r="A779" s="56">
        <v>400990120399</v>
      </c>
      <c r="B779" s="57" t="s">
        <v>2773</v>
      </c>
      <c r="C779" s="58" t="s">
        <v>2774</v>
      </c>
      <c r="D779" s="58" t="s">
        <v>2775</v>
      </c>
      <c r="E779" s="58" t="s">
        <v>716</v>
      </c>
      <c r="F779" s="57" t="s">
        <v>441</v>
      </c>
      <c r="G779" s="59">
        <v>245499</v>
      </c>
      <c r="H779" s="102">
        <f t="shared" si="12"/>
        <v>49.990124110406342</v>
      </c>
    </row>
    <row r="780" spans="1:8" x14ac:dyDescent="0.25">
      <c r="A780" s="56">
        <v>403720102207</v>
      </c>
      <c r="B780" s="57" t="s">
        <v>2776</v>
      </c>
      <c r="C780" s="58" t="s">
        <v>2777</v>
      </c>
      <c r="D780" s="58" t="s">
        <v>2778</v>
      </c>
      <c r="E780" s="58" t="s">
        <v>724</v>
      </c>
      <c r="F780" s="57" t="s">
        <v>477</v>
      </c>
      <c r="G780" s="59">
        <v>245499</v>
      </c>
      <c r="H780" s="102">
        <f t="shared" si="12"/>
        <v>49.990124110406342</v>
      </c>
    </row>
    <row r="781" spans="1:8" x14ac:dyDescent="0.25">
      <c r="A781" s="56">
        <v>403780301012</v>
      </c>
      <c r="B781" s="57" t="s">
        <v>2779</v>
      </c>
      <c r="C781" s="58" t="s">
        <v>1269</v>
      </c>
      <c r="D781" s="58" t="s">
        <v>2780</v>
      </c>
      <c r="E781" s="58" t="s">
        <v>724</v>
      </c>
      <c r="F781" s="57" t="s">
        <v>477</v>
      </c>
      <c r="G781" s="59">
        <v>245499</v>
      </c>
      <c r="H781" s="102">
        <f t="shared" si="12"/>
        <v>49.990124110406342</v>
      </c>
    </row>
    <row r="782" spans="1:8" x14ac:dyDescent="0.25">
      <c r="A782" s="56">
        <v>408070300019</v>
      </c>
      <c r="B782" s="57" t="s">
        <v>2781</v>
      </c>
      <c r="C782" s="58" t="s">
        <v>961</v>
      </c>
      <c r="D782" s="58" t="s">
        <v>2782</v>
      </c>
      <c r="E782" s="58" t="s">
        <v>732</v>
      </c>
      <c r="F782" s="57" t="s">
        <v>477</v>
      </c>
      <c r="G782" s="59">
        <v>245499</v>
      </c>
      <c r="H782" s="102">
        <f t="shared" si="12"/>
        <v>49.990124110406342</v>
      </c>
    </row>
    <row r="783" spans="1:8" x14ac:dyDescent="0.25">
      <c r="A783" s="56">
        <v>408170400118</v>
      </c>
      <c r="B783" s="57" t="s">
        <v>2783</v>
      </c>
      <c r="C783" s="58" t="s">
        <v>2784</v>
      </c>
      <c r="D783" s="58" t="s">
        <v>2785</v>
      </c>
      <c r="E783" s="58" t="s">
        <v>732</v>
      </c>
      <c r="F783" s="57" t="s">
        <v>441</v>
      </c>
      <c r="G783" s="59">
        <v>245499</v>
      </c>
      <c r="H783" s="102">
        <f t="shared" si="12"/>
        <v>49.990124110406342</v>
      </c>
    </row>
    <row r="784" spans="1:8" x14ac:dyDescent="0.25">
      <c r="A784" s="56">
        <v>408180400086</v>
      </c>
      <c r="B784" s="57" t="s">
        <v>2786</v>
      </c>
      <c r="C784" s="58" t="s">
        <v>2787</v>
      </c>
      <c r="D784" s="58" t="s">
        <v>2788</v>
      </c>
      <c r="E784" s="58" t="s">
        <v>732</v>
      </c>
      <c r="F784" s="57" t="s">
        <v>441</v>
      </c>
      <c r="G784" s="59">
        <v>245499</v>
      </c>
      <c r="H784" s="102">
        <f t="shared" si="12"/>
        <v>49.990124110406342</v>
      </c>
    </row>
    <row r="785" spans="1:8" x14ac:dyDescent="0.25">
      <c r="A785" s="56">
        <v>408180700071</v>
      </c>
      <c r="B785" s="57" t="s">
        <v>2789</v>
      </c>
      <c r="C785" s="58" t="s">
        <v>1182</v>
      </c>
      <c r="D785" s="58" t="s">
        <v>2790</v>
      </c>
      <c r="E785" s="58" t="s">
        <v>732</v>
      </c>
      <c r="F785" s="57" t="s">
        <v>441</v>
      </c>
      <c r="G785" s="59">
        <v>245499</v>
      </c>
      <c r="H785" s="102">
        <f t="shared" si="12"/>
        <v>49.990124110406342</v>
      </c>
    </row>
    <row r="786" spans="1:8" x14ac:dyDescent="0.25">
      <c r="A786" s="56">
        <v>408190600091</v>
      </c>
      <c r="B786" s="57" t="s">
        <v>2791</v>
      </c>
      <c r="C786" s="58" t="s">
        <v>1852</v>
      </c>
      <c r="D786" s="58" t="s">
        <v>2792</v>
      </c>
      <c r="E786" s="58" t="s">
        <v>732</v>
      </c>
      <c r="F786" s="57" t="s">
        <v>441</v>
      </c>
      <c r="G786" s="59">
        <v>245499</v>
      </c>
      <c r="H786" s="102">
        <f t="shared" si="12"/>
        <v>49.990124110406342</v>
      </c>
    </row>
    <row r="787" spans="1:8" x14ac:dyDescent="0.25">
      <c r="A787" s="56">
        <v>408691001473</v>
      </c>
      <c r="B787" s="57" t="s">
        <v>2793</v>
      </c>
      <c r="C787" s="58" t="s">
        <v>1185</v>
      </c>
      <c r="D787" s="58" t="s">
        <v>1186</v>
      </c>
      <c r="E787" s="58" t="s">
        <v>732</v>
      </c>
      <c r="F787" s="57" t="s">
        <v>441</v>
      </c>
      <c r="G787" s="59">
        <v>245499</v>
      </c>
      <c r="H787" s="102">
        <f t="shared" si="12"/>
        <v>49.990124110406342</v>
      </c>
    </row>
    <row r="788" spans="1:8" x14ac:dyDescent="0.25">
      <c r="A788" s="56">
        <v>408930300143</v>
      </c>
      <c r="B788" s="57" t="s">
        <v>2794</v>
      </c>
      <c r="C788" s="58" t="s">
        <v>1185</v>
      </c>
      <c r="D788" s="58" t="s">
        <v>1186</v>
      </c>
      <c r="E788" s="58" t="s">
        <v>732</v>
      </c>
      <c r="F788" s="57" t="s">
        <v>441</v>
      </c>
      <c r="G788" s="59">
        <v>245499</v>
      </c>
      <c r="H788" s="102">
        <f t="shared" si="12"/>
        <v>49.990124110406342</v>
      </c>
    </row>
    <row r="789" spans="1:8" x14ac:dyDescent="0.25">
      <c r="A789" s="56">
        <v>403050200229</v>
      </c>
      <c r="B789" s="57" t="s">
        <v>2795</v>
      </c>
      <c r="C789" s="58" t="s">
        <v>2796</v>
      </c>
      <c r="D789" s="58" t="s">
        <v>2797</v>
      </c>
      <c r="E789" s="58" t="s">
        <v>724</v>
      </c>
      <c r="F789" s="57" t="s">
        <v>477</v>
      </c>
      <c r="G789" s="59">
        <v>245489</v>
      </c>
      <c r="H789" s="102">
        <f t="shared" si="12"/>
        <v>49.988087844510737</v>
      </c>
    </row>
    <row r="790" spans="1:8" x14ac:dyDescent="0.25">
      <c r="A790" s="56">
        <v>393000710514</v>
      </c>
      <c r="B790" s="57" t="s">
        <v>2798</v>
      </c>
      <c r="C790" s="58" t="s">
        <v>2799</v>
      </c>
      <c r="D790" s="58" t="s">
        <v>2800</v>
      </c>
      <c r="E790" s="58" t="s">
        <v>1205</v>
      </c>
      <c r="F790" s="57" t="s">
        <v>441</v>
      </c>
      <c r="G790" s="59">
        <v>245280</v>
      </c>
      <c r="H790" s="102">
        <f t="shared" si="12"/>
        <v>49.945529887292686</v>
      </c>
    </row>
    <row r="791" spans="1:8" x14ac:dyDescent="0.25">
      <c r="A791" s="56">
        <v>393071010017</v>
      </c>
      <c r="B791" s="57" t="s">
        <v>2801</v>
      </c>
      <c r="C791" s="58" t="s">
        <v>2802</v>
      </c>
      <c r="D791" s="58" t="s">
        <v>2803</v>
      </c>
      <c r="E791" s="58" t="s">
        <v>877</v>
      </c>
      <c r="F791" s="57" t="s">
        <v>477</v>
      </c>
      <c r="G791" s="59">
        <v>245065</v>
      </c>
      <c r="H791" s="102">
        <f t="shared" si="12"/>
        <v>49.901750170537269</v>
      </c>
    </row>
    <row r="792" spans="1:8" x14ac:dyDescent="0.25">
      <c r="A792" s="56">
        <v>395061001519</v>
      </c>
      <c r="B792" s="57" t="s">
        <v>2804</v>
      </c>
      <c r="C792" s="58" t="s">
        <v>2805</v>
      </c>
      <c r="D792" s="58" t="s">
        <v>2806</v>
      </c>
      <c r="E792" s="58" t="s">
        <v>728</v>
      </c>
      <c r="F792" s="57" t="s">
        <v>477</v>
      </c>
      <c r="G792" s="59">
        <v>240775</v>
      </c>
      <c r="H792" s="102">
        <f t="shared" si="12"/>
        <v>49.028192101324592</v>
      </c>
    </row>
    <row r="793" spans="1:8" x14ac:dyDescent="0.25">
      <c r="A793" s="56">
        <v>396180301403</v>
      </c>
      <c r="B793" s="57" t="s">
        <v>706</v>
      </c>
      <c r="C793" s="58" t="s">
        <v>707</v>
      </c>
      <c r="D793" s="58" t="s">
        <v>708</v>
      </c>
      <c r="E793" s="58" t="s">
        <v>440</v>
      </c>
      <c r="F793" s="57" t="s">
        <v>477</v>
      </c>
      <c r="G793" s="59">
        <v>237078</v>
      </c>
      <c r="H793" s="102">
        <f t="shared" si="12"/>
        <v>48.275384599721036</v>
      </c>
    </row>
    <row r="794" spans="1:8" x14ac:dyDescent="0.25">
      <c r="A794" s="56">
        <v>370850102378</v>
      </c>
      <c r="B794" s="57" t="s">
        <v>2807</v>
      </c>
      <c r="C794" s="58" t="s">
        <v>2808</v>
      </c>
      <c r="D794" s="58" t="s">
        <v>2809</v>
      </c>
      <c r="E794" s="58" t="s">
        <v>1409</v>
      </c>
      <c r="F794" s="57" t="s">
        <v>441</v>
      </c>
      <c r="G794" s="59">
        <v>235697</v>
      </c>
      <c r="H794" s="102">
        <f t="shared" si="12"/>
        <v>47.994176279538586</v>
      </c>
    </row>
    <row r="795" spans="1:8" x14ac:dyDescent="0.25">
      <c r="A795" s="56">
        <v>390811000208</v>
      </c>
      <c r="B795" s="57" t="s">
        <v>2810</v>
      </c>
      <c r="C795" s="58" t="s">
        <v>2811</v>
      </c>
      <c r="D795" s="58" t="s">
        <v>2812</v>
      </c>
      <c r="E795" s="58" t="s">
        <v>1215</v>
      </c>
      <c r="F795" s="57" t="s">
        <v>441</v>
      </c>
      <c r="G795" s="59">
        <v>235697</v>
      </c>
      <c r="H795" s="102">
        <f t="shared" si="12"/>
        <v>47.994176279538586</v>
      </c>
    </row>
    <row r="796" spans="1:8" x14ac:dyDescent="0.25">
      <c r="A796" s="56">
        <v>390820600391</v>
      </c>
      <c r="B796" s="57" t="s">
        <v>2813</v>
      </c>
      <c r="C796" s="58" t="s">
        <v>2814</v>
      </c>
      <c r="D796" s="58" t="s">
        <v>2815</v>
      </c>
      <c r="E796" s="58" t="s">
        <v>2816</v>
      </c>
      <c r="F796" s="57" t="s">
        <v>441</v>
      </c>
      <c r="G796" s="59">
        <v>235697</v>
      </c>
      <c r="H796" s="102">
        <f t="shared" si="12"/>
        <v>47.994176279538586</v>
      </c>
    </row>
    <row r="797" spans="1:8" x14ac:dyDescent="0.25">
      <c r="A797" s="56">
        <v>390850800301</v>
      </c>
      <c r="B797" s="57" t="s">
        <v>2817</v>
      </c>
      <c r="C797" s="58" t="s">
        <v>2818</v>
      </c>
      <c r="D797" s="58" t="s">
        <v>2819</v>
      </c>
      <c r="E797" s="58" t="s">
        <v>1532</v>
      </c>
      <c r="F797" s="57" t="s">
        <v>477</v>
      </c>
      <c r="G797" s="59">
        <v>235697</v>
      </c>
      <c r="H797" s="102">
        <f t="shared" si="12"/>
        <v>47.994176279538586</v>
      </c>
    </row>
    <row r="798" spans="1:8" x14ac:dyDescent="0.25">
      <c r="A798" s="56">
        <v>390851100124</v>
      </c>
      <c r="B798" s="57" t="s">
        <v>2820</v>
      </c>
      <c r="C798" s="58" t="s">
        <v>2594</v>
      </c>
      <c r="D798" s="58" t="s">
        <v>2821</v>
      </c>
      <c r="E798" s="58" t="s">
        <v>1532</v>
      </c>
      <c r="F798" s="57" t="s">
        <v>441</v>
      </c>
      <c r="G798" s="59">
        <v>235697</v>
      </c>
      <c r="H798" s="102">
        <f t="shared" si="12"/>
        <v>47.994176279538586</v>
      </c>
    </row>
    <row r="799" spans="1:8" x14ac:dyDescent="0.25">
      <c r="A799" s="56">
        <v>390851100680</v>
      </c>
      <c r="B799" s="57" t="s">
        <v>2822</v>
      </c>
      <c r="C799" s="58" t="s">
        <v>2594</v>
      </c>
      <c r="D799" s="58" t="s">
        <v>2823</v>
      </c>
      <c r="E799" s="58" t="s">
        <v>1679</v>
      </c>
      <c r="F799" s="57" t="s">
        <v>441</v>
      </c>
      <c r="G799" s="59">
        <v>235697</v>
      </c>
      <c r="H799" s="102">
        <f t="shared" si="12"/>
        <v>47.994176279538586</v>
      </c>
    </row>
    <row r="800" spans="1:8" x14ac:dyDescent="0.25">
      <c r="A800" s="56">
        <v>390941060831</v>
      </c>
      <c r="B800" s="57" t="s">
        <v>2824</v>
      </c>
      <c r="C800" s="58" t="s">
        <v>975</v>
      </c>
      <c r="D800" s="58" t="s">
        <v>1558</v>
      </c>
      <c r="E800" s="58" t="s">
        <v>977</v>
      </c>
      <c r="F800" s="57" t="s">
        <v>477</v>
      </c>
      <c r="G800" s="59">
        <v>235697</v>
      </c>
      <c r="H800" s="102">
        <f t="shared" si="12"/>
        <v>47.994176279538586</v>
      </c>
    </row>
    <row r="801" spans="1:8" x14ac:dyDescent="0.25">
      <c r="A801" s="56">
        <v>395770800786</v>
      </c>
      <c r="B801" s="57" t="s">
        <v>2825</v>
      </c>
      <c r="C801" s="58" t="s">
        <v>2826</v>
      </c>
      <c r="D801" s="58" t="s">
        <v>2827</v>
      </c>
      <c r="E801" s="58" t="s">
        <v>728</v>
      </c>
      <c r="F801" s="57" t="s">
        <v>441</v>
      </c>
      <c r="G801" s="59">
        <v>235697</v>
      </c>
      <c r="H801" s="102">
        <f t="shared" si="12"/>
        <v>47.994176279538586</v>
      </c>
    </row>
    <row r="802" spans="1:8" x14ac:dyDescent="0.25">
      <c r="A802" s="56">
        <v>395960210900</v>
      </c>
      <c r="B802" s="57" t="s">
        <v>2828</v>
      </c>
      <c r="C802" s="58" t="s">
        <v>2829</v>
      </c>
      <c r="D802" s="58" t="s">
        <v>2830</v>
      </c>
      <c r="E802" s="58" t="s">
        <v>743</v>
      </c>
      <c r="F802" s="57" t="s">
        <v>441</v>
      </c>
      <c r="G802" s="59">
        <v>235697</v>
      </c>
      <c r="H802" s="102">
        <f t="shared" si="12"/>
        <v>47.994176279538586</v>
      </c>
    </row>
    <row r="803" spans="1:8" x14ac:dyDescent="0.25">
      <c r="A803" s="56">
        <v>395161000374</v>
      </c>
      <c r="B803" s="57" t="s">
        <v>2831</v>
      </c>
      <c r="C803" s="58" t="s">
        <v>2329</v>
      </c>
      <c r="D803" s="58" t="s">
        <v>2832</v>
      </c>
      <c r="E803" s="58" t="s">
        <v>728</v>
      </c>
      <c r="F803" s="57" t="s">
        <v>441</v>
      </c>
      <c r="G803" s="59">
        <v>234121</v>
      </c>
      <c r="H803" s="102">
        <f t="shared" si="12"/>
        <v>47.67326077439192</v>
      </c>
    </row>
    <row r="804" spans="1:8" x14ac:dyDescent="0.25">
      <c r="A804" s="56">
        <v>400100507623</v>
      </c>
      <c r="B804" s="57" t="s">
        <v>2833</v>
      </c>
      <c r="C804" s="58" t="s">
        <v>2834</v>
      </c>
      <c r="D804" s="58" t="s">
        <v>2835</v>
      </c>
      <c r="E804" s="58" t="s">
        <v>716</v>
      </c>
      <c r="F804" s="57" t="s">
        <v>441</v>
      </c>
      <c r="G804" s="59">
        <v>233246</v>
      </c>
      <c r="H804" s="102">
        <f t="shared" si="12"/>
        <v>47.495087508526865</v>
      </c>
    </row>
    <row r="805" spans="1:8" x14ac:dyDescent="0.25">
      <c r="A805" s="56">
        <v>350110604069</v>
      </c>
      <c r="B805" s="57" t="s">
        <v>2836</v>
      </c>
      <c r="C805" s="58" t="s">
        <v>892</v>
      </c>
      <c r="D805" s="58" t="s">
        <v>2837</v>
      </c>
      <c r="E805" s="58" t="s">
        <v>732</v>
      </c>
      <c r="F805" s="57" t="s">
        <v>441</v>
      </c>
      <c r="G805" s="59">
        <v>233245</v>
      </c>
      <c r="H805" s="102">
        <f t="shared" si="12"/>
        <v>47.494883881937305</v>
      </c>
    </row>
    <row r="806" spans="1:8" x14ac:dyDescent="0.25">
      <c r="A806" s="56">
        <v>396761202961</v>
      </c>
      <c r="B806" s="57" t="s">
        <v>332</v>
      </c>
      <c r="C806" s="58" t="s">
        <v>2838</v>
      </c>
      <c r="D806" s="58" t="s">
        <v>2839</v>
      </c>
      <c r="E806" s="58" t="s">
        <v>440</v>
      </c>
      <c r="F806" s="57" t="s">
        <v>477</v>
      </c>
      <c r="G806" s="59">
        <v>233245</v>
      </c>
      <c r="H806" s="102">
        <f t="shared" si="12"/>
        <v>47.494883881937305</v>
      </c>
    </row>
    <row r="807" spans="1:8" x14ac:dyDescent="0.25">
      <c r="A807" s="56">
        <v>400960721584</v>
      </c>
      <c r="B807" s="57" t="s">
        <v>2840</v>
      </c>
      <c r="C807" s="58" t="s">
        <v>2841</v>
      </c>
      <c r="D807" s="58" t="s">
        <v>2842</v>
      </c>
      <c r="E807" s="58" t="s">
        <v>716</v>
      </c>
      <c r="F807" s="57" t="s">
        <v>441</v>
      </c>
      <c r="G807" s="59">
        <v>230795</v>
      </c>
      <c r="H807" s="102">
        <f t="shared" si="12"/>
        <v>46.995998737515144</v>
      </c>
    </row>
    <row r="808" spans="1:8" x14ac:dyDescent="0.25">
      <c r="A808" s="56">
        <v>408740100393</v>
      </c>
      <c r="B808" s="57" t="s">
        <v>2843</v>
      </c>
      <c r="C808" s="58" t="s">
        <v>2189</v>
      </c>
      <c r="D808" s="58" t="s">
        <v>2190</v>
      </c>
      <c r="E808" s="58" t="s">
        <v>732</v>
      </c>
      <c r="F808" s="57" t="s">
        <v>441</v>
      </c>
      <c r="G808" s="59">
        <v>230388</v>
      </c>
      <c r="H808" s="102">
        <f t="shared" si="12"/>
        <v>46.913122715564199</v>
      </c>
    </row>
    <row r="809" spans="1:8" x14ac:dyDescent="0.25">
      <c r="A809" s="56">
        <v>408821000199</v>
      </c>
      <c r="B809" s="57" t="s">
        <v>2844</v>
      </c>
      <c r="C809" s="58" t="s">
        <v>2845</v>
      </c>
      <c r="D809" s="58" t="s">
        <v>2846</v>
      </c>
      <c r="E809" s="58" t="s">
        <v>732</v>
      </c>
      <c r="F809" s="57" t="s">
        <v>441</v>
      </c>
      <c r="G809" s="59">
        <v>230388</v>
      </c>
      <c r="H809" s="102">
        <f t="shared" si="12"/>
        <v>46.913122715564199</v>
      </c>
    </row>
    <row r="810" spans="1:8" x14ac:dyDescent="0.25">
      <c r="A810" s="56">
        <v>396030901038</v>
      </c>
      <c r="B810" s="57" t="s">
        <v>82</v>
      </c>
      <c r="C810" s="58" t="s">
        <v>2847</v>
      </c>
      <c r="D810" s="58" t="s">
        <v>2848</v>
      </c>
      <c r="E810" s="58" t="s">
        <v>440</v>
      </c>
      <c r="F810" s="57" t="s">
        <v>441</v>
      </c>
      <c r="G810" s="59">
        <v>225894</v>
      </c>
      <c r="H810" s="102">
        <f t="shared" si="12"/>
        <v>45.99802482208127</v>
      </c>
    </row>
    <row r="811" spans="1:8" x14ac:dyDescent="0.25">
      <c r="A811" s="56">
        <v>395040801060</v>
      </c>
      <c r="B811" s="57" t="s">
        <v>2849</v>
      </c>
      <c r="C811" s="58" t="s">
        <v>2850</v>
      </c>
      <c r="D811" s="58" t="s">
        <v>2851</v>
      </c>
      <c r="E811" s="58" t="s">
        <v>743</v>
      </c>
      <c r="F811" s="57" t="s">
        <v>441</v>
      </c>
      <c r="G811" s="59">
        <v>223818</v>
      </c>
      <c r="H811" s="102">
        <f t="shared" si="12"/>
        <v>45.575296022154575</v>
      </c>
    </row>
    <row r="812" spans="1:8" x14ac:dyDescent="0.25">
      <c r="A812" s="56">
        <v>395770800492</v>
      </c>
      <c r="B812" s="57" t="s">
        <v>2852</v>
      </c>
      <c r="C812" s="58" t="s">
        <v>2853</v>
      </c>
      <c r="D812" s="58" t="s">
        <v>2854</v>
      </c>
      <c r="E812" s="58" t="s">
        <v>728</v>
      </c>
      <c r="F812" s="57" t="s">
        <v>441</v>
      </c>
      <c r="G812" s="59">
        <v>221430</v>
      </c>
      <c r="H812" s="102">
        <f t="shared" si="12"/>
        <v>45.08903572628514</v>
      </c>
    </row>
    <row r="813" spans="1:8" x14ac:dyDescent="0.25">
      <c r="A813" s="56">
        <v>395770801308</v>
      </c>
      <c r="B813" s="57" t="s">
        <v>2855</v>
      </c>
      <c r="C813" s="58" t="s">
        <v>2856</v>
      </c>
      <c r="D813" s="58" t="s">
        <v>2857</v>
      </c>
      <c r="E813" s="58" t="s">
        <v>743</v>
      </c>
      <c r="F813" s="57" t="s">
        <v>441</v>
      </c>
      <c r="G813" s="59">
        <v>221430</v>
      </c>
      <c r="H813" s="102">
        <f t="shared" si="12"/>
        <v>45.08903572628514</v>
      </c>
    </row>
    <row r="814" spans="1:8" x14ac:dyDescent="0.25">
      <c r="A814" s="56">
        <v>395770801537</v>
      </c>
      <c r="B814" s="57" t="s">
        <v>2858</v>
      </c>
      <c r="C814" s="58" t="s">
        <v>2859</v>
      </c>
      <c r="D814" s="58" t="s">
        <v>2860</v>
      </c>
      <c r="E814" s="58" t="s">
        <v>743</v>
      </c>
      <c r="F814" s="57" t="s">
        <v>441</v>
      </c>
      <c r="G814" s="59">
        <v>221430</v>
      </c>
      <c r="H814" s="102">
        <f t="shared" si="12"/>
        <v>45.08903572628514</v>
      </c>
    </row>
    <row r="815" spans="1:8" x14ac:dyDescent="0.25">
      <c r="A815" s="56">
        <v>370850200639</v>
      </c>
      <c r="B815" s="57" t="s">
        <v>2861</v>
      </c>
      <c r="C815" s="58" t="s">
        <v>2862</v>
      </c>
      <c r="D815" s="58" t="s">
        <v>2863</v>
      </c>
      <c r="E815" s="58" t="s">
        <v>1409</v>
      </c>
      <c r="F815" s="57" t="s">
        <v>441</v>
      </c>
      <c r="G815" s="59">
        <v>220993</v>
      </c>
      <c r="H815" s="102">
        <f t="shared" si="12"/>
        <v>45.000050906647388</v>
      </c>
    </row>
    <row r="816" spans="1:8" x14ac:dyDescent="0.25">
      <c r="A816" s="56">
        <v>370850201520</v>
      </c>
      <c r="B816" s="57" t="s">
        <v>2864</v>
      </c>
      <c r="C816" s="58" t="s">
        <v>2865</v>
      </c>
      <c r="D816" s="58" t="s">
        <v>2866</v>
      </c>
      <c r="E816" s="58" t="s">
        <v>1409</v>
      </c>
      <c r="F816" s="57" t="s">
        <v>441</v>
      </c>
      <c r="G816" s="59">
        <v>220993</v>
      </c>
      <c r="H816" s="102">
        <f t="shared" si="12"/>
        <v>45.000050906647388</v>
      </c>
    </row>
    <row r="817" spans="1:8" x14ac:dyDescent="0.25">
      <c r="A817" s="56">
        <v>391000610185</v>
      </c>
      <c r="B817" s="57" t="s">
        <v>2867</v>
      </c>
      <c r="C817" s="58" t="s">
        <v>2868</v>
      </c>
      <c r="D817" s="58" t="s">
        <v>2869</v>
      </c>
      <c r="E817" s="58" t="s">
        <v>984</v>
      </c>
      <c r="F817" s="57" t="s">
        <v>441</v>
      </c>
      <c r="G817" s="59">
        <v>220993</v>
      </c>
      <c r="H817" s="102">
        <f t="shared" si="12"/>
        <v>45.000050906647388</v>
      </c>
    </row>
    <row r="818" spans="1:8" x14ac:dyDescent="0.25">
      <c r="A818" s="56">
        <v>391780200129</v>
      </c>
      <c r="B818" s="57" t="s">
        <v>2870</v>
      </c>
      <c r="C818" s="58" t="s">
        <v>2871</v>
      </c>
      <c r="D818" s="58" t="s">
        <v>2872</v>
      </c>
      <c r="E818" s="58" t="s">
        <v>1416</v>
      </c>
      <c r="F818" s="57" t="s">
        <v>441</v>
      </c>
      <c r="G818" s="59">
        <v>220993</v>
      </c>
      <c r="H818" s="102">
        <f t="shared" si="12"/>
        <v>45.000050906647388</v>
      </c>
    </row>
    <row r="819" spans="1:8" x14ac:dyDescent="0.25">
      <c r="A819" s="56">
        <v>391950910088</v>
      </c>
      <c r="B819" s="57" t="s">
        <v>2873</v>
      </c>
      <c r="C819" s="58" t="s">
        <v>2874</v>
      </c>
      <c r="D819" s="58" t="s">
        <v>2875</v>
      </c>
      <c r="E819" s="58" t="s">
        <v>984</v>
      </c>
      <c r="F819" s="57" t="s">
        <v>441</v>
      </c>
      <c r="G819" s="59">
        <v>220993</v>
      </c>
      <c r="H819" s="102">
        <f t="shared" si="12"/>
        <v>45.000050906647388</v>
      </c>
    </row>
    <row r="820" spans="1:8" x14ac:dyDescent="0.25">
      <c r="A820" s="56">
        <v>395020300412</v>
      </c>
      <c r="B820" s="57" t="s">
        <v>2876</v>
      </c>
      <c r="C820" s="58" t="s">
        <v>2877</v>
      </c>
      <c r="D820" s="58" t="s">
        <v>2878</v>
      </c>
      <c r="E820" s="58" t="s">
        <v>743</v>
      </c>
      <c r="F820" s="57" t="s">
        <v>477</v>
      </c>
      <c r="G820" s="59">
        <v>220993</v>
      </c>
      <c r="H820" s="102">
        <f t="shared" si="12"/>
        <v>45.000050906647388</v>
      </c>
    </row>
    <row r="821" spans="1:8" x14ac:dyDescent="0.25">
      <c r="A821" s="56">
        <v>395090100721</v>
      </c>
      <c r="B821" s="57" t="s">
        <v>2879</v>
      </c>
      <c r="C821" s="58" t="s">
        <v>2880</v>
      </c>
      <c r="D821" s="58" t="s">
        <v>2881</v>
      </c>
      <c r="E821" s="58" t="s">
        <v>728</v>
      </c>
      <c r="F821" s="57" t="s">
        <v>441</v>
      </c>
      <c r="G821" s="59">
        <v>220993</v>
      </c>
      <c r="H821" s="102">
        <f t="shared" si="12"/>
        <v>45.000050906647388</v>
      </c>
    </row>
    <row r="822" spans="1:8" x14ac:dyDescent="0.25">
      <c r="A822" s="56">
        <v>395940251359</v>
      </c>
      <c r="B822" s="57" t="s">
        <v>2882</v>
      </c>
      <c r="C822" s="58" t="s">
        <v>2883</v>
      </c>
      <c r="D822" s="58" t="s">
        <v>2884</v>
      </c>
      <c r="E822" s="58" t="s">
        <v>728</v>
      </c>
      <c r="F822" s="57" t="s">
        <v>441</v>
      </c>
      <c r="G822" s="59">
        <v>220993</v>
      </c>
      <c r="H822" s="102">
        <f t="shared" si="12"/>
        <v>45.000050906647388</v>
      </c>
    </row>
    <row r="823" spans="1:8" x14ac:dyDescent="0.25">
      <c r="A823" s="56">
        <v>395950911331</v>
      </c>
      <c r="B823" s="57" t="s">
        <v>2885</v>
      </c>
      <c r="C823" s="58" t="s">
        <v>2886</v>
      </c>
      <c r="D823" s="58" t="s">
        <v>2887</v>
      </c>
      <c r="E823" s="58" t="s">
        <v>743</v>
      </c>
      <c r="F823" s="57" t="s">
        <v>477</v>
      </c>
      <c r="G823" s="59">
        <v>220993</v>
      </c>
      <c r="H823" s="102">
        <f t="shared" si="12"/>
        <v>45.000050906647388</v>
      </c>
    </row>
    <row r="824" spans="1:8" x14ac:dyDescent="0.25">
      <c r="A824" s="56">
        <v>395990620495</v>
      </c>
      <c r="B824" s="57" t="s">
        <v>2888</v>
      </c>
      <c r="C824" s="58" t="s">
        <v>1817</v>
      </c>
      <c r="D824" s="58" t="s">
        <v>2889</v>
      </c>
      <c r="E824" s="58" t="s">
        <v>728</v>
      </c>
      <c r="F824" s="57" t="s">
        <v>477</v>
      </c>
      <c r="G824" s="59">
        <v>220993</v>
      </c>
      <c r="H824" s="102">
        <f t="shared" si="12"/>
        <v>45.000050906647388</v>
      </c>
    </row>
    <row r="825" spans="1:8" x14ac:dyDescent="0.25">
      <c r="A825" s="56">
        <v>395990620959</v>
      </c>
      <c r="B825" s="57" t="s">
        <v>2890</v>
      </c>
      <c r="C825" s="58" t="s">
        <v>2891</v>
      </c>
      <c r="D825" s="58" t="s">
        <v>2892</v>
      </c>
      <c r="E825" s="58" t="s">
        <v>743</v>
      </c>
      <c r="F825" s="57" t="s">
        <v>477</v>
      </c>
      <c r="G825" s="59">
        <v>220993</v>
      </c>
      <c r="H825" s="102">
        <f t="shared" si="12"/>
        <v>45.000050906647388</v>
      </c>
    </row>
    <row r="826" spans="1:8" x14ac:dyDescent="0.25">
      <c r="A826" s="56">
        <v>395990750666</v>
      </c>
      <c r="B826" s="57" t="s">
        <v>2893</v>
      </c>
      <c r="C826" s="58" t="s">
        <v>2894</v>
      </c>
      <c r="D826" s="58" t="s">
        <v>2895</v>
      </c>
      <c r="E826" s="58" t="s">
        <v>743</v>
      </c>
      <c r="F826" s="57" t="s">
        <v>441</v>
      </c>
      <c r="G826" s="59">
        <v>220993</v>
      </c>
      <c r="H826" s="102">
        <f t="shared" si="12"/>
        <v>45.000050906647388</v>
      </c>
    </row>
    <row r="827" spans="1:8" x14ac:dyDescent="0.25">
      <c r="A827" s="56">
        <v>396030400802</v>
      </c>
      <c r="B827" s="57" t="s">
        <v>143</v>
      </c>
      <c r="C827" s="58" t="s">
        <v>620</v>
      </c>
      <c r="D827" s="58" t="s">
        <v>621</v>
      </c>
      <c r="E827" s="58" t="s">
        <v>440</v>
      </c>
      <c r="F827" s="57" t="s">
        <v>441</v>
      </c>
      <c r="G827" s="59">
        <v>220993</v>
      </c>
      <c r="H827" s="102">
        <f t="shared" si="12"/>
        <v>45.000050906647388</v>
      </c>
    </row>
    <row r="828" spans="1:8" x14ac:dyDescent="0.25">
      <c r="A828" s="56">
        <v>398990210202</v>
      </c>
      <c r="B828" s="57" t="s">
        <v>2896</v>
      </c>
      <c r="C828" s="58" t="s">
        <v>2897</v>
      </c>
      <c r="D828" s="58" t="s">
        <v>2898</v>
      </c>
      <c r="E828" s="58" t="s">
        <v>2160</v>
      </c>
      <c r="F828" s="57" t="s">
        <v>441</v>
      </c>
      <c r="G828" s="59">
        <v>220993</v>
      </c>
      <c r="H828" s="102">
        <f t="shared" si="12"/>
        <v>45.000050906647388</v>
      </c>
    </row>
    <row r="829" spans="1:8" x14ac:dyDescent="0.25">
      <c r="A829" s="56">
        <v>399170700341</v>
      </c>
      <c r="B829" s="57" t="s">
        <v>2899</v>
      </c>
      <c r="C829" s="58" t="s">
        <v>2900</v>
      </c>
      <c r="D829" s="58" t="s">
        <v>2901</v>
      </c>
      <c r="E829" s="58" t="s">
        <v>825</v>
      </c>
      <c r="F829" s="57" t="s">
        <v>441</v>
      </c>
      <c r="G829" s="59">
        <v>220993</v>
      </c>
      <c r="H829" s="102">
        <f t="shared" si="12"/>
        <v>45.000050906647388</v>
      </c>
    </row>
    <row r="830" spans="1:8" x14ac:dyDescent="0.25">
      <c r="A830" s="56">
        <v>400000302889</v>
      </c>
      <c r="B830" s="57" t="s">
        <v>2902</v>
      </c>
      <c r="C830" s="58" t="s">
        <v>2903</v>
      </c>
      <c r="D830" s="58" t="s">
        <v>2904</v>
      </c>
      <c r="E830" s="58" t="s">
        <v>716</v>
      </c>
      <c r="F830" s="57" t="s">
        <v>441</v>
      </c>
      <c r="G830" s="59">
        <v>220993</v>
      </c>
      <c r="H830" s="102">
        <f t="shared" si="12"/>
        <v>45.000050906647388</v>
      </c>
    </row>
    <row r="831" spans="1:8" x14ac:dyDescent="0.25">
      <c r="A831" s="56">
        <v>371980601500</v>
      </c>
      <c r="B831" s="57" t="s">
        <v>2905</v>
      </c>
      <c r="C831" s="58" t="s">
        <v>2906</v>
      </c>
      <c r="D831" s="58" t="s">
        <v>2907</v>
      </c>
      <c r="E831" s="58" t="s">
        <v>2200</v>
      </c>
      <c r="F831" s="57" t="s">
        <v>441</v>
      </c>
      <c r="G831" s="59">
        <v>220992</v>
      </c>
      <c r="H831" s="102">
        <f t="shared" si="12"/>
        <v>44.999847280057828</v>
      </c>
    </row>
    <row r="832" spans="1:8" x14ac:dyDescent="0.25">
      <c r="A832" s="56">
        <v>371990100011</v>
      </c>
      <c r="B832" s="57" t="s">
        <v>2908</v>
      </c>
      <c r="C832" s="58" t="s">
        <v>2909</v>
      </c>
      <c r="D832" s="58" t="s">
        <v>2910</v>
      </c>
      <c r="E832" s="58" t="s">
        <v>2200</v>
      </c>
      <c r="F832" s="57" t="s">
        <v>441</v>
      </c>
      <c r="G832" s="59">
        <v>220992</v>
      </c>
      <c r="H832" s="102">
        <f t="shared" si="12"/>
        <v>44.999847280057828</v>
      </c>
    </row>
    <row r="833" spans="1:8" x14ac:dyDescent="0.25">
      <c r="A833" s="56">
        <v>390110801214</v>
      </c>
      <c r="B833" s="57" t="s">
        <v>2911</v>
      </c>
      <c r="C833" s="58" t="s">
        <v>2912</v>
      </c>
      <c r="D833" s="58" t="s">
        <v>2913</v>
      </c>
      <c r="E833" s="58" t="s">
        <v>2914</v>
      </c>
      <c r="F833" s="57" t="s">
        <v>477</v>
      </c>
      <c r="G833" s="59">
        <v>220992</v>
      </c>
      <c r="H833" s="102">
        <f t="shared" si="12"/>
        <v>44.999847280057828</v>
      </c>
    </row>
    <row r="834" spans="1:8" x14ac:dyDescent="0.25">
      <c r="A834" s="56">
        <v>395041101126</v>
      </c>
      <c r="B834" s="57" t="s">
        <v>2915</v>
      </c>
      <c r="C834" s="58" t="s">
        <v>2916</v>
      </c>
      <c r="D834" s="58" t="s">
        <v>2917</v>
      </c>
      <c r="E834" s="58" t="s">
        <v>728</v>
      </c>
      <c r="F834" s="57" t="s">
        <v>477</v>
      </c>
      <c r="G834" s="59">
        <v>220992</v>
      </c>
      <c r="H834" s="102">
        <f t="shared" ref="H834:H897" si="13">G834/4910.95</f>
        <v>44.999847280057828</v>
      </c>
    </row>
    <row r="835" spans="1:8" x14ac:dyDescent="0.25">
      <c r="A835" s="56">
        <v>395170301271</v>
      </c>
      <c r="B835" s="57" t="s">
        <v>2918</v>
      </c>
      <c r="C835" s="58" t="s">
        <v>2919</v>
      </c>
      <c r="D835" s="58" t="s">
        <v>2920</v>
      </c>
      <c r="E835" s="58" t="s">
        <v>728</v>
      </c>
      <c r="F835" s="57" t="s">
        <v>441</v>
      </c>
      <c r="G835" s="59">
        <v>220992</v>
      </c>
      <c r="H835" s="102">
        <f t="shared" si="13"/>
        <v>44.999847280057828</v>
      </c>
    </row>
    <row r="836" spans="1:8" x14ac:dyDescent="0.25">
      <c r="A836" s="56">
        <v>396160400693</v>
      </c>
      <c r="B836" s="57" t="s">
        <v>162</v>
      </c>
      <c r="C836" s="58" t="s">
        <v>2921</v>
      </c>
      <c r="D836" s="58" t="s">
        <v>2922</v>
      </c>
      <c r="E836" s="58" t="s">
        <v>440</v>
      </c>
      <c r="F836" s="57" t="s">
        <v>477</v>
      </c>
      <c r="G836" s="59">
        <v>220992</v>
      </c>
      <c r="H836" s="102">
        <f t="shared" si="13"/>
        <v>44.999847280057828</v>
      </c>
    </row>
    <row r="837" spans="1:8" x14ac:dyDescent="0.25">
      <c r="A837" s="56">
        <v>396200501412</v>
      </c>
      <c r="B837" s="57" t="s">
        <v>511</v>
      </c>
      <c r="C837" s="58" t="s">
        <v>2923</v>
      </c>
      <c r="D837" s="58" t="s">
        <v>2924</v>
      </c>
      <c r="E837" s="58" t="s">
        <v>440</v>
      </c>
      <c r="F837" s="57" t="s">
        <v>441</v>
      </c>
      <c r="G837" s="59">
        <v>220992</v>
      </c>
      <c r="H837" s="102">
        <f t="shared" si="13"/>
        <v>44.999847280057828</v>
      </c>
    </row>
    <row r="838" spans="1:8" x14ac:dyDescent="0.25">
      <c r="A838" s="56">
        <v>396740915062</v>
      </c>
      <c r="B838" s="57" t="s">
        <v>568</v>
      </c>
      <c r="C838" s="58" t="s">
        <v>569</v>
      </c>
      <c r="D838" s="58" t="s">
        <v>570</v>
      </c>
      <c r="E838" s="58" t="s">
        <v>440</v>
      </c>
      <c r="F838" s="57" t="s">
        <v>441</v>
      </c>
      <c r="G838" s="59">
        <v>220992</v>
      </c>
      <c r="H838" s="102">
        <f t="shared" si="13"/>
        <v>44.999847280057828</v>
      </c>
    </row>
    <row r="839" spans="1:8" x14ac:dyDescent="0.25">
      <c r="A839" s="56">
        <v>396750300791</v>
      </c>
      <c r="B839" s="57" t="s">
        <v>257</v>
      </c>
      <c r="C839" s="58" t="s">
        <v>2925</v>
      </c>
      <c r="D839" s="58" t="s">
        <v>2926</v>
      </c>
      <c r="E839" s="58" t="s">
        <v>440</v>
      </c>
      <c r="F839" s="57" t="s">
        <v>441</v>
      </c>
      <c r="G839" s="59">
        <v>220992</v>
      </c>
      <c r="H839" s="102">
        <f t="shared" si="13"/>
        <v>44.999847280057828</v>
      </c>
    </row>
    <row r="840" spans="1:8" x14ac:dyDescent="0.25">
      <c r="A840" s="56">
        <v>396750300881</v>
      </c>
      <c r="B840" s="57" t="s">
        <v>234</v>
      </c>
      <c r="C840" s="58" t="s">
        <v>2122</v>
      </c>
      <c r="D840" s="58" t="s">
        <v>2927</v>
      </c>
      <c r="E840" s="58" t="s">
        <v>440</v>
      </c>
      <c r="F840" s="57" t="s">
        <v>477</v>
      </c>
      <c r="G840" s="59">
        <v>220992</v>
      </c>
      <c r="H840" s="102">
        <f t="shared" si="13"/>
        <v>44.999847280057828</v>
      </c>
    </row>
    <row r="841" spans="1:8" x14ac:dyDescent="0.25">
      <c r="A841" s="56">
        <v>396750301828</v>
      </c>
      <c r="B841" s="57" t="s">
        <v>395</v>
      </c>
      <c r="C841" s="58" t="s">
        <v>509</v>
      </c>
      <c r="D841" s="58" t="s">
        <v>2928</v>
      </c>
      <c r="E841" s="58" t="s">
        <v>440</v>
      </c>
      <c r="F841" s="57" t="s">
        <v>477</v>
      </c>
      <c r="G841" s="59">
        <v>220992</v>
      </c>
      <c r="H841" s="102">
        <f t="shared" si="13"/>
        <v>44.999847280057828</v>
      </c>
    </row>
    <row r="842" spans="1:8" x14ac:dyDescent="0.25">
      <c r="A842" s="56">
        <v>396761203151</v>
      </c>
      <c r="B842" s="57" t="s">
        <v>38</v>
      </c>
      <c r="C842" s="58" t="s">
        <v>2929</v>
      </c>
      <c r="D842" s="58" t="s">
        <v>2930</v>
      </c>
      <c r="E842" s="58" t="s">
        <v>440</v>
      </c>
      <c r="F842" s="57" t="s">
        <v>477</v>
      </c>
      <c r="G842" s="59">
        <v>220992</v>
      </c>
      <c r="H842" s="102">
        <f t="shared" si="13"/>
        <v>44.999847280057828</v>
      </c>
    </row>
    <row r="843" spans="1:8" x14ac:dyDescent="0.25">
      <c r="A843" s="56">
        <v>396761203721</v>
      </c>
      <c r="B843" s="57" t="s">
        <v>285</v>
      </c>
      <c r="C843" s="58" t="s">
        <v>2931</v>
      </c>
      <c r="D843" s="58" t="s">
        <v>2932</v>
      </c>
      <c r="E843" s="58" t="s">
        <v>440</v>
      </c>
      <c r="F843" s="57" t="s">
        <v>477</v>
      </c>
      <c r="G843" s="59">
        <v>220992</v>
      </c>
      <c r="H843" s="102">
        <f t="shared" si="13"/>
        <v>44.999847280057828</v>
      </c>
    </row>
    <row r="844" spans="1:8" x14ac:dyDescent="0.25">
      <c r="A844" s="56">
        <v>396761203780</v>
      </c>
      <c r="B844" s="57" t="s">
        <v>254</v>
      </c>
      <c r="C844" s="58" t="s">
        <v>2933</v>
      </c>
      <c r="D844" s="58" t="s">
        <v>2934</v>
      </c>
      <c r="E844" s="58" t="s">
        <v>440</v>
      </c>
      <c r="F844" s="57" t="s">
        <v>441</v>
      </c>
      <c r="G844" s="59">
        <v>220992</v>
      </c>
      <c r="H844" s="102">
        <f t="shared" si="13"/>
        <v>44.999847280057828</v>
      </c>
    </row>
    <row r="845" spans="1:8" x14ac:dyDescent="0.25">
      <c r="A845" s="56">
        <v>396960650884</v>
      </c>
      <c r="B845" s="57" t="s">
        <v>26</v>
      </c>
      <c r="C845" s="58" t="s">
        <v>2721</v>
      </c>
      <c r="D845" s="58" t="s">
        <v>2935</v>
      </c>
      <c r="E845" s="58" t="s">
        <v>440</v>
      </c>
      <c r="F845" s="57" t="s">
        <v>477</v>
      </c>
      <c r="G845" s="59">
        <v>220992</v>
      </c>
      <c r="H845" s="102">
        <f t="shared" si="13"/>
        <v>44.999847280057828</v>
      </c>
    </row>
    <row r="846" spans="1:8" x14ac:dyDescent="0.25">
      <c r="A846" s="56">
        <v>398021201174</v>
      </c>
      <c r="B846" s="57" t="s">
        <v>2936</v>
      </c>
      <c r="C846" s="58" t="s">
        <v>2937</v>
      </c>
      <c r="D846" s="58" t="s">
        <v>2938</v>
      </c>
      <c r="E846" s="58" t="s">
        <v>743</v>
      </c>
      <c r="F846" s="57" t="s">
        <v>441</v>
      </c>
      <c r="G846" s="59">
        <v>220992</v>
      </c>
      <c r="H846" s="102">
        <f t="shared" si="13"/>
        <v>44.999847280057828</v>
      </c>
    </row>
    <row r="847" spans="1:8" x14ac:dyDescent="0.25">
      <c r="A847" s="56">
        <v>400020102011</v>
      </c>
      <c r="B847" s="57" t="s">
        <v>2939</v>
      </c>
      <c r="C847" s="58" t="s">
        <v>2422</v>
      </c>
      <c r="D847" s="58" t="s">
        <v>2940</v>
      </c>
      <c r="E847" s="58" t="s">
        <v>716</v>
      </c>
      <c r="F847" s="57" t="s">
        <v>441</v>
      </c>
      <c r="G847" s="59">
        <v>220992</v>
      </c>
      <c r="H847" s="102">
        <f t="shared" si="13"/>
        <v>44.999847280057828</v>
      </c>
    </row>
    <row r="848" spans="1:8" x14ac:dyDescent="0.25">
      <c r="A848" s="56">
        <v>400111004241</v>
      </c>
      <c r="B848" s="57" t="s">
        <v>2941</v>
      </c>
      <c r="C848" s="58" t="s">
        <v>2942</v>
      </c>
      <c r="D848" s="58" t="s">
        <v>2943</v>
      </c>
      <c r="E848" s="58" t="s">
        <v>716</v>
      </c>
      <c r="F848" s="57" t="s">
        <v>441</v>
      </c>
      <c r="G848" s="59">
        <v>220992</v>
      </c>
      <c r="H848" s="102">
        <f t="shared" si="13"/>
        <v>44.999847280057828</v>
      </c>
    </row>
    <row r="849" spans="1:8" x14ac:dyDescent="0.25">
      <c r="A849" s="56">
        <v>408811000590</v>
      </c>
      <c r="B849" s="57" t="s">
        <v>2944</v>
      </c>
      <c r="C849" s="58" t="s">
        <v>730</v>
      </c>
      <c r="D849" s="58" t="s">
        <v>1807</v>
      </c>
      <c r="E849" s="58" t="s">
        <v>732</v>
      </c>
      <c r="F849" s="57" t="s">
        <v>441</v>
      </c>
      <c r="G849" s="59">
        <v>217248</v>
      </c>
      <c r="H849" s="102">
        <f t="shared" si="13"/>
        <v>44.23746932874495</v>
      </c>
    </row>
    <row r="850" spans="1:8" x14ac:dyDescent="0.25">
      <c r="A850" s="56">
        <v>395770802461</v>
      </c>
      <c r="B850" s="57" t="s">
        <v>2945</v>
      </c>
      <c r="C850" s="58" t="s">
        <v>2946</v>
      </c>
      <c r="D850" s="58" t="s">
        <v>2947</v>
      </c>
      <c r="E850" s="58" t="s">
        <v>743</v>
      </c>
      <c r="F850" s="57" t="s">
        <v>441</v>
      </c>
      <c r="G850" s="59">
        <v>211190</v>
      </c>
      <c r="H850" s="102">
        <f t="shared" si="13"/>
        <v>43.003899449190079</v>
      </c>
    </row>
    <row r="851" spans="1:8" x14ac:dyDescent="0.25">
      <c r="A851" s="56">
        <v>396990103471</v>
      </c>
      <c r="B851" s="57" t="s">
        <v>231</v>
      </c>
      <c r="C851" s="58" t="s">
        <v>2948</v>
      </c>
      <c r="D851" s="58" t="s">
        <v>2949</v>
      </c>
      <c r="E851" s="58" t="s">
        <v>440</v>
      </c>
      <c r="F851" s="57" t="s">
        <v>441</v>
      </c>
      <c r="G851" s="59">
        <v>211190</v>
      </c>
      <c r="H851" s="102">
        <f t="shared" si="13"/>
        <v>43.003899449190079</v>
      </c>
    </row>
    <row r="852" spans="1:8" x14ac:dyDescent="0.25">
      <c r="A852" s="56">
        <v>400961132086</v>
      </c>
      <c r="B852" s="57" t="s">
        <v>2950</v>
      </c>
      <c r="C852" s="58" t="s">
        <v>2951</v>
      </c>
      <c r="D852" s="58" t="s">
        <v>2952</v>
      </c>
      <c r="E852" s="58" t="s">
        <v>716</v>
      </c>
      <c r="F852" s="57" t="s">
        <v>477</v>
      </c>
      <c r="G852" s="59">
        <v>211190</v>
      </c>
      <c r="H852" s="102">
        <f t="shared" si="13"/>
        <v>43.003899449190079</v>
      </c>
    </row>
    <row r="853" spans="1:8" x14ac:dyDescent="0.25">
      <c r="A853" s="56">
        <v>403870200347</v>
      </c>
      <c r="B853" s="57" t="s">
        <v>2953</v>
      </c>
      <c r="C853" s="58" t="s">
        <v>2954</v>
      </c>
      <c r="D853" s="58" t="s">
        <v>944</v>
      </c>
      <c r="E853" s="58" t="s">
        <v>724</v>
      </c>
      <c r="F853" s="57" t="s">
        <v>441</v>
      </c>
      <c r="G853" s="59">
        <v>211190</v>
      </c>
      <c r="H853" s="102">
        <f t="shared" si="13"/>
        <v>43.003899449190079</v>
      </c>
    </row>
    <row r="854" spans="1:8" x14ac:dyDescent="0.25">
      <c r="A854" s="56">
        <v>390870600316</v>
      </c>
      <c r="B854" s="57" t="s">
        <v>2955</v>
      </c>
      <c r="C854" s="58" t="s">
        <v>2257</v>
      </c>
      <c r="D854" s="58" t="s">
        <v>2956</v>
      </c>
      <c r="E854" s="58" t="s">
        <v>1532</v>
      </c>
      <c r="F854" s="57" t="s">
        <v>477</v>
      </c>
      <c r="G854" s="59">
        <v>206289</v>
      </c>
      <c r="H854" s="102">
        <f t="shared" si="13"/>
        <v>42.005925533756198</v>
      </c>
    </row>
    <row r="855" spans="1:8" x14ac:dyDescent="0.25">
      <c r="A855" s="56">
        <v>391930900132</v>
      </c>
      <c r="B855" s="57" t="s">
        <v>2957</v>
      </c>
      <c r="C855" s="58" t="s">
        <v>2958</v>
      </c>
      <c r="D855" s="58" t="s">
        <v>2959</v>
      </c>
      <c r="E855" s="58" t="s">
        <v>984</v>
      </c>
      <c r="F855" s="57" t="s">
        <v>441</v>
      </c>
      <c r="G855" s="59">
        <v>206289</v>
      </c>
      <c r="H855" s="102">
        <f t="shared" si="13"/>
        <v>42.005925533756198</v>
      </c>
    </row>
    <row r="856" spans="1:8" x14ac:dyDescent="0.25">
      <c r="A856" s="56">
        <v>392910600554</v>
      </c>
      <c r="B856" s="57" t="s">
        <v>2960</v>
      </c>
      <c r="C856" s="58" t="s">
        <v>2961</v>
      </c>
      <c r="D856" s="58" t="s">
        <v>2962</v>
      </c>
      <c r="E856" s="58" t="s">
        <v>2478</v>
      </c>
      <c r="F856" s="57" t="s">
        <v>441</v>
      </c>
      <c r="G856" s="59">
        <v>206289</v>
      </c>
      <c r="H856" s="102">
        <f t="shared" si="13"/>
        <v>42.005925533756198</v>
      </c>
    </row>
    <row r="857" spans="1:8" x14ac:dyDescent="0.25">
      <c r="A857" s="56">
        <v>408811000611</v>
      </c>
      <c r="B857" s="57" t="s">
        <v>2963</v>
      </c>
      <c r="C857" s="58" t="s">
        <v>2964</v>
      </c>
      <c r="D857" s="58" t="s">
        <v>2965</v>
      </c>
      <c r="E857" s="58" t="s">
        <v>732</v>
      </c>
      <c r="F857" s="57" t="s">
        <v>441</v>
      </c>
      <c r="G857" s="59">
        <v>205308</v>
      </c>
      <c r="H857" s="102">
        <f t="shared" si="13"/>
        <v>41.806167849397774</v>
      </c>
    </row>
    <row r="858" spans="1:8" x14ac:dyDescent="0.25">
      <c r="A858" s="56">
        <v>408821000326</v>
      </c>
      <c r="B858" s="57" t="s">
        <v>2966</v>
      </c>
      <c r="C858" s="58" t="s">
        <v>1736</v>
      </c>
      <c r="D858" s="58" t="s">
        <v>2967</v>
      </c>
      <c r="E858" s="58" t="s">
        <v>732</v>
      </c>
      <c r="F858" s="57" t="s">
        <v>441</v>
      </c>
      <c r="G858" s="59">
        <v>205308</v>
      </c>
      <c r="H858" s="102">
        <f t="shared" si="13"/>
        <v>41.806167849397774</v>
      </c>
    </row>
    <row r="859" spans="1:8" x14ac:dyDescent="0.25">
      <c r="A859" s="56">
        <v>390851100655</v>
      </c>
      <c r="B859" s="57" t="s">
        <v>2968</v>
      </c>
      <c r="C859" s="58" t="s">
        <v>2594</v>
      </c>
      <c r="D859" s="58" t="s">
        <v>2969</v>
      </c>
      <c r="E859" s="58" t="s">
        <v>1679</v>
      </c>
      <c r="F859" s="57" t="s">
        <v>441</v>
      </c>
      <c r="G859" s="59">
        <v>201388</v>
      </c>
      <c r="H859" s="102">
        <f t="shared" si="13"/>
        <v>41.007951618322323</v>
      </c>
    </row>
    <row r="860" spans="1:8" x14ac:dyDescent="0.25">
      <c r="A860" s="56">
        <v>390851100663</v>
      </c>
      <c r="B860" s="57" t="s">
        <v>2970</v>
      </c>
      <c r="C860" s="58" t="s">
        <v>2594</v>
      </c>
      <c r="D860" s="58" t="s">
        <v>2971</v>
      </c>
      <c r="E860" s="58" t="s">
        <v>1679</v>
      </c>
      <c r="F860" s="57" t="s">
        <v>441</v>
      </c>
      <c r="G860" s="59">
        <v>201388</v>
      </c>
      <c r="H860" s="102">
        <f t="shared" si="13"/>
        <v>41.007951618322323</v>
      </c>
    </row>
    <row r="861" spans="1:8" x14ac:dyDescent="0.25">
      <c r="A861" s="56">
        <v>390881000299</v>
      </c>
      <c r="B861" s="57" t="s">
        <v>2972</v>
      </c>
      <c r="C861" s="58" t="s">
        <v>2973</v>
      </c>
      <c r="D861" s="58" t="s">
        <v>2974</v>
      </c>
      <c r="E861" s="58" t="s">
        <v>1532</v>
      </c>
      <c r="F861" s="57" t="s">
        <v>477</v>
      </c>
      <c r="G861" s="59">
        <v>201388</v>
      </c>
      <c r="H861" s="102">
        <f t="shared" si="13"/>
        <v>41.007951618322323</v>
      </c>
    </row>
    <row r="862" spans="1:8" x14ac:dyDescent="0.25">
      <c r="A862" s="56">
        <v>390901000274</v>
      </c>
      <c r="B862" s="57" t="s">
        <v>2975</v>
      </c>
      <c r="C862" s="58" t="s">
        <v>2976</v>
      </c>
      <c r="D862" s="58" t="s">
        <v>2977</v>
      </c>
      <c r="E862" s="58" t="s">
        <v>1532</v>
      </c>
      <c r="F862" s="57" t="s">
        <v>441</v>
      </c>
      <c r="G862" s="59">
        <v>201388</v>
      </c>
      <c r="H862" s="102">
        <f t="shared" si="13"/>
        <v>41.007951618322323</v>
      </c>
    </row>
    <row r="863" spans="1:8" x14ac:dyDescent="0.25">
      <c r="A863" s="56">
        <v>390970210663</v>
      </c>
      <c r="B863" s="57" t="s">
        <v>2978</v>
      </c>
      <c r="C863" s="58" t="s">
        <v>1912</v>
      </c>
      <c r="D863" s="58" t="s">
        <v>2979</v>
      </c>
      <c r="E863" s="58" t="s">
        <v>1215</v>
      </c>
      <c r="F863" s="57" t="s">
        <v>477</v>
      </c>
      <c r="G863" s="59">
        <v>201388</v>
      </c>
      <c r="H863" s="102">
        <f t="shared" si="13"/>
        <v>41.007951618322323</v>
      </c>
    </row>
    <row r="864" spans="1:8" x14ac:dyDescent="0.25">
      <c r="A864" s="56">
        <v>391840800139</v>
      </c>
      <c r="B864" s="57" t="s">
        <v>2980</v>
      </c>
      <c r="C864" s="58" t="s">
        <v>2981</v>
      </c>
      <c r="D864" s="58" t="s">
        <v>2982</v>
      </c>
      <c r="E864" s="58" t="s">
        <v>984</v>
      </c>
      <c r="F864" s="57" t="s">
        <v>441</v>
      </c>
      <c r="G864" s="59">
        <v>201388</v>
      </c>
      <c r="H864" s="102">
        <f t="shared" si="13"/>
        <v>41.007951618322323</v>
      </c>
    </row>
    <row r="865" spans="1:8" x14ac:dyDescent="0.25">
      <c r="A865" s="56">
        <v>395161000323</v>
      </c>
      <c r="B865" s="57" t="s">
        <v>2983</v>
      </c>
      <c r="C865" s="58" t="s">
        <v>2984</v>
      </c>
      <c r="D865" s="58" t="s">
        <v>2985</v>
      </c>
      <c r="E865" s="58" t="s">
        <v>728</v>
      </c>
      <c r="F865" s="57" t="s">
        <v>441</v>
      </c>
      <c r="G865" s="59">
        <v>201388</v>
      </c>
      <c r="H865" s="102">
        <f t="shared" si="13"/>
        <v>41.007951618322323</v>
      </c>
    </row>
    <row r="866" spans="1:8" x14ac:dyDescent="0.25">
      <c r="A866" s="56">
        <v>395750201100</v>
      </c>
      <c r="B866" s="57" t="s">
        <v>2986</v>
      </c>
      <c r="C866" s="58" t="s">
        <v>2987</v>
      </c>
      <c r="D866" s="58" t="s">
        <v>2988</v>
      </c>
      <c r="E866" s="58" t="s">
        <v>728</v>
      </c>
      <c r="F866" s="57" t="s">
        <v>441</v>
      </c>
      <c r="G866" s="59">
        <v>201388</v>
      </c>
      <c r="H866" s="102">
        <f t="shared" si="13"/>
        <v>41.007951618322323</v>
      </c>
    </row>
    <row r="867" spans="1:8" x14ac:dyDescent="0.25">
      <c r="A867" s="56">
        <v>395750301511</v>
      </c>
      <c r="B867" s="57" t="s">
        <v>2989</v>
      </c>
      <c r="C867" s="58" t="s">
        <v>2990</v>
      </c>
      <c r="D867" s="58" t="s">
        <v>2991</v>
      </c>
      <c r="E867" s="58" t="s">
        <v>743</v>
      </c>
      <c r="F867" s="57" t="s">
        <v>441</v>
      </c>
      <c r="G867" s="59">
        <v>201388</v>
      </c>
      <c r="H867" s="102">
        <f t="shared" si="13"/>
        <v>41.007951618322323</v>
      </c>
    </row>
    <row r="868" spans="1:8" x14ac:dyDescent="0.25">
      <c r="A868" s="56">
        <v>395770801944</v>
      </c>
      <c r="B868" s="57" t="s">
        <v>2992</v>
      </c>
      <c r="C868" s="58" t="s">
        <v>2993</v>
      </c>
      <c r="D868" s="58" t="s">
        <v>2004</v>
      </c>
      <c r="E868" s="58" t="s">
        <v>743</v>
      </c>
      <c r="F868" s="57" t="s">
        <v>441</v>
      </c>
      <c r="G868" s="59">
        <v>201388</v>
      </c>
      <c r="H868" s="102">
        <f t="shared" si="13"/>
        <v>41.007951618322323</v>
      </c>
    </row>
    <row r="869" spans="1:8" x14ac:dyDescent="0.25">
      <c r="A869" s="56">
        <v>403890200068</v>
      </c>
      <c r="B869" s="57" t="s">
        <v>2994</v>
      </c>
      <c r="C869" s="58" t="s">
        <v>2995</v>
      </c>
      <c r="D869" s="58" t="s">
        <v>2996</v>
      </c>
      <c r="E869" s="58" t="s">
        <v>724</v>
      </c>
      <c r="F869" s="57" t="s">
        <v>441</v>
      </c>
      <c r="G869" s="59">
        <v>201388</v>
      </c>
      <c r="H869" s="102">
        <f t="shared" si="13"/>
        <v>41.007951618322323</v>
      </c>
    </row>
    <row r="870" spans="1:8" x14ac:dyDescent="0.25">
      <c r="A870" s="56">
        <v>371030200215</v>
      </c>
      <c r="B870" s="57" t="s">
        <v>2997</v>
      </c>
      <c r="C870" s="58" t="s">
        <v>2998</v>
      </c>
      <c r="D870" s="58" t="s">
        <v>2999</v>
      </c>
      <c r="E870" s="58" t="s">
        <v>2200</v>
      </c>
      <c r="F870" s="57" t="s">
        <v>441</v>
      </c>
      <c r="G870" s="59">
        <v>197538</v>
      </c>
      <c r="H870" s="102">
        <f t="shared" si="13"/>
        <v>40.223989248516069</v>
      </c>
    </row>
    <row r="871" spans="1:8" x14ac:dyDescent="0.25">
      <c r="A871" s="56">
        <v>395030700885</v>
      </c>
      <c r="B871" s="57" t="s">
        <v>3000</v>
      </c>
      <c r="C871" s="58" t="s">
        <v>3001</v>
      </c>
      <c r="D871" s="58" t="s">
        <v>3002</v>
      </c>
      <c r="E871" s="58" t="s">
        <v>728</v>
      </c>
      <c r="F871" s="57" t="s">
        <v>441</v>
      </c>
      <c r="G871" s="59">
        <v>197538</v>
      </c>
      <c r="H871" s="102">
        <f t="shared" si="13"/>
        <v>40.223989248516069</v>
      </c>
    </row>
    <row r="872" spans="1:8" x14ac:dyDescent="0.25">
      <c r="A872" s="56">
        <v>396050600085</v>
      </c>
      <c r="B872" s="57" t="s">
        <v>416</v>
      </c>
      <c r="C872" s="58" t="s">
        <v>3003</v>
      </c>
      <c r="D872" s="58" t="s">
        <v>3004</v>
      </c>
      <c r="E872" s="58" t="s">
        <v>440</v>
      </c>
      <c r="F872" s="57" t="s">
        <v>477</v>
      </c>
      <c r="G872" s="59">
        <v>197538</v>
      </c>
      <c r="H872" s="102">
        <f t="shared" si="13"/>
        <v>40.223989248516069</v>
      </c>
    </row>
    <row r="873" spans="1:8" x14ac:dyDescent="0.25">
      <c r="A873" s="56">
        <v>408880300058</v>
      </c>
      <c r="B873" s="57" t="s">
        <v>3005</v>
      </c>
      <c r="C873" s="58" t="s">
        <v>3006</v>
      </c>
      <c r="D873" s="58" t="s">
        <v>3007</v>
      </c>
      <c r="E873" s="58" t="s">
        <v>732</v>
      </c>
      <c r="F873" s="57" t="s">
        <v>441</v>
      </c>
      <c r="G873" s="59">
        <v>197538</v>
      </c>
      <c r="H873" s="102">
        <f t="shared" si="13"/>
        <v>40.223989248516069</v>
      </c>
    </row>
    <row r="874" spans="1:8" x14ac:dyDescent="0.25">
      <c r="A874" s="56">
        <v>411050204260</v>
      </c>
      <c r="B874" s="57" t="s">
        <v>3008</v>
      </c>
      <c r="C874" s="58" t="s">
        <v>3009</v>
      </c>
      <c r="D874" s="58" t="s">
        <v>3010</v>
      </c>
      <c r="E874" s="58" t="s">
        <v>1674</v>
      </c>
      <c r="F874" s="57" t="s">
        <v>441</v>
      </c>
      <c r="G874" s="59">
        <v>197538</v>
      </c>
      <c r="H874" s="102">
        <f t="shared" si="13"/>
        <v>40.223989248516069</v>
      </c>
    </row>
    <row r="875" spans="1:8" x14ac:dyDescent="0.25">
      <c r="A875" s="56">
        <v>372791203150</v>
      </c>
      <c r="B875" s="57" t="s">
        <v>3011</v>
      </c>
      <c r="C875" s="58" t="s">
        <v>3012</v>
      </c>
      <c r="D875" s="58" t="s">
        <v>3013</v>
      </c>
      <c r="E875" s="58" t="s">
        <v>3014</v>
      </c>
      <c r="F875" s="57" t="s">
        <v>441</v>
      </c>
      <c r="G875" s="59">
        <v>196924</v>
      </c>
      <c r="H875" s="102">
        <f t="shared" si="13"/>
        <v>40.098962522526193</v>
      </c>
    </row>
    <row r="876" spans="1:8" x14ac:dyDescent="0.25">
      <c r="A876" s="56">
        <v>395080601233</v>
      </c>
      <c r="B876" s="57" t="s">
        <v>3015</v>
      </c>
      <c r="C876" s="58" t="s">
        <v>3016</v>
      </c>
      <c r="D876" s="58" t="s">
        <v>3017</v>
      </c>
      <c r="E876" s="58" t="s">
        <v>728</v>
      </c>
      <c r="F876" s="57" t="s">
        <v>477</v>
      </c>
      <c r="G876" s="59">
        <v>196924</v>
      </c>
      <c r="H876" s="102">
        <f t="shared" si="13"/>
        <v>40.098962522526193</v>
      </c>
    </row>
    <row r="877" spans="1:8" x14ac:dyDescent="0.25">
      <c r="A877" s="56">
        <v>395140200811</v>
      </c>
      <c r="B877" s="57" t="s">
        <v>3018</v>
      </c>
      <c r="C877" s="58" t="s">
        <v>3019</v>
      </c>
      <c r="D877" s="58" t="s">
        <v>3020</v>
      </c>
      <c r="E877" s="58" t="s">
        <v>728</v>
      </c>
      <c r="F877" s="57" t="s">
        <v>477</v>
      </c>
      <c r="G877" s="59">
        <v>196924</v>
      </c>
      <c r="H877" s="102">
        <f t="shared" si="13"/>
        <v>40.098962522526193</v>
      </c>
    </row>
    <row r="878" spans="1:8" x14ac:dyDescent="0.25">
      <c r="A878" s="56">
        <v>395750201070</v>
      </c>
      <c r="B878" s="57" t="s">
        <v>3021</v>
      </c>
      <c r="C878" s="58" t="s">
        <v>3022</v>
      </c>
      <c r="D878" s="58" t="s">
        <v>3023</v>
      </c>
      <c r="E878" s="58" t="s">
        <v>728</v>
      </c>
      <c r="F878" s="57" t="s">
        <v>441</v>
      </c>
      <c r="G878" s="59">
        <v>196924</v>
      </c>
      <c r="H878" s="102">
        <f t="shared" si="13"/>
        <v>40.098962522526193</v>
      </c>
    </row>
    <row r="879" spans="1:8" x14ac:dyDescent="0.25">
      <c r="A879" s="56">
        <v>395770801235</v>
      </c>
      <c r="B879" s="57" t="s">
        <v>3024</v>
      </c>
      <c r="C879" s="58" t="s">
        <v>3025</v>
      </c>
      <c r="D879" s="58" t="s">
        <v>3026</v>
      </c>
      <c r="E879" s="58" t="s">
        <v>728</v>
      </c>
      <c r="F879" s="57" t="s">
        <v>477</v>
      </c>
      <c r="G879" s="59">
        <v>196924</v>
      </c>
      <c r="H879" s="102">
        <f t="shared" si="13"/>
        <v>40.098962522526193</v>
      </c>
    </row>
    <row r="880" spans="1:8" x14ac:dyDescent="0.25">
      <c r="A880" s="56">
        <v>395931112591</v>
      </c>
      <c r="B880" s="57" t="s">
        <v>3027</v>
      </c>
      <c r="C880" s="58" t="s">
        <v>3028</v>
      </c>
      <c r="D880" s="58" t="s">
        <v>3029</v>
      </c>
      <c r="E880" s="58" t="s">
        <v>728</v>
      </c>
      <c r="F880" s="57" t="s">
        <v>441</v>
      </c>
      <c r="G880" s="59">
        <v>196924</v>
      </c>
      <c r="H880" s="102">
        <f t="shared" si="13"/>
        <v>40.098962522526193</v>
      </c>
    </row>
    <row r="881" spans="1:8" x14ac:dyDescent="0.25">
      <c r="A881" s="56">
        <v>395980920091</v>
      </c>
      <c r="B881" s="57" t="s">
        <v>3030</v>
      </c>
      <c r="C881" s="58" t="s">
        <v>3031</v>
      </c>
      <c r="D881" s="58" t="s">
        <v>3032</v>
      </c>
      <c r="E881" s="58" t="s">
        <v>728</v>
      </c>
      <c r="F881" s="57" t="s">
        <v>441</v>
      </c>
      <c r="G881" s="59">
        <v>196924</v>
      </c>
      <c r="H881" s="102">
        <f t="shared" si="13"/>
        <v>40.098962522526193</v>
      </c>
    </row>
    <row r="882" spans="1:8" x14ac:dyDescent="0.25">
      <c r="A882" s="56">
        <v>370981104953</v>
      </c>
      <c r="B882" s="57" t="s">
        <v>3033</v>
      </c>
      <c r="C882" s="58" t="s">
        <v>3034</v>
      </c>
      <c r="D882" s="58" t="s">
        <v>3035</v>
      </c>
      <c r="E882" s="58" t="s">
        <v>1409</v>
      </c>
      <c r="F882" s="57" t="s">
        <v>441</v>
      </c>
      <c r="G882" s="59">
        <v>196487</v>
      </c>
      <c r="H882" s="102">
        <f t="shared" si="13"/>
        <v>40.009977702888442</v>
      </c>
    </row>
    <row r="883" spans="1:8" x14ac:dyDescent="0.25">
      <c r="A883" s="56">
        <v>371960800867</v>
      </c>
      <c r="B883" s="57" t="s">
        <v>3036</v>
      </c>
      <c r="C883" s="58" t="s">
        <v>3037</v>
      </c>
      <c r="D883" s="58" t="s">
        <v>3038</v>
      </c>
      <c r="E883" s="58" t="s">
        <v>1429</v>
      </c>
      <c r="F883" s="57" t="s">
        <v>441</v>
      </c>
      <c r="G883" s="59">
        <v>196487</v>
      </c>
      <c r="H883" s="102">
        <f t="shared" si="13"/>
        <v>40.009977702888442</v>
      </c>
    </row>
    <row r="884" spans="1:8" x14ac:dyDescent="0.25">
      <c r="A884" s="56">
        <v>390821000672</v>
      </c>
      <c r="B884" s="57" t="s">
        <v>3039</v>
      </c>
      <c r="C884" s="58" t="s">
        <v>3040</v>
      </c>
      <c r="D884" s="58" t="s">
        <v>3041</v>
      </c>
      <c r="E884" s="58" t="s">
        <v>1215</v>
      </c>
      <c r="F884" s="57" t="s">
        <v>441</v>
      </c>
      <c r="G884" s="59">
        <v>196487</v>
      </c>
      <c r="H884" s="102">
        <f t="shared" si="13"/>
        <v>40.009977702888442</v>
      </c>
    </row>
    <row r="885" spans="1:8" x14ac:dyDescent="0.25">
      <c r="A885" s="56">
        <v>390821100758</v>
      </c>
      <c r="B885" s="57" t="s">
        <v>3042</v>
      </c>
      <c r="C885" s="58" t="s">
        <v>3043</v>
      </c>
      <c r="D885" s="58" t="s">
        <v>3044</v>
      </c>
      <c r="E885" s="58" t="s">
        <v>1532</v>
      </c>
      <c r="F885" s="57" t="s">
        <v>441</v>
      </c>
      <c r="G885" s="59">
        <v>196487</v>
      </c>
      <c r="H885" s="102">
        <f t="shared" si="13"/>
        <v>40.009977702888442</v>
      </c>
    </row>
    <row r="886" spans="1:8" x14ac:dyDescent="0.25">
      <c r="A886" s="56">
        <v>390831100641</v>
      </c>
      <c r="B886" s="57" t="s">
        <v>3045</v>
      </c>
      <c r="C886" s="58" t="s">
        <v>3046</v>
      </c>
      <c r="D886" s="58" t="s">
        <v>1887</v>
      </c>
      <c r="E886" s="58" t="s">
        <v>1525</v>
      </c>
      <c r="F886" s="57" t="s">
        <v>441</v>
      </c>
      <c r="G886" s="59">
        <v>196487</v>
      </c>
      <c r="H886" s="102">
        <f t="shared" si="13"/>
        <v>40.009977702888442</v>
      </c>
    </row>
    <row r="887" spans="1:8" x14ac:dyDescent="0.25">
      <c r="A887" s="56">
        <v>390831100659</v>
      </c>
      <c r="B887" s="57" t="s">
        <v>3047</v>
      </c>
      <c r="C887" s="58" t="s">
        <v>3046</v>
      </c>
      <c r="D887" s="58" t="s">
        <v>1887</v>
      </c>
      <c r="E887" s="58" t="s">
        <v>1525</v>
      </c>
      <c r="F887" s="57" t="s">
        <v>441</v>
      </c>
      <c r="G887" s="59">
        <v>196487</v>
      </c>
      <c r="H887" s="102">
        <f t="shared" si="13"/>
        <v>40.009977702888442</v>
      </c>
    </row>
    <row r="888" spans="1:8" x14ac:dyDescent="0.25">
      <c r="A888" s="56">
        <v>390831100667</v>
      </c>
      <c r="B888" s="57" t="s">
        <v>3048</v>
      </c>
      <c r="C888" s="58" t="s">
        <v>3046</v>
      </c>
      <c r="D888" s="58" t="s">
        <v>1887</v>
      </c>
      <c r="E888" s="58" t="s">
        <v>1525</v>
      </c>
      <c r="F888" s="57" t="s">
        <v>441</v>
      </c>
      <c r="G888" s="59">
        <v>196487</v>
      </c>
      <c r="H888" s="102">
        <f t="shared" si="13"/>
        <v>40.009977702888442</v>
      </c>
    </row>
    <row r="889" spans="1:8" x14ac:dyDescent="0.25">
      <c r="A889" s="56">
        <v>390831100675</v>
      </c>
      <c r="B889" s="57" t="s">
        <v>3049</v>
      </c>
      <c r="C889" s="58" t="s">
        <v>3046</v>
      </c>
      <c r="D889" s="58" t="s">
        <v>1887</v>
      </c>
      <c r="E889" s="58" t="s">
        <v>1525</v>
      </c>
      <c r="F889" s="57" t="s">
        <v>441</v>
      </c>
      <c r="G889" s="59">
        <v>196487</v>
      </c>
      <c r="H889" s="102">
        <f t="shared" si="13"/>
        <v>40.009977702888442</v>
      </c>
    </row>
    <row r="890" spans="1:8" x14ac:dyDescent="0.25">
      <c r="A890" s="56">
        <v>390850500269</v>
      </c>
      <c r="B890" s="57" t="s">
        <v>3050</v>
      </c>
      <c r="C890" s="58" t="s">
        <v>3051</v>
      </c>
      <c r="D890" s="58" t="s">
        <v>3052</v>
      </c>
      <c r="E890" s="58" t="s">
        <v>1532</v>
      </c>
      <c r="F890" s="57" t="s">
        <v>441</v>
      </c>
      <c r="G890" s="59">
        <v>196487</v>
      </c>
      <c r="H890" s="102">
        <f t="shared" si="13"/>
        <v>40.009977702888442</v>
      </c>
    </row>
    <row r="891" spans="1:8" x14ac:dyDescent="0.25">
      <c r="A891" s="56">
        <v>390851000324</v>
      </c>
      <c r="B891" s="57" t="s">
        <v>3053</v>
      </c>
      <c r="C891" s="58" t="s">
        <v>3054</v>
      </c>
      <c r="D891" s="58" t="s">
        <v>3055</v>
      </c>
      <c r="E891" s="58" t="s">
        <v>1532</v>
      </c>
      <c r="F891" s="57" t="s">
        <v>477</v>
      </c>
      <c r="G891" s="59">
        <v>196487</v>
      </c>
      <c r="H891" s="102">
        <f t="shared" si="13"/>
        <v>40.009977702888442</v>
      </c>
    </row>
    <row r="892" spans="1:8" x14ac:dyDescent="0.25">
      <c r="A892" s="56">
        <v>390910900636</v>
      </c>
      <c r="B892" s="57" t="s">
        <v>3056</v>
      </c>
      <c r="C892" s="58" t="s">
        <v>3057</v>
      </c>
      <c r="D892" s="58" t="s">
        <v>3058</v>
      </c>
      <c r="E892" s="58" t="s">
        <v>1532</v>
      </c>
      <c r="F892" s="57" t="s">
        <v>441</v>
      </c>
      <c r="G892" s="59">
        <v>196487</v>
      </c>
      <c r="H892" s="102">
        <f t="shared" si="13"/>
        <v>40.009977702888442</v>
      </c>
    </row>
    <row r="893" spans="1:8" x14ac:dyDescent="0.25">
      <c r="A893" s="56">
        <v>391780300018</v>
      </c>
      <c r="B893" s="57" t="s">
        <v>3059</v>
      </c>
      <c r="C893" s="58" t="s">
        <v>3060</v>
      </c>
      <c r="D893" s="58" t="s">
        <v>3061</v>
      </c>
      <c r="E893" s="58" t="s">
        <v>1416</v>
      </c>
      <c r="F893" s="57" t="s">
        <v>441</v>
      </c>
      <c r="G893" s="59">
        <v>196487</v>
      </c>
      <c r="H893" s="102">
        <f t="shared" si="13"/>
        <v>40.009977702888442</v>
      </c>
    </row>
    <row r="894" spans="1:8" x14ac:dyDescent="0.25">
      <c r="A894" s="56">
        <v>391880500057</v>
      </c>
      <c r="B894" s="57" t="s">
        <v>3062</v>
      </c>
      <c r="C894" s="58" t="s">
        <v>3063</v>
      </c>
      <c r="D894" s="58" t="s">
        <v>3064</v>
      </c>
      <c r="E894" s="58" t="s">
        <v>1416</v>
      </c>
      <c r="F894" s="57" t="s">
        <v>441</v>
      </c>
      <c r="G894" s="59">
        <v>196487</v>
      </c>
      <c r="H894" s="102">
        <f t="shared" si="13"/>
        <v>40.009977702888442</v>
      </c>
    </row>
    <row r="895" spans="1:8" x14ac:dyDescent="0.25">
      <c r="A895" s="56">
        <v>395140601378</v>
      </c>
      <c r="B895" s="57" t="s">
        <v>3065</v>
      </c>
      <c r="C895" s="58" t="s">
        <v>3066</v>
      </c>
      <c r="D895" s="58" t="s">
        <v>3067</v>
      </c>
      <c r="E895" s="58" t="s">
        <v>743</v>
      </c>
      <c r="F895" s="57" t="s">
        <v>441</v>
      </c>
      <c r="G895" s="59">
        <v>196487</v>
      </c>
      <c r="H895" s="102">
        <f t="shared" si="13"/>
        <v>40.009977702888442</v>
      </c>
    </row>
    <row r="896" spans="1:8" x14ac:dyDescent="0.25">
      <c r="A896" s="56">
        <v>395750201321</v>
      </c>
      <c r="B896" s="57" t="s">
        <v>3068</v>
      </c>
      <c r="C896" s="58" t="s">
        <v>3069</v>
      </c>
      <c r="D896" s="58" t="s">
        <v>3070</v>
      </c>
      <c r="E896" s="58" t="s">
        <v>728</v>
      </c>
      <c r="F896" s="57" t="s">
        <v>441</v>
      </c>
      <c r="G896" s="59">
        <v>196487</v>
      </c>
      <c r="H896" s="102">
        <f t="shared" si="13"/>
        <v>40.009977702888442</v>
      </c>
    </row>
    <row r="897" spans="1:8" x14ac:dyDescent="0.25">
      <c r="A897" s="56">
        <v>395750300141</v>
      </c>
      <c r="B897" s="57" t="s">
        <v>3071</v>
      </c>
      <c r="C897" s="58" t="s">
        <v>3072</v>
      </c>
      <c r="D897" s="58" t="s">
        <v>3073</v>
      </c>
      <c r="E897" s="58" t="s">
        <v>728</v>
      </c>
      <c r="F897" s="57" t="s">
        <v>441</v>
      </c>
      <c r="G897" s="59">
        <v>196487</v>
      </c>
      <c r="H897" s="102">
        <f t="shared" si="13"/>
        <v>40.009977702888442</v>
      </c>
    </row>
    <row r="898" spans="1:8" x14ac:dyDescent="0.25">
      <c r="A898" s="56">
        <v>395911205810</v>
      </c>
      <c r="B898" s="57" t="s">
        <v>3074</v>
      </c>
      <c r="C898" s="58" t="s">
        <v>3075</v>
      </c>
      <c r="D898" s="58" t="s">
        <v>3076</v>
      </c>
      <c r="E898" s="58" t="s">
        <v>728</v>
      </c>
      <c r="F898" s="57" t="s">
        <v>441</v>
      </c>
      <c r="G898" s="59">
        <v>196487</v>
      </c>
      <c r="H898" s="102">
        <f t="shared" ref="H898:H961" si="14">G898/4910.95</f>
        <v>40.009977702888442</v>
      </c>
    </row>
    <row r="899" spans="1:8" x14ac:dyDescent="0.25">
      <c r="A899" s="56">
        <v>395931211085</v>
      </c>
      <c r="B899" s="57" t="s">
        <v>3077</v>
      </c>
      <c r="C899" s="58" t="s">
        <v>3078</v>
      </c>
      <c r="D899" s="58" t="s">
        <v>3079</v>
      </c>
      <c r="E899" s="58" t="s">
        <v>743</v>
      </c>
      <c r="F899" s="57" t="s">
        <v>477</v>
      </c>
      <c r="G899" s="59">
        <v>196487</v>
      </c>
      <c r="H899" s="102">
        <f t="shared" si="14"/>
        <v>40.009977702888442</v>
      </c>
    </row>
    <row r="900" spans="1:8" x14ac:dyDescent="0.25">
      <c r="A900" s="56">
        <v>395940251413</v>
      </c>
      <c r="B900" s="57" t="s">
        <v>3080</v>
      </c>
      <c r="C900" s="58" t="s">
        <v>1663</v>
      </c>
      <c r="D900" s="58" t="s">
        <v>3081</v>
      </c>
      <c r="E900" s="58" t="s">
        <v>728</v>
      </c>
      <c r="F900" s="57" t="s">
        <v>441</v>
      </c>
      <c r="G900" s="59">
        <v>196487</v>
      </c>
      <c r="H900" s="102">
        <f t="shared" si="14"/>
        <v>40.009977702888442</v>
      </c>
    </row>
    <row r="901" spans="1:8" x14ac:dyDescent="0.25">
      <c r="A901" s="56">
        <v>395940550640</v>
      </c>
      <c r="B901" s="57" t="s">
        <v>3082</v>
      </c>
      <c r="C901" s="58" t="s">
        <v>2701</v>
      </c>
      <c r="D901" s="58" t="s">
        <v>1573</v>
      </c>
      <c r="E901" s="58" t="s">
        <v>743</v>
      </c>
      <c r="F901" s="57" t="s">
        <v>441</v>
      </c>
      <c r="G901" s="59">
        <v>196487</v>
      </c>
      <c r="H901" s="102">
        <f t="shared" si="14"/>
        <v>40.009977702888442</v>
      </c>
    </row>
    <row r="902" spans="1:8" x14ac:dyDescent="0.25">
      <c r="A902" s="56">
        <v>395961112278</v>
      </c>
      <c r="B902" s="57" t="s">
        <v>3083</v>
      </c>
      <c r="C902" s="58" t="s">
        <v>1663</v>
      </c>
      <c r="D902" s="58" t="s">
        <v>3084</v>
      </c>
      <c r="E902" s="58" t="s">
        <v>728</v>
      </c>
      <c r="F902" s="57" t="s">
        <v>441</v>
      </c>
      <c r="G902" s="59">
        <v>196487</v>
      </c>
      <c r="H902" s="102">
        <f t="shared" si="14"/>
        <v>40.009977702888442</v>
      </c>
    </row>
    <row r="903" spans="1:8" x14ac:dyDescent="0.25">
      <c r="A903" s="56">
        <v>396000200892</v>
      </c>
      <c r="B903" s="57" t="s">
        <v>216</v>
      </c>
      <c r="C903" s="58" t="s">
        <v>2509</v>
      </c>
      <c r="D903" s="58" t="s">
        <v>3085</v>
      </c>
      <c r="E903" s="58" t="s">
        <v>440</v>
      </c>
      <c r="F903" s="57" t="s">
        <v>477</v>
      </c>
      <c r="G903" s="59">
        <v>196487</v>
      </c>
      <c r="H903" s="102">
        <f t="shared" si="14"/>
        <v>40.009977702888442</v>
      </c>
    </row>
    <row r="904" spans="1:8" x14ac:dyDescent="0.25">
      <c r="A904" s="56">
        <v>396050100694</v>
      </c>
      <c r="B904" s="57" t="s">
        <v>224</v>
      </c>
      <c r="C904" s="58" t="s">
        <v>1008</v>
      </c>
      <c r="D904" s="58" t="s">
        <v>665</v>
      </c>
      <c r="E904" s="58" t="s">
        <v>440</v>
      </c>
      <c r="F904" s="57" t="s">
        <v>477</v>
      </c>
      <c r="G904" s="59">
        <v>196487</v>
      </c>
      <c r="H904" s="102">
        <f t="shared" si="14"/>
        <v>40.009977702888442</v>
      </c>
    </row>
    <row r="905" spans="1:8" x14ac:dyDescent="0.25">
      <c r="A905" s="56">
        <v>396161000184</v>
      </c>
      <c r="B905" s="57" t="s">
        <v>460</v>
      </c>
      <c r="C905" s="58" t="s">
        <v>461</v>
      </c>
      <c r="D905" s="58" t="s">
        <v>462</v>
      </c>
      <c r="E905" s="58" t="s">
        <v>440</v>
      </c>
      <c r="F905" s="57" t="s">
        <v>441</v>
      </c>
      <c r="G905" s="59">
        <v>196487</v>
      </c>
      <c r="H905" s="102">
        <f t="shared" si="14"/>
        <v>40.009977702888442</v>
      </c>
    </row>
    <row r="906" spans="1:8" x14ac:dyDescent="0.25">
      <c r="A906" s="56">
        <v>396740915259</v>
      </c>
      <c r="B906" s="57" t="s">
        <v>22</v>
      </c>
      <c r="C906" s="58" t="s">
        <v>3086</v>
      </c>
      <c r="D906" s="58" t="s">
        <v>3087</v>
      </c>
      <c r="E906" s="58" t="s">
        <v>440</v>
      </c>
      <c r="F906" s="57" t="s">
        <v>441</v>
      </c>
      <c r="G906" s="59">
        <v>196487</v>
      </c>
      <c r="H906" s="102">
        <f t="shared" si="14"/>
        <v>40.009977702888442</v>
      </c>
    </row>
    <row r="907" spans="1:8" x14ac:dyDescent="0.25">
      <c r="A907" s="56">
        <v>396761202945</v>
      </c>
      <c r="B907" s="57" t="s">
        <v>361</v>
      </c>
      <c r="C907" s="58" t="s">
        <v>461</v>
      </c>
      <c r="D907" s="58" t="s">
        <v>3088</v>
      </c>
      <c r="E907" s="58" t="s">
        <v>440</v>
      </c>
      <c r="F907" s="57" t="s">
        <v>441</v>
      </c>
      <c r="G907" s="59">
        <v>196487</v>
      </c>
      <c r="H907" s="102">
        <f t="shared" si="14"/>
        <v>40.009977702888442</v>
      </c>
    </row>
    <row r="908" spans="1:8" x14ac:dyDescent="0.25">
      <c r="A908" s="56">
        <v>400020503244</v>
      </c>
      <c r="B908" s="57" t="s">
        <v>3089</v>
      </c>
      <c r="C908" s="58" t="s">
        <v>3090</v>
      </c>
      <c r="D908" s="58" t="s">
        <v>3091</v>
      </c>
      <c r="E908" s="58" t="s">
        <v>1051</v>
      </c>
      <c r="F908" s="57" t="s">
        <v>441</v>
      </c>
      <c r="G908" s="59">
        <v>196487</v>
      </c>
      <c r="H908" s="102">
        <f t="shared" si="14"/>
        <v>40.009977702888442</v>
      </c>
    </row>
    <row r="909" spans="1:8" x14ac:dyDescent="0.25">
      <c r="A909" s="56">
        <v>403010250231</v>
      </c>
      <c r="B909" s="57" t="s">
        <v>3092</v>
      </c>
      <c r="C909" s="58" t="s">
        <v>3093</v>
      </c>
      <c r="D909" s="58" t="s">
        <v>3094</v>
      </c>
      <c r="E909" s="58" t="s">
        <v>724</v>
      </c>
      <c r="F909" s="57" t="s">
        <v>477</v>
      </c>
      <c r="G909" s="59">
        <v>196487</v>
      </c>
      <c r="H909" s="102">
        <f t="shared" si="14"/>
        <v>40.009977702888442</v>
      </c>
    </row>
    <row r="910" spans="1:8" x14ac:dyDescent="0.25">
      <c r="A910" s="56">
        <v>371190706131</v>
      </c>
      <c r="B910" s="57" t="s">
        <v>3095</v>
      </c>
      <c r="C910" s="58" t="s">
        <v>3096</v>
      </c>
      <c r="D910" s="58" t="s">
        <v>3097</v>
      </c>
      <c r="E910" s="58" t="s">
        <v>1429</v>
      </c>
      <c r="F910" s="57" t="s">
        <v>441</v>
      </c>
      <c r="G910" s="59">
        <v>196486</v>
      </c>
      <c r="H910" s="102">
        <f t="shared" si="14"/>
        <v>40.009774076298882</v>
      </c>
    </row>
    <row r="911" spans="1:8" x14ac:dyDescent="0.25">
      <c r="A911" s="56">
        <v>371930200423</v>
      </c>
      <c r="B911" s="57" t="s">
        <v>3098</v>
      </c>
      <c r="C911" s="58" t="s">
        <v>3099</v>
      </c>
      <c r="D911" s="58" t="s">
        <v>3100</v>
      </c>
      <c r="E911" s="58" t="s">
        <v>3101</v>
      </c>
      <c r="F911" s="57" t="s">
        <v>441</v>
      </c>
      <c r="G911" s="59">
        <v>196486</v>
      </c>
      <c r="H911" s="102">
        <f t="shared" si="14"/>
        <v>40.009774076298882</v>
      </c>
    </row>
    <row r="912" spans="1:8" x14ac:dyDescent="0.25">
      <c r="A912" s="56">
        <v>389011010444</v>
      </c>
      <c r="B912" s="57" t="s">
        <v>3102</v>
      </c>
      <c r="C912" s="58" t="s">
        <v>3103</v>
      </c>
      <c r="D912" s="58" t="s">
        <v>3104</v>
      </c>
      <c r="E912" s="58" t="s">
        <v>3105</v>
      </c>
      <c r="F912" s="57" t="s">
        <v>441</v>
      </c>
      <c r="G912" s="59">
        <v>196486</v>
      </c>
      <c r="H912" s="102">
        <f t="shared" si="14"/>
        <v>40.009774076298882</v>
      </c>
    </row>
    <row r="913" spans="1:8" x14ac:dyDescent="0.25">
      <c r="A913" s="56">
        <v>389170400105</v>
      </c>
      <c r="B913" s="57" t="s">
        <v>3106</v>
      </c>
      <c r="C913" s="58" t="s">
        <v>3107</v>
      </c>
      <c r="D913" s="58" t="s">
        <v>3108</v>
      </c>
      <c r="E913" s="58" t="s">
        <v>3109</v>
      </c>
      <c r="F913" s="57" t="s">
        <v>441</v>
      </c>
      <c r="G913" s="59">
        <v>196486</v>
      </c>
      <c r="H913" s="102">
        <f t="shared" si="14"/>
        <v>40.009774076298882</v>
      </c>
    </row>
    <row r="914" spans="1:8" x14ac:dyDescent="0.25">
      <c r="A914" s="56">
        <v>390030910560</v>
      </c>
      <c r="B914" s="57" t="s">
        <v>3110</v>
      </c>
      <c r="C914" s="58" t="s">
        <v>3111</v>
      </c>
      <c r="D914" s="58" t="s">
        <v>3112</v>
      </c>
      <c r="E914" s="58" t="s">
        <v>1215</v>
      </c>
      <c r="F914" s="57" t="s">
        <v>477</v>
      </c>
      <c r="G914" s="59">
        <v>196486</v>
      </c>
      <c r="H914" s="102">
        <f t="shared" si="14"/>
        <v>40.009774076298882</v>
      </c>
    </row>
    <row r="915" spans="1:8" x14ac:dyDescent="0.25">
      <c r="A915" s="56">
        <v>390050500848</v>
      </c>
      <c r="B915" s="57" t="s">
        <v>3113</v>
      </c>
      <c r="C915" s="58" t="s">
        <v>1776</v>
      </c>
      <c r="D915" s="58" t="s">
        <v>3114</v>
      </c>
      <c r="E915" s="58" t="s">
        <v>1719</v>
      </c>
      <c r="F915" s="57" t="s">
        <v>441</v>
      </c>
      <c r="G915" s="59">
        <v>196486</v>
      </c>
      <c r="H915" s="102">
        <f t="shared" si="14"/>
        <v>40.009774076298882</v>
      </c>
    </row>
    <row r="916" spans="1:8" x14ac:dyDescent="0.25">
      <c r="A916" s="56">
        <v>390120301163</v>
      </c>
      <c r="B916" s="57" t="s">
        <v>3115</v>
      </c>
      <c r="C916" s="58" t="s">
        <v>3116</v>
      </c>
      <c r="D916" s="58" t="s">
        <v>3117</v>
      </c>
      <c r="E916" s="58" t="s">
        <v>1679</v>
      </c>
      <c r="F916" s="57" t="s">
        <v>441</v>
      </c>
      <c r="G916" s="59">
        <v>196486</v>
      </c>
      <c r="H916" s="102">
        <f t="shared" si="14"/>
        <v>40.009774076298882</v>
      </c>
    </row>
    <row r="917" spans="1:8" x14ac:dyDescent="0.25">
      <c r="A917" s="56">
        <v>390130600673</v>
      </c>
      <c r="B917" s="57" t="s">
        <v>3118</v>
      </c>
      <c r="C917" s="58" t="s">
        <v>3119</v>
      </c>
      <c r="D917" s="58" t="s">
        <v>3120</v>
      </c>
      <c r="E917" s="58" t="s">
        <v>1532</v>
      </c>
      <c r="F917" s="57" t="s">
        <v>441</v>
      </c>
      <c r="G917" s="59">
        <v>196486</v>
      </c>
      <c r="H917" s="102">
        <f t="shared" si="14"/>
        <v>40.009774076298882</v>
      </c>
    </row>
    <row r="918" spans="1:8" x14ac:dyDescent="0.25">
      <c r="A918" s="56">
        <v>390140100750</v>
      </c>
      <c r="B918" s="57" t="s">
        <v>3121</v>
      </c>
      <c r="C918" s="58" t="s">
        <v>3122</v>
      </c>
      <c r="D918" s="58" t="s">
        <v>3123</v>
      </c>
      <c r="E918" s="58" t="s">
        <v>977</v>
      </c>
      <c r="F918" s="57" t="s">
        <v>477</v>
      </c>
      <c r="G918" s="59">
        <v>196486</v>
      </c>
      <c r="H918" s="102">
        <f t="shared" si="14"/>
        <v>40.009774076298882</v>
      </c>
    </row>
    <row r="919" spans="1:8" x14ac:dyDescent="0.25">
      <c r="A919" s="56">
        <v>390170900041</v>
      </c>
      <c r="B919" s="57" t="s">
        <v>3124</v>
      </c>
      <c r="C919" s="58" t="s">
        <v>3125</v>
      </c>
      <c r="D919" s="58" t="s">
        <v>3126</v>
      </c>
      <c r="E919" s="58" t="s">
        <v>2816</v>
      </c>
      <c r="F919" s="57" t="s">
        <v>477</v>
      </c>
      <c r="G919" s="59">
        <v>196486</v>
      </c>
      <c r="H919" s="102">
        <f t="shared" si="14"/>
        <v>40.009774076298882</v>
      </c>
    </row>
    <row r="920" spans="1:8" x14ac:dyDescent="0.25">
      <c r="A920" s="56">
        <v>390180600291</v>
      </c>
      <c r="B920" s="57" t="s">
        <v>3127</v>
      </c>
      <c r="C920" s="58" t="s">
        <v>3128</v>
      </c>
      <c r="D920" s="58" t="s">
        <v>3129</v>
      </c>
      <c r="E920" s="58" t="s">
        <v>1532</v>
      </c>
      <c r="F920" s="57" t="s">
        <v>441</v>
      </c>
      <c r="G920" s="59">
        <v>196486</v>
      </c>
      <c r="H920" s="102">
        <f t="shared" si="14"/>
        <v>40.009774076298882</v>
      </c>
    </row>
    <row r="921" spans="1:8" x14ac:dyDescent="0.25">
      <c r="A921" s="56">
        <v>390881100587</v>
      </c>
      <c r="B921" s="57" t="s">
        <v>3130</v>
      </c>
      <c r="C921" s="58" t="s">
        <v>3131</v>
      </c>
      <c r="D921" s="58" t="s">
        <v>3132</v>
      </c>
      <c r="E921" s="58" t="s">
        <v>1532</v>
      </c>
      <c r="F921" s="57" t="s">
        <v>477</v>
      </c>
      <c r="G921" s="59">
        <v>196486</v>
      </c>
      <c r="H921" s="102">
        <f t="shared" si="14"/>
        <v>40.009774076298882</v>
      </c>
    </row>
    <row r="922" spans="1:8" x14ac:dyDescent="0.25">
      <c r="A922" s="56">
        <v>390891000688</v>
      </c>
      <c r="B922" s="57" t="s">
        <v>3133</v>
      </c>
      <c r="C922" s="58" t="s">
        <v>3134</v>
      </c>
      <c r="D922" s="58" t="s">
        <v>3135</v>
      </c>
      <c r="E922" s="58" t="s">
        <v>1525</v>
      </c>
      <c r="F922" s="57" t="s">
        <v>477</v>
      </c>
      <c r="G922" s="59">
        <v>196486</v>
      </c>
      <c r="H922" s="102">
        <f t="shared" si="14"/>
        <v>40.009774076298882</v>
      </c>
    </row>
    <row r="923" spans="1:8" x14ac:dyDescent="0.25">
      <c r="A923" s="56">
        <v>390900900379</v>
      </c>
      <c r="B923" s="57" t="s">
        <v>3136</v>
      </c>
      <c r="C923" s="58" t="s">
        <v>3131</v>
      </c>
      <c r="D923" s="58" t="s">
        <v>3137</v>
      </c>
      <c r="E923" s="58" t="s">
        <v>1532</v>
      </c>
      <c r="F923" s="57" t="s">
        <v>477</v>
      </c>
      <c r="G923" s="59">
        <v>196486</v>
      </c>
      <c r="H923" s="102">
        <f t="shared" si="14"/>
        <v>40.009774076298882</v>
      </c>
    </row>
    <row r="924" spans="1:8" x14ac:dyDescent="0.25">
      <c r="A924" s="56">
        <v>390940720811</v>
      </c>
      <c r="B924" s="57" t="s">
        <v>3138</v>
      </c>
      <c r="C924" s="58" t="s">
        <v>3131</v>
      </c>
      <c r="D924" s="58" t="s">
        <v>3139</v>
      </c>
      <c r="E924" s="58" t="s">
        <v>1532</v>
      </c>
      <c r="F924" s="57" t="s">
        <v>477</v>
      </c>
      <c r="G924" s="59">
        <v>196486</v>
      </c>
      <c r="H924" s="102">
        <f t="shared" si="14"/>
        <v>40.009774076298882</v>
      </c>
    </row>
    <row r="925" spans="1:8" x14ac:dyDescent="0.25">
      <c r="A925" s="56">
        <v>391020400195</v>
      </c>
      <c r="B925" s="57" t="s">
        <v>3140</v>
      </c>
      <c r="C925" s="58" t="s">
        <v>3141</v>
      </c>
      <c r="D925" s="58" t="s">
        <v>3142</v>
      </c>
      <c r="E925" s="58" t="s">
        <v>984</v>
      </c>
      <c r="F925" s="57" t="s">
        <v>477</v>
      </c>
      <c r="G925" s="59">
        <v>196486</v>
      </c>
      <c r="H925" s="102">
        <f t="shared" si="14"/>
        <v>40.009774076298882</v>
      </c>
    </row>
    <row r="926" spans="1:8" x14ac:dyDescent="0.25">
      <c r="A926" s="56">
        <v>392070410201</v>
      </c>
      <c r="B926" s="57" t="s">
        <v>3143</v>
      </c>
      <c r="C926" s="58" t="s">
        <v>3144</v>
      </c>
      <c r="D926" s="58" t="s">
        <v>3145</v>
      </c>
      <c r="E926" s="58" t="s">
        <v>3146</v>
      </c>
      <c r="F926" s="57" t="s">
        <v>441</v>
      </c>
      <c r="G926" s="59">
        <v>196486</v>
      </c>
      <c r="H926" s="102">
        <f t="shared" si="14"/>
        <v>40.009774076298882</v>
      </c>
    </row>
    <row r="927" spans="1:8" x14ac:dyDescent="0.25">
      <c r="A927" s="56">
        <v>392170900362</v>
      </c>
      <c r="B927" s="57" t="s">
        <v>3147</v>
      </c>
      <c r="C927" s="58" t="s">
        <v>3148</v>
      </c>
      <c r="D927" s="58" t="s">
        <v>3149</v>
      </c>
      <c r="E927" s="58" t="s">
        <v>2478</v>
      </c>
      <c r="F927" s="57" t="s">
        <v>441</v>
      </c>
      <c r="G927" s="59">
        <v>196486</v>
      </c>
      <c r="H927" s="102">
        <f t="shared" si="14"/>
        <v>40.009774076298882</v>
      </c>
    </row>
    <row r="928" spans="1:8" x14ac:dyDescent="0.25">
      <c r="A928" s="56">
        <v>393061200217</v>
      </c>
      <c r="B928" s="57" t="s">
        <v>3150</v>
      </c>
      <c r="C928" s="58" t="s">
        <v>3151</v>
      </c>
      <c r="D928" s="58" t="s">
        <v>3152</v>
      </c>
      <c r="E928" s="58" t="s">
        <v>3153</v>
      </c>
      <c r="F928" s="57" t="s">
        <v>477</v>
      </c>
      <c r="G928" s="59">
        <v>196486</v>
      </c>
      <c r="H928" s="102">
        <f t="shared" si="14"/>
        <v>40.009774076298882</v>
      </c>
    </row>
    <row r="929" spans="1:8" x14ac:dyDescent="0.25">
      <c r="A929" s="56">
        <v>393061200225</v>
      </c>
      <c r="B929" s="57" t="s">
        <v>3154</v>
      </c>
      <c r="C929" s="58" t="s">
        <v>3155</v>
      </c>
      <c r="D929" s="58" t="s">
        <v>3156</v>
      </c>
      <c r="E929" s="58" t="s">
        <v>3153</v>
      </c>
      <c r="F929" s="57" t="s">
        <v>477</v>
      </c>
      <c r="G929" s="59">
        <v>196486</v>
      </c>
      <c r="H929" s="102">
        <f t="shared" si="14"/>
        <v>40.009774076298882</v>
      </c>
    </row>
    <row r="930" spans="1:8" x14ac:dyDescent="0.25">
      <c r="A930" s="56">
        <v>393061200233</v>
      </c>
      <c r="B930" s="57" t="s">
        <v>3157</v>
      </c>
      <c r="C930" s="58" t="s">
        <v>3158</v>
      </c>
      <c r="D930" s="58" t="s">
        <v>3159</v>
      </c>
      <c r="E930" s="58" t="s">
        <v>3153</v>
      </c>
      <c r="F930" s="57" t="s">
        <v>477</v>
      </c>
      <c r="G930" s="59">
        <v>196486</v>
      </c>
      <c r="H930" s="102">
        <f t="shared" si="14"/>
        <v>40.009774076298882</v>
      </c>
    </row>
    <row r="931" spans="1:8" x14ac:dyDescent="0.25">
      <c r="A931" s="56">
        <v>395000201221</v>
      </c>
      <c r="B931" s="57" t="s">
        <v>3160</v>
      </c>
      <c r="C931" s="58" t="s">
        <v>3161</v>
      </c>
      <c r="D931" s="58" t="s">
        <v>3162</v>
      </c>
      <c r="E931" s="58" t="s">
        <v>728</v>
      </c>
      <c r="F931" s="57" t="s">
        <v>477</v>
      </c>
      <c r="G931" s="59">
        <v>196486</v>
      </c>
      <c r="H931" s="102">
        <f t="shared" si="14"/>
        <v>40.009774076298882</v>
      </c>
    </row>
    <row r="932" spans="1:8" x14ac:dyDescent="0.25">
      <c r="A932" s="56">
        <v>395010100504</v>
      </c>
      <c r="B932" s="57" t="s">
        <v>3163</v>
      </c>
      <c r="C932" s="58" t="s">
        <v>3164</v>
      </c>
      <c r="D932" s="58" t="s">
        <v>3165</v>
      </c>
      <c r="E932" s="58" t="s">
        <v>728</v>
      </c>
      <c r="F932" s="57" t="s">
        <v>441</v>
      </c>
      <c r="G932" s="59">
        <v>196486</v>
      </c>
      <c r="H932" s="102">
        <f t="shared" si="14"/>
        <v>40.009774076298882</v>
      </c>
    </row>
    <row r="933" spans="1:8" x14ac:dyDescent="0.25">
      <c r="A933" s="56">
        <v>395010800867</v>
      </c>
      <c r="B933" s="57" t="s">
        <v>3166</v>
      </c>
      <c r="C933" s="58" t="s">
        <v>3167</v>
      </c>
      <c r="D933" s="58" t="s">
        <v>3168</v>
      </c>
      <c r="E933" s="58" t="s">
        <v>728</v>
      </c>
      <c r="F933" s="57" t="s">
        <v>441</v>
      </c>
      <c r="G933" s="59">
        <v>196486</v>
      </c>
      <c r="H933" s="102">
        <f t="shared" si="14"/>
        <v>40.009774076298882</v>
      </c>
    </row>
    <row r="934" spans="1:8" x14ac:dyDescent="0.25">
      <c r="A934" s="56">
        <v>395030701482</v>
      </c>
      <c r="B934" s="57" t="s">
        <v>3169</v>
      </c>
      <c r="C934" s="58" t="s">
        <v>3170</v>
      </c>
      <c r="D934" s="58" t="s">
        <v>3171</v>
      </c>
      <c r="E934" s="58" t="s">
        <v>728</v>
      </c>
      <c r="F934" s="57" t="s">
        <v>441</v>
      </c>
      <c r="G934" s="59">
        <v>196486</v>
      </c>
      <c r="H934" s="102">
        <f t="shared" si="14"/>
        <v>40.009774076298882</v>
      </c>
    </row>
    <row r="935" spans="1:8" x14ac:dyDescent="0.25">
      <c r="A935" s="56">
        <v>395050100051</v>
      </c>
      <c r="B935" s="57" t="s">
        <v>3172</v>
      </c>
      <c r="C935" s="58" t="s">
        <v>3173</v>
      </c>
      <c r="D935" s="58" t="s">
        <v>1567</v>
      </c>
      <c r="E935" s="58" t="s">
        <v>728</v>
      </c>
      <c r="F935" s="57" t="s">
        <v>477</v>
      </c>
      <c r="G935" s="59">
        <v>196486</v>
      </c>
      <c r="H935" s="102">
        <f t="shared" si="14"/>
        <v>40.009774076298882</v>
      </c>
    </row>
    <row r="936" spans="1:8" x14ac:dyDescent="0.25">
      <c r="A936" s="56">
        <v>395060200844</v>
      </c>
      <c r="B936" s="57" t="s">
        <v>3174</v>
      </c>
      <c r="C936" s="58" t="s">
        <v>3175</v>
      </c>
      <c r="D936" s="58" t="s">
        <v>3176</v>
      </c>
      <c r="E936" s="58" t="s">
        <v>728</v>
      </c>
      <c r="F936" s="57" t="s">
        <v>477</v>
      </c>
      <c r="G936" s="59">
        <v>196486</v>
      </c>
      <c r="H936" s="102">
        <f t="shared" si="14"/>
        <v>40.009774076298882</v>
      </c>
    </row>
    <row r="937" spans="1:8" x14ac:dyDescent="0.25">
      <c r="A937" s="56">
        <v>395060302167</v>
      </c>
      <c r="B937" s="57" t="s">
        <v>3177</v>
      </c>
      <c r="C937" s="58" t="s">
        <v>3178</v>
      </c>
      <c r="D937" s="58" t="s">
        <v>3179</v>
      </c>
      <c r="E937" s="58" t="s">
        <v>728</v>
      </c>
      <c r="F937" s="57" t="s">
        <v>477</v>
      </c>
      <c r="G937" s="59">
        <v>196486</v>
      </c>
      <c r="H937" s="102">
        <f t="shared" si="14"/>
        <v>40.009774076298882</v>
      </c>
    </row>
    <row r="938" spans="1:8" x14ac:dyDescent="0.25">
      <c r="A938" s="56">
        <v>395061201208</v>
      </c>
      <c r="B938" s="57" t="s">
        <v>3180</v>
      </c>
      <c r="C938" s="58" t="s">
        <v>3181</v>
      </c>
      <c r="D938" s="58" t="s">
        <v>3182</v>
      </c>
      <c r="E938" s="58" t="s">
        <v>728</v>
      </c>
      <c r="F938" s="57" t="s">
        <v>477</v>
      </c>
      <c r="G938" s="59">
        <v>196486</v>
      </c>
      <c r="H938" s="102">
        <f t="shared" si="14"/>
        <v>40.009774076298882</v>
      </c>
    </row>
    <row r="939" spans="1:8" x14ac:dyDescent="0.25">
      <c r="A939" s="56">
        <v>395090300894</v>
      </c>
      <c r="B939" s="57" t="s">
        <v>3183</v>
      </c>
      <c r="C939" s="58" t="s">
        <v>2651</v>
      </c>
      <c r="D939" s="58" t="s">
        <v>3184</v>
      </c>
      <c r="E939" s="58" t="s">
        <v>728</v>
      </c>
      <c r="F939" s="57" t="s">
        <v>477</v>
      </c>
      <c r="G939" s="59">
        <v>196486</v>
      </c>
      <c r="H939" s="102">
        <f t="shared" si="14"/>
        <v>40.009774076298882</v>
      </c>
    </row>
    <row r="940" spans="1:8" x14ac:dyDescent="0.25">
      <c r="A940" s="56">
        <v>395100501745</v>
      </c>
      <c r="B940" s="57" t="s">
        <v>3185</v>
      </c>
      <c r="C940" s="58" t="s">
        <v>3186</v>
      </c>
      <c r="D940" s="58" t="s">
        <v>3187</v>
      </c>
      <c r="E940" s="58" t="s">
        <v>743</v>
      </c>
      <c r="F940" s="57" t="s">
        <v>477</v>
      </c>
      <c r="G940" s="59">
        <v>196486</v>
      </c>
      <c r="H940" s="102">
        <f t="shared" si="14"/>
        <v>40.009774076298882</v>
      </c>
    </row>
    <row r="941" spans="1:8" x14ac:dyDescent="0.25">
      <c r="A941" s="56">
        <v>395110301671</v>
      </c>
      <c r="B941" s="57" t="s">
        <v>3188</v>
      </c>
      <c r="C941" s="58" t="s">
        <v>2651</v>
      </c>
      <c r="D941" s="58" t="s">
        <v>1658</v>
      </c>
      <c r="E941" s="58" t="s">
        <v>728</v>
      </c>
      <c r="F941" s="57" t="s">
        <v>441</v>
      </c>
      <c r="G941" s="59">
        <v>196486</v>
      </c>
      <c r="H941" s="102">
        <f t="shared" si="14"/>
        <v>40.009774076298882</v>
      </c>
    </row>
    <row r="942" spans="1:8" x14ac:dyDescent="0.25">
      <c r="A942" s="56">
        <v>395121100546</v>
      </c>
      <c r="B942" s="57" t="s">
        <v>3189</v>
      </c>
      <c r="C942" s="58" t="s">
        <v>3190</v>
      </c>
      <c r="D942" s="58" t="s">
        <v>3191</v>
      </c>
      <c r="E942" s="58" t="s">
        <v>728</v>
      </c>
      <c r="F942" s="57" t="s">
        <v>441</v>
      </c>
      <c r="G942" s="59">
        <v>196486</v>
      </c>
      <c r="H942" s="102">
        <f t="shared" si="14"/>
        <v>40.009774076298882</v>
      </c>
    </row>
    <row r="943" spans="1:8" x14ac:dyDescent="0.25">
      <c r="A943" s="56">
        <v>395130301295</v>
      </c>
      <c r="B943" s="57" t="s">
        <v>3192</v>
      </c>
      <c r="C943" s="58" t="s">
        <v>3193</v>
      </c>
      <c r="D943" s="58" t="s">
        <v>3194</v>
      </c>
      <c r="E943" s="58" t="s">
        <v>728</v>
      </c>
      <c r="F943" s="57" t="s">
        <v>477</v>
      </c>
      <c r="G943" s="59">
        <v>196486</v>
      </c>
      <c r="H943" s="102">
        <f t="shared" si="14"/>
        <v>40.009774076298882</v>
      </c>
    </row>
    <row r="944" spans="1:8" x14ac:dyDescent="0.25">
      <c r="A944" s="56">
        <v>395130601345</v>
      </c>
      <c r="B944" s="57" t="s">
        <v>3195</v>
      </c>
      <c r="C944" s="58" t="s">
        <v>3196</v>
      </c>
      <c r="D944" s="58" t="s">
        <v>3197</v>
      </c>
      <c r="E944" s="58" t="s">
        <v>728</v>
      </c>
      <c r="F944" s="57" t="s">
        <v>441</v>
      </c>
      <c r="G944" s="59">
        <v>196486</v>
      </c>
      <c r="H944" s="102">
        <f t="shared" si="14"/>
        <v>40.009774076298882</v>
      </c>
    </row>
    <row r="945" spans="1:8" x14ac:dyDescent="0.25">
      <c r="A945" s="56">
        <v>395130601604</v>
      </c>
      <c r="B945" s="57" t="s">
        <v>3198</v>
      </c>
      <c r="C945" s="58" t="s">
        <v>3199</v>
      </c>
      <c r="D945" s="58" t="s">
        <v>3200</v>
      </c>
      <c r="E945" s="58" t="s">
        <v>743</v>
      </c>
      <c r="F945" s="57" t="s">
        <v>477</v>
      </c>
      <c r="G945" s="59">
        <v>196486</v>
      </c>
      <c r="H945" s="102">
        <f t="shared" si="14"/>
        <v>40.009774076298882</v>
      </c>
    </row>
    <row r="946" spans="1:8" x14ac:dyDescent="0.25">
      <c r="A946" s="56">
        <v>395130700769</v>
      </c>
      <c r="B946" s="57" t="s">
        <v>3201</v>
      </c>
      <c r="C946" s="58" t="s">
        <v>2655</v>
      </c>
      <c r="D946" s="58" t="s">
        <v>3202</v>
      </c>
      <c r="E946" s="58" t="s">
        <v>743</v>
      </c>
      <c r="F946" s="57" t="s">
        <v>477</v>
      </c>
      <c r="G946" s="59">
        <v>196486</v>
      </c>
      <c r="H946" s="102">
        <f t="shared" si="14"/>
        <v>40.009774076298882</v>
      </c>
    </row>
    <row r="947" spans="1:8" x14ac:dyDescent="0.25">
      <c r="A947" s="56">
        <v>395131001554</v>
      </c>
      <c r="B947" s="57" t="s">
        <v>3203</v>
      </c>
      <c r="C947" s="58" t="s">
        <v>3204</v>
      </c>
      <c r="D947" s="58" t="s">
        <v>3205</v>
      </c>
      <c r="E947" s="58" t="s">
        <v>728</v>
      </c>
      <c r="F947" s="57" t="s">
        <v>441</v>
      </c>
      <c r="G947" s="59">
        <v>196486</v>
      </c>
      <c r="H947" s="102">
        <f t="shared" si="14"/>
        <v>40.009774076298882</v>
      </c>
    </row>
    <row r="948" spans="1:8" x14ac:dyDescent="0.25">
      <c r="A948" s="56">
        <v>395131100200</v>
      </c>
      <c r="B948" s="57" t="s">
        <v>3206</v>
      </c>
      <c r="C948" s="58" t="s">
        <v>3207</v>
      </c>
      <c r="D948" s="58" t="s">
        <v>3208</v>
      </c>
      <c r="E948" s="58" t="s">
        <v>743</v>
      </c>
      <c r="F948" s="57" t="s">
        <v>441</v>
      </c>
      <c r="G948" s="59">
        <v>196486</v>
      </c>
      <c r="H948" s="102">
        <f t="shared" si="14"/>
        <v>40.009774076298882</v>
      </c>
    </row>
    <row r="949" spans="1:8" x14ac:dyDescent="0.25">
      <c r="A949" s="56">
        <v>395131100536</v>
      </c>
      <c r="B949" s="57" t="s">
        <v>3209</v>
      </c>
      <c r="C949" s="58" t="s">
        <v>2655</v>
      </c>
      <c r="D949" s="58" t="s">
        <v>3210</v>
      </c>
      <c r="E949" s="58" t="s">
        <v>743</v>
      </c>
      <c r="F949" s="57" t="s">
        <v>441</v>
      </c>
      <c r="G949" s="59">
        <v>196486</v>
      </c>
      <c r="H949" s="102">
        <f t="shared" si="14"/>
        <v>40.009774076298882</v>
      </c>
    </row>
    <row r="950" spans="1:8" x14ac:dyDescent="0.25">
      <c r="A950" s="56">
        <v>395140301161</v>
      </c>
      <c r="B950" s="57" t="s">
        <v>3211</v>
      </c>
      <c r="C950" s="58" t="s">
        <v>3212</v>
      </c>
      <c r="D950" s="58" t="s">
        <v>3213</v>
      </c>
      <c r="E950" s="58" t="s">
        <v>728</v>
      </c>
      <c r="F950" s="57" t="s">
        <v>441</v>
      </c>
      <c r="G950" s="59">
        <v>196486</v>
      </c>
      <c r="H950" s="102">
        <f t="shared" si="14"/>
        <v>40.009774076298882</v>
      </c>
    </row>
    <row r="951" spans="1:8" x14ac:dyDescent="0.25">
      <c r="A951" s="56">
        <v>395150501177</v>
      </c>
      <c r="B951" s="57" t="s">
        <v>426</v>
      </c>
      <c r="C951" s="58" t="s">
        <v>3214</v>
      </c>
      <c r="D951" s="58" t="s">
        <v>3215</v>
      </c>
      <c r="E951" s="58" t="s">
        <v>728</v>
      </c>
      <c r="F951" s="57" t="s">
        <v>441</v>
      </c>
      <c r="G951" s="59">
        <v>196486</v>
      </c>
      <c r="H951" s="102">
        <f t="shared" si="14"/>
        <v>40.009774076298882</v>
      </c>
    </row>
    <row r="952" spans="1:8" x14ac:dyDescent="0.25">
      <c r="A952" s="56">
        <v>395161000218</v>
      </c>
      <c r="B952" s="57" t="s">
        <v>3216</v>
      </c>
      <c r="C952" s="58" t="s">
        <v>3217</v>
      </c>
      <c r="D952" s="58" t="s">
        <v>3218</v>
      </c>
      <c r="E952" s="58" t="s">
        <v>743</v>
      </c>
      <c r="F952" s="57" t="s">
        <v>441</v>
      </c>
      <c r="G952" s="59">
        <v>196486</v>
      </c>
      <c r="H952" s="102">
        <f t="shared" si="14"/>
        <v>40.009774076298882</v>
      </c>
    </row>
    <row r="953" spans="1:8" x14ac:dyDescent="0.25">
      <c r="A953" s="56">
        <v>395161000277</v>
      </c>
      <c r="B953" s="57" t="s">
        <v>3219</v>
      </c>
      <c r="C953" s="58" t="s">
        <v>3220</v>
      </c>
      <c r="D953" s="58" t="s">
        <v>3221</v>
      </c>
      <c r="E953" s="58" t="s">
        <v>728</v>
      </c>
      <c r="F953" s="57" t="s">
        <v>441</v>
      </c>
      <c r="G953" s="59">
        <v>196486</v>
      </c>
      <c r="H953" s="102">
        <f t="shared" si="14"/>
        <v>40.009774076298882</v>
      </c>
    </row>
    <row r="954" spans="1:8" x14ac:dyDescent="0.25">
      <c r="A954" s="56">
        <v>395161000293</v>
      </c>
      <c r="B954" s="57" t="s">
        <v>3222</v>
      </c>
      <c r="C954" s="58" t="s">
        <v>3223</v>
      </c>
      <c r="D954" s="58" t="s">
        <v>3224</v>
      </c>
      <c r="E954" s="58" t="s">
        <v>743</v>
      </c>
      <c r="F954" s="57" t="s">
        <v>441</v>
      </c>
      <c r="G954" s="59">
        <v>196486</v>
      </c>
      <c r="H954" s="102">
        <f t="shared" si="14"/>
        <v>40.009774076298882</v>
      </c>
    </row>
    <row r="955" spans="1:8" x14ac:dyDescent="0.25">
      <c r="A955" s="56">
        <v>395161000340</v>
      </c>
      <c r="B955" s="57" t="s">
        <v>3225</v>
      </c>
      <c r="C955" s="58" t="s">
        <v>3226</v>
      </c>
      <c r="D955" s="58" t="s">
        <v>3227</v>
      </c>
      <c r="E955" s="58" t="s">
        <v>743</v>
      </c>
      <c r="F955" s="57" t="s">
        <v>441</v>
      </c>
      <c r="G955" s="59">
        <v>196486</v>
      </c>
      <c r="H955" s="102">
        <f t="shared" si="14"/>
        <v>40.009774076298882</v>
      </c>
    </row>
    <row r="956" spans="1:8" x14ac:dyDescent="0.25">
      <c r="A956" s="56">
        <v>395161000463</v>
      </c>
      <c r="B956" s="57" t="s">
        <v>3228</v>
      </c>
      <c r="C956" s="58" t="s">
        <v>3229</v>
      </c>
      <c r="D956" s="58" t="s">
        <v>3230</v>
      </c>
      <c r="E956" s="58" t="s">
        <v>743</v>
      </c>
      <c r="F956" s="57" t="s">
        <v>441</v>
      </c>
      <c r="G956" s="59">
        <v>196486</v>
      </c>
      <c r="H956" s="102">
        <f t="shared" si="14"/>
        <v>40.009774076298882</v>
      </c>
    </row>
    <row r="957" spans="1:8" x14ac:dyDescent="0.25">
      <c r="A957" s="56">
        <v>395170700354</v>
      </c>
      <c r="B957" s="57" t="s">
        <v>3231</v>
      </c>
      <c r="C957" s="58" t="s">
        <v>3232</v>
      </c>
      <c r="D957" s="58" t="s">
        <v>3233</v>
      </c>
      <c r="E957" s="58" t="s">
        <v>728</v>
      </c>
      <c r="F957" s="57" t="s">
        <v>441</v>
      </c>
      <c r="G957" s="59">
        <v>196486</v>
      </c>
      <c r="H957" s="102">
        <f t="shared" si="14"/>
        <v>40.009774076298882</v>
      </c>
    </row>
    <row r="958" spans="1:8" x14ac:dyDescent="0.25">
      <c r="A958" s="56">
        <v>395170700362</v>
      </c>
      <c r="B958" s="57" t="s">
        <v>3234</v>
      </c>
      <c r="C958" s="58" t="s">
        <v>3232</v>
      </c>
      <c r="D958" s="58" t="s">
        <v>3233</v>
      </c>
      <c r="E958" s="58" t="s">
        <v>728</v>
      </c>
      <c r="F958" s="57" t="s">
        <v>441</v>
      </c>
      <c r="G958" s="59">
        <v>196486</v>
      </c>
      <c r="H958" s="102">
        <f t="shared" si="14"/>
        <v>40.009774076298882</v>
      </c>
    </row>
    <row r="959" spans="1:8" x14ac:dyDescent="0.25">
      <c r="A959" s="56">
        <v>395170701288</v>
      </c>
      <c r="B959" s="57" t="s">
        <v>3235</v>
      </c>
      <c r="C959" s="58" t="s">
        <v>3236</v>
      </c>
      <c r="D959" s="58" t="s">
        <v>3237</v>
      </c>
      <c r="E959" s="58" t="s">
        <v>743</v>
      </c>
      <c r="F959" s="57" t="s">
        <v>441</v>
      </c>
      <c r="G959" s="59">
        <v>196486</v>
      </c>
      <c r="H959" s="102">
        <f t="shared" si="14"/>
        <v>40.009774076298882</v>
      </c>
    </row>
    <row r="960" spans="1:8" x14ac:dyDescent="0.25">
      <c r="A960" s="56">
        <v>395171200665</v>
      </c>
      <c r="B960" s="57" t="s">
        <v>3238</v>
      </c>
      <c r="C960" s="58" t="s">
        <v>3239</v>
      </c>
      <c r="D960" s="58" t="s">
        <v>3240</v>
      </c>
      <c r="E960" s="58" t="s">
        <v>728</v>
      </c>
      <c r="F960" s="57" t="s">
        <v>441</v>
      </c>
      <c r="G960" s="59">
        <v>196486</v>
      </c>
      <c r="H960" s="102">
        <f t="shared" si="14"/>
        <v>40.009774076298882</v>
      </c>
    </row>
    <row r="961" spans="1:8" x14ac:dyDescent="0.25">
      <c r="A961" s="56">
        <v>395180400987</v>
      </c>
      <c r="B961" s="57" t="s">
        <v>3241</v>
      </c>
      <c r="C961" s="58" t="s">
        <v>3242</v>
      </c>
      <c r="D961" s="58" t="s">
        <v>3243</v>
      </c>
      <c r="E961" s="58" t="s">
        <v>728</v>
      </c>
      <c r="F961" s="57" t="s">
        <v>441</v>
      </c>
      <c r="G961" s="59">
        <v>196486</v>
      </c>
      <c r="H961" s="102">
        <f t="shared" si="14"/>
        <v>40.009774076298882</v>
      </c>
    </row>
    <row r="962" spans="1:8" x14ac:dyDescent="0.25">
      <c r="A962" s="56">
        <v>395750201193</v>
      </c>
      <c r="B962" s="57" t="s">
        <v>3244</v>
      </c>
      <c r="C962" s="58" t="s">
        <v>3245</v>
      </c>
      <c r="D962" s="58" t="s">
        <v>3246</v>
      </c>
      <c r="E962" s="58" t="s">
        <v>728</v>
      </c>
      <c r="F962" s="57" t="s">
        <v>441</v>
      </c>
      <c r="G962" s="59">
        <v>196486</v>
      </c>
      <c r="H962" s="102">
        <f t="shared" ref="H962:H1025" si="15">G962/4910.95</f>
        <v>40.009774076298882</v>
      </c>
    </row>
    <row r="963" spans="1:8" x14ac:dyDescent="0.25">
      <c r="A963" s="56">
        <v>395750201380</v>
      </c>
      <c r="B963" s="57" t="s">
        <v>3247</v>
      </c>
      <c r="C963" s="58" t="s">
        <v>3248</v>
      </c>
      <c r="D963" s="58" t="s">
        <v>3249</v>
      </c>
      <c r="E963" s="58" t="s">
        <v>728</v>
      </c>
      <c r="F963" s="57" t="s">
        <v>441</v>
      </c>
      <c r="G963" s="59">
        <v>196486</v>
      </c>
      <c r="H963" s="102">
        <f t="shared" si="15"/>
        <v>40.009774076298882</v>
      </c>
    </row>
    <row r="964" spans="1:8" x14ac:dyDescent="0.25">
      <c r="A964" s="56">
        <v>395750201410</v>
      </c>
      <c r="B964" s="57" t="s">
        <v>3250</v>
      </c>
      <c r="C964" s="58" t="s">
        <v>3251</v>
      </c>
      <c r="D964" s="58" t="s">
        <v>3252</v>
      </c>
      <c r="E964" s="58" t="s">
        <v>728</v>
      </c>
      <c r="F964" s="57" t="s">
        <v>441</v>
      </c>
      <c r="G964" s="59">
        <v>196486</v>
      </c>
      <c r="H964" s="102">
        <f t="shared" si="15"/>
        <v>40.009774076298882</v>
      </c>
    </row>
    <row r="965" spans="1:8" x14ac:dyDescent="0.25">
      <c r="A965" s="56">
        <v>395750201584</v>
      </c>
      <c r="B965" s="57" t="s">
        <v>3253</v>
      </c>
      <c r="C965" s="58" t="s">
        <v>3254</v>
      </c>
      <c r="D965" s="58" t="s">
        <v>3255</v>
      </c>
      <c r="E965" s="58" t="s">
        <v>728</v>
      </c>
      <c r="F965" s="57" t="s">
        <v>441</v>
      </c>
      <c r="G965" s="59">
        <v>196486</v>
      </c>
      <c r="H965" s="102">
        <f t="shared" si="15"/>
        <v>40.009774076298882</v>
      </c>
    </row>
    <row r="966" spans="1:8" x14ac:dyDescent="0.25">
      <c r="A966" s="56">
        <v>395750300035</v>
      </c>
      <c r="B966" s="57" t="s">
        <v>3256</v>
      </c>
      <c r="C966" s="58" t="s">
        <v>1448</v>
      </c>
      <c r="D966" s="58" t="s">
        <v>1658</v>
      </c>
      <c r="E966" s="58" t="s">
        <v>728</v>
      </c>
      <c r="F966" s="57" t="s">
        <v>477</v>
      </c>
      <c r="G966" s="59">
        <v>196486</v>
      </c>
      <c r="H966" s="102">
        <f t="shared" si="15"/>
        <v>40.009774076298882</v>
      </c>
    </row>
    <row r="967" spans="1:8" x14ac:dyDescent="0.25">
      <c r="A967" s="56">
        <v>395750300124</v>
      </c>
      <c r="B967" s="57" t="s">
        <v>3257</v>
      </c>
      <c r="C967" s="58" t="s">
        <v>3258</v>
      </c>
      <c r="D967" s="58" t="s">
        <v>1567</v>
      </c>
      <c r="E967" s="58" t="s">
        <v>728</v>
      </c>
      <c r="F967" s="57" t="s">
        <v>441</v>
      </c>
      <c r="G967" s="59">
        <v>196486</v>
      </c>
      <c r="H967" s="102">
        <f t="shared" si="15"/>
        <v>40.009774076298882</v>
      </c>
    </row>
    <row r="968" spans="1:8" x14ac:dyDescent="0.25">
      <c r="A968" s="56">
        <v>395750300230</v>
      </c>
      <c r="B968" s="57" t="s">
        <v>3259</v>
      </c>
      <c r="C968" s="58" t="s">
        <v>1496</v>
      </c>
      <c r="D968" s="58" t="s">
        <v>3260</v>
      </c>
      <c r="E968" s="58" t="s">
        <v>728</v>
      </c>
      <c r="F968" s="57" t="s">
        <v>441</v>
      </c>
      <c r="G968" s="59">
        <v>196486</v>
      </c>
      <c r="H968" s="102">
        <f t="shared" si="15"/>
        <v>40.009774076298882</v>
      </c>
    </row>
    <row r="969" spans="1:8" x14ac:dyDescent="0.25">
      <c r="A969" s="56">
        <v>395750301481</v>
      </c>
      <c r="B969" s="57" t="s">
        <v>3261</v>
      </c>
      <c r="C969" s="58" t="s">
        <v>3262</v>
      </c>
      <c r="D969" s="58" t="s">
        <v>3263</v>
      </c>
      <c r="E969" s="58" t="s">
        <v>743</v>
      </c>
      <c r="F969" s="57" t="s">
        <v>441</v>
      </c>
      <c r="G969" s="59">
        <v>196486</v>
      </c>
      <c r="H969" s="102">
        <f t="shared" si="15"/>
        <v>40.009774076298882</v>
      </c>
    </row>
    <row r="970" spans="1:8" x14ac:dyDescent="0.25">
      <c r="A970" s="56">
        <v>395770800433</v>
      </c>
      <c r="B970" s="57" t="s">
        <v>3264</v>
      </c>
      <c r="C970" s="58" t="s">
        <v>3265</v>
      </c>
      <c r="D970" s="58" t="s">
        <v>3266</v>
      </c>
      <c r="E970" s="58" t="s">
        <v>728</v>
      </c>
      <c r="F970" s="57" t="s">
        <v>441</v>
      </c>
      <c r="G970" s="59">
        <v>196486</v>
      </c>
      <c r="H970" s="102">
        <f t="shared" si="15"/>
        <v>40.009774076298882</v>
      </c>
    </row>
    <row r="971" spans="1:8" x14ac:dyDescent="0.25">
      <c r="A971" s="56">
        <v>395770800476</v>
      </c>
      <c r="B971" s="57" t="s">
        <v>3267</v>
      </c>
      <c r="C971" s="58" t="s">
        <v>3268</v>
      </c>
      <c r="D971" s="58" t="s">
        <v>3269</v>
      </c>
      <c r="E971" s="58" t="s">
        <v>728</v>
      </c>
      <c r="F971" s="57" t="s">
        <v>441</v>
      </c>
      <c r="G971" s="59">
        <v>196486</v>
      </c>
      <c r="H971" s="102">
        <f t="shared" si="15"/>
        <v>40.009774076298882</v>
      </c>
    </row>
    <row r="972" spans="1:8" x14ac:dyDescent="0.25">
      <c r="A972" s="56">
        <v>395770802100</v>
      </c>
      <c r="B972" s="57" t="s">
        <v>3270</v>
      </c>
      <c r="C972" s="58" t="s">
        <v>3271</v>
      </c>
      <c r="D972" s="58" t="s">
        <v>3272</v>
      </c>
      <c r="E972" s="58" t="s">
        <v>743</v>
      </c>
      <c r="F972" s="57" t="s">
        <v>441</v>
      </c>
      <c r="G972" s="59">
        <v>196486</v>
      </c>
      <c r="H972" s="102">
        <f t="shared" si="15"/>
        <v>40.009774076298882</v>
      </c>
    </row>
    <row r="973" spans="1:8" x14ac:dyDescent="0.25">
      <c r="A973" s="56">
        <v>395910211034</v>
      </c>
      <c r="B973" s="57" t="s">
        <v>3273</v>
      </c>
      <c r="C973" s="58" t="s">
        <v>3274</v>
      </c>
      <c r="D973" s="58" t="s">
        <v>3275</v>
      </c>
      <c r="E973" s="58" t="s">
        <v>743</v>
      </c>
      <c r="F973" s="57" t="s">
        <v>477</v>
      </c>
      <c r="G973" s="59">
        <v>196486</v>
      </c>
      <c r="H973" s="102">
        <f t="shared" si="15"/>
        <v>40.009774076298882</v>
      </c>
    </row>
    <row r="974" spans="1:8" x14ac:dyDescent="0.25">
      <c r="A974" s="56">
        <v>395920710179</v>
      </c>
      <c r="B974" s="57" t="s">
        <v>3276</v>
      </c>
      <c r="C974" s="58" t="s">
        <v>3277</v>
      </c>
      <c r="D974" s="58" t="s">
        <v>3278</v>
      </c>
      <c r="E974" s="58" t="s">
        <v>743</v>
      </c>
      <c r="F974" s="57" t="s">
        <v>477</v>
      </c>
      <c r="G974" s="59">
        <v>196486</v>
      </c>
      <c r="H974" s="102">
        <f t="shared" si="15"/>
        <v>40.009774076298882</v>
      </c>
    </row>
    <row r="975" spans="1:8" x14ac:dyDescent="0.25">
      <c r="A975" s="56">
        <v>395930410441</v>
      </c>
      <c r="B975" s="57" t="s">
        <v>3279</v>
      </c>
      <c r="C975" s="58" t="s">
        <v>3280</v>
      </c>
      <c r="D975" s="58" t="s">
        <v>3281</v>
      </c>
      <c r="E975" s="58" t="s">
        <v>728</v>
      </c>
      <c r="F975" s="57" t="s">
        <v>441</v>
      </c>
      <c r="G975" s="59">
        <v>196486</v>
      </c>
      <c r="H975" s="102">
        <f t="shared" si="15"/>
        <v>40.009774076298882</v>
      </c>
    </row>
    <row r="976" spans="1:8" x14ac:dyDescent="0.25">
      <c r="A976" s="56">
        <v>395930913213</v>
      </c>
      <c r="B976" s="57" t="s">
        <v>3282</v>
      </c>
      <c r="C976" s="58" t="s">
        <v>3283</v>
      </c>
      <c r="D976" s="58" t="s">
        <v>3284</v>
      </c>
      <c r="E976" s="58" t="s">
        <v>743</v>
      </c>
      <c r="F976" s="57" t="s">
        <v>441</v>
      </c>
      <c r="G976" s="59">
        <v>196486</v>
      </c>
      <c r="H976" s="102">
        <f t="shared" si="15"/>
        <v>40.009774076298882</v>
      </c>
    </row>
    <row r="977" spans="1:8" x14ac:dyDescent="0.25">
      <c r="A977" s="56">
        <v>395941050837</v>
      </c>
      <c r="B977" s="57" t="s">
        <v>3285</v>
      </c>
      <c r="C977" s="58" t="s">
        <v>3072</v>
      </c>
      <c r="D977" s="58" t="s">
        <v>3084</v>
      </c>
      <c r="E977" s="58" t="s">
        <v>728</v>
      </c>
      <c r="F977" s="57" t="s">
        <v>441</v>
      </c>
      <c r="G977" s="59">
        <v>196486</v>
      </c>
      <c r="H977" s="102">
        <f t="shared" si="15"/>
        <v>40.009774076298882</v>
      </c>
    </row>
    <row r="978" spans="1:8" x14ac:dyDescent="0.25">
      <c r="A978" s="56">
        <v>395941251395</v>
      </c>
      <c r="B978" s="57" t="s">
        <v>3286</v>
      </c>
      <c r="C978" s="58" t="s">
        <v>3287</v>
      </c>
      <c r="D978" s="58" t="s">
        <v>3288</v>
      </c>
      <c r="E978" s="58" t="s">
        <v>728</v>
      </c>
      <c r="F978" s="57" t="s">
        <v>477</v>
      </c>
      <c r="G978" s="59">
        <v>196486</v>
      </c>
      <c r="H978" s="102">
        <f t="shared" si="15"/>
        <v>40.009774076298882</v>
      </c>
    </row>
    <row r="979" spans="1:8" x14ac:dyDescent="0.25">
      <c r="A979" s="56">
        <v>395960710163</v>
      </c>
      <c r="B979" s="57" t="s">
        <v>3289</v>
      </c>
      <c r="C979" s="58" t="s">
        <v>3290</v>
      </c>
      <c r="D979" s="58" t="s">
        <v>1658</v>
      </c>
      <c r="E979" s="58" t="s">
        <v>728</v>
      </c>
      <c r="F979" s="57" t="s">
        <v>477</v>
      </c>
      <c r="G979" s="59">
        <v>196486</v>
      </c>
      <c r="H979" s="102">
        <f t="shared" si="15"/>
        <v>40.009774076298882</v>
      </c>
    </row>
    <row r="980" spans="1:8" x14ac:dyDescent="0.25">
      <c r="A980" s="56">
        <v>395960711771</v>
      </c>
      <c r="B980" s="57" t="s">
        <v>3291</v>
      </c>
      <c r="C980" s="58" t="s">
        <v>3292</v>
      </c>
      <c r="D980" s="58" t="s">
        <v>3293</v>
      </c>
      <c r="E980" s="58" t="s">
        <v>728</v>
      </c>
      <c r="F980" s="57" t="s">
        <v>441</v>
      </c>
      <c r="G980" s="59">
        <v>196486</v>
      </c>
      <c r="H980" s="102">
        <f t="shared" si="15"/>
        <v>40.009774076298882</v>
      </c>
    </row>
    <row r="981" spans="1:8" x14ac:dyDescent="0.25">
      <c r="A981" s="56">
        <v>395961011650</v>
      </c>
      <c r="B981" s="57" t="s">
        <v>3294</v>
      </c>
      <c r="C981" s="58" t="s">
        <v>3295</v>
      </c>
      <c r="D981" s="58" t="s">
        <v>3296</v>
      </c>
      <c r="E981" s="58" t="s">
        <v>728</v>
      </c>
      <c r="F981" s="57" t="s">
        <v>441</v>
      </c>
      <c r="G981" s="59">
        <v>196486</v>
      </c>
      <c r="H981" s="102">
        <f t="shared" si="15"/>
        <v>40.009774076298882</v>
      </c>
    </row>
    <row r="982" spans="1:8" x14ac:dyDescent="0.25">
      <c r="A982" s="56">
        <v>395970352354</v>
      </c>
      <c r="B982" s="57" t="s">
        <v>3297</v>
      </c>
      <c r="C982" s="58" t="s">
        <v>3298</v>
      </c>
      <c r="D982" s="58" t="s">
        <v>3299</v>
      </c>
      <c r="E982" s="58" t="s">
        <v>743</v>
      </c>
      <c r="F982" s="57" t="s">
        <v>477</v>
      </c>
      <c r="G982" s="59">
        <v>196486</v>
      </c>
      <c r="H982" s="102">
        <f t="shared" si="15"/>
        <v>40.009774076298882</v>
      </c>
    </row>
    <row r="983" spans="1:8" x14ac:dyDescent="0.25">
      <c r="A983" s="56">
        <v>395970750619</v>
      </c>
      <c r="B983" s="57" t="s">
        <v>3300</v>
      </c>
      <c r="C983" s="58" t="s">
        <v>1699</v>
      </c>
      <c r="D983" s="58" t="s">
        <v>3301</v>
      </c>
      <c r="E983" s="58" t="s">
        <v>743</v>
      </c>
      <c r="F983" s="57" t="s">
        <v>441</v>
      </c>
      <c r="G983" s="59">
        <v>196486</v>
      </c>
      <c r="H983" s="102">
        <f t="shared" si="15"/>
        <v>40.009774076298882</v>
      </c>
    </row>
    <row r="984" spans="1:8" x14ac:dyDescent="0.25">
      <c r="A984" s="56">
        <v>395990851578</v>
      </c>
      <c r="B984" s="57" t="s">
        <v>3302</v>
      </c>
      <c r="C984" s="58" t="s">
        <v>3303</v>
      </c>
      <c r="D984" s="58" t="s">
        <v>1890</v>
      </c>
      <c r="E984" s="58" t="s">
        <v>743</v>
      </c>
      <c r="F984" s="57" t="s">
        <v>441</v>
      </c>
      <c r="G984" s="59">
        <v>196486</v>
      </c>
      <c r="H984" s="102">
        <f t="shared" si="15"/>
        <v>40.009774076298882</v>
      </c>
    </row>
    <row r="985" spans="1:8" x14ac:dyDescent="0.25">
      <c r="A985" s="56">
        <v>395991252571</v>
      </c>
      <c r="B985" s="57" t="s">
        <v>3304</v>
      </c>
      <c r="C985" s="58" t="s">
        <v>2651</v>
      </c>
      <c r="D985" s="58" t="s">
        <v>3249</v>
      </c>
      <c r="E985" s="58" t="s">
        <v>728</v>
      </c>
      <c r="F985" s="57" t="s">
        <v>477</v>
      </c>
      <c r="G985" s="59">
        <v>196486</v>
      </c>
      <c r="H985" s="102">
        <f t="shared" si="15"/>
        <v>40.009774076298882</v>
      </c>
    </row>
    <row r="986" spans="1:8" x14ac:dyDescent="0.25">
      <c r="A986" s="56">
        <v>396021201244</v>
      </c>
      <c r="B986" s="57" t="s">
        <v>47</v>
      </c>
      <c r="C986" s="58" t="s">
        <v>3305</v>
      </c>
      <c r="D986" s="58" t="s">
        <v>3306</v>
      </c>
      <c r="E986" s="58" t="s">
        <v>440</v>
      </c>
      <c r="F986" s="57" t="s">
        <v>441</v>
      </c>
      <c r="G986" s="59">
        <v>196486</v>
      </c>
      <c r="H986" s="102">
        <f t="shared" si="15"/>
        <v>40.009774076298882</v>
      </c>
    </row>
    <row r="987" spans="1:8" x14ac:dyDescent="0.25">
      <c r="A987" s="56">
        <v>396030600135</v>
      </c>
      <c r="B987" s="57" t="s">
        <v>141</v>
      </c>
      <c r="C987" s="58" t="s">
        <v>1840</v>
      </c>
      <c r="D987" s="58" t="s">
        <v>3307</v>
      </c>
      <c r="E987" s="58" t="s">
        <v>440</v>
      </c>
      <c r="F987" s="57" t="s">
        <v>441</v>
      </c>
      <c r="G987" s="59">
        <v>196486</v>
      </c>
      <c r="H987" s="102">
        <f t="shared" si="15"/>
        <v>40.009774076298882</v>
      </c>
    </row>
    <row r="988" spans="1:8" x14ac:dyDescent="0.25">
      <c r="A988" s="56">
        <v>396070400376</v>
      </c>
      <c r="B988" s="57" t="s">
        <v>159</v>
      </c>
      <c r="C988" s="58" t="s">
        <v>3308</v>
      </c>
      <c r="D988" s="58" t="s">
        <v>3309</v>
      </c>
      <c r="E988" s="58" t="s">
        <v>440</v>
      </c>
      <c r="F988" s="57" t="s">
        <v>441</v>
      </c>
      <c r="G988" s="59">
        <v>196486</v>
      </c>
      <c r="H988" s="102">
        <f t="shared" si="15"/>
        <v>40.009774076298882</v>
      </c>
    </row>
    <row r="989" spans="1:8" x14ac:dyDescent="0.25">
      <c r="A989" s="56">
        <v>396090200454</v>
      </c>
      <c r="B989" s="57" t="s">
        <v>68</v>
      </c>
      <c r="C989" s="58" t="s">
        <v>3310</v>
      </c>
      <c r="D989" s="58" t="s">
        <v>3311</v>
      </c>
      <c r="E989" s="58" t="s">
        <v>440</v>
      </c>
      <c r="F989" s="57" t="s">
        <v>477</v>
      </c>
      <c r="G989" s="59">
        <v>196486</v>
      </c>
      <c r="H989" s="102">
        <f t="shared" si="15"/>
        <v>40.009774076298882</v>
      </c>
    </row>
    <row r="990" spans="1:8" x14ac:dyDescent="0.25">
      <c r="A990" s="56">
        <v>396090500539</v>
      </c>
      <c r="B990" s="57" t="s">
        <v>168</v>
      </c>
      <c r="C990" s="58" t="s">
        <v>3312</v>
      </c>
      <c r="D990" s="58" t="s">
        <v>3313</v>
      </c>
      <c r="E990" s="58" t="s">
        <v>440</v>
      </c>
      <c r="F990" s="57" t="s">
        <v>477</v>
      </c>
      <c r="G990" s="59">
        <v>196486</v>
      </c>
      <c r="H990" s="102">
        <f t="shared" si="15"/>
        <v>40.009774076298882</v>
      </c>
    </row>
    <row r="991" spans="1:8" x14ac:dyDescent="0.25">
      <c r="A991" s="56">
        <v>396100400813</v>
      </c>
      <c r="B991" s="57" t="s">
        <v>311</v>
      </c>
      <c r="C991" s="58" t="s">
        <v>3314</v>
      </c>
      <c r="D991" s="58" t="s">
        <v>3315</v>
      </c>
      <c r="E991" s="58" t="s">
        <v>440</v>
      </c>
      <c r="F991" s="57" t="s">
        <v>477</v>
      </c>
      <c r="G991" s="59">
        <v>196486</v>
      </c>
      <c r="H991" s="102">
        <f t="shared" si="15"/>
        <v>40.009774076298882</v>
      </c>
    </row>
    <row r="992" spans="1:8" x14ac:dyDescent="0.25">
      <c r="A992" s="56">
        <v>396120700520</v>
      </c>
      <c r="B992" s="57" t="s">
        <v>336</v>
      </c>
      <c r="C992" s="58" t="s">
        <v>3316</v>
      </c>
      <c r="D992" s="58" t="s">
        <v>3317</v>
      </c>
      <c r="E992" s="58" t="s">
        <v>440</v>
      </c>
      <c r="F992" s="57" t="s">
        <v>477</v>
      </c>
      <c r="G992" s="59">
        <v>196486</v>
      </c>
      <c r="H992" s="102">
        <f t="shared" si="15"/>
        <v>40.009774076298882</v>
      </c>
    </row>
    <row r="993" spans="1:8" x14ac:dyDescent="0.25">
      <c r="A993" s="56">
        <v>396140300251</v>
      </c>
      <c r="B993" s="57" t="s">
        <v>493</v>
      </c>
      <c r="C993" s="58" t="s">
        <v>494</v>
      </c>
      <c r="D993" s="58" t="s">
        <v>495</v>
      </c>
      <c r="E993" s="58" t="s">
        <v>440</v>
      </c>
      <c r="F993" s="57" t="s">
        <v>441</v>
      </c>
      <c r="G993" s="59">
        <v>196486</v>
      </c>
      <c r="H993" s="102">
        <f t="shared" si="15"/>
        <v>40.009774076298882</v>
      </c>
    </row>
    <row r="994" spans="1:8" x14ac:dyDescent="0.25">
      <c r="A994" s="56">
        <v>396140301192</v>
      </c>
      <c r="B994" s="57" t="s">
        <v>153</v>
      </c>
      <c r="C994" s="58" t="s">
        <v>3318</v>
      </c>
      <c r="D994" s="58" t="s">
        <v>3319</v>
      </c>
      <c r="E994" s="58" t="s">
        <v>440</v>
      </c>
      <c r="F994" s="57" t="s">
        <v>441</v>
      </c>
      <c r="G994" s="59">
        <v>196486</v>
      </c>
      <c r="H994" s="102">
        <f t="shared" si="15"/>
        <v>40.009774076298882</v>
      </c>
    </row>
    <row r="995" spans="1:8" x14ac:dyDescent="0.25">
      <c r="A995" s="56">
        <v>396170600453</v>
      </c>
      <c r="B995" s="57" t="s">
        <v>419</v>
      </c>
      <c r="C995" s="58" t="s">
        <v>3320</v>
      </c>
      <c r="D995" s="58" t="s">
        <v>3321</v>
      </c>
      <c r="E995" s="58" t="s">
        <v>440</v>
      </c>
      <c r="F995" s="57" t="s">
        <v>477</v>
      </c>
      <c r="G995" s="59">
        <v>196486</v>
      </c>
      <c r="H995" s="102">
        <f t="shared" si="15"/>
        <v>40.009774076298882</v>
      </c>
    </row>
    <row r="996" spans="1:8" x14ac:dyDescent="0.25">
      <c r="A996" s="56">
        <v>396750300562</v>
      </c>
      <c r="B996" s="57" t="s">
        <v>349</v>
      </c>
      <c r="C996" s="58" t="s">
        <v>3322</v>
      </c>
      <c r="D996" s="58" t="s">
        <v>3323</v>
      </c>
      <c r="E996" s="58" t="s">
        <v>440</v>
      </c>
      <c r="F996" s="57" t="s">
        <v>477</v>
      </c>
      <c r="G996" s="59">
        <v>196486</v>
      </c>
      <c r="H996" s="102">
        <f t="shared" si="15"/>
        <v>40.009774076298882</v>
      </c>
    </row>
    <row r="997" spans="1:8" x14ac:dyDescent="0.25">
      <c r="A997" s="56">
        <v>396750300571</v>
      </c>
      <c r="B997" s="57" t="s">
        <v>250</v>
      </c>
      <c r="C997" s="58" t="s">
        <v>554</v>
      </c>
      <c r="D997" s="58" t="s">
        <v>3324</v>
      </c>
      <c r="E997" s="58" t="s">
        <v>440</v>
      </c>
      <c r="F997" s="57" t="s">
        <v>477</v>
      </c>
      <c r="G997" s="59">
        <v>196486</v>
      </c>
      <c r="H997" s="102">
        <f t="shared" si="15"/>
        <v>40.009774076298882</v>
      </c>
    </row>
    <row r="998" spans="1:8" x14ac:dyDescent="0.25">
      <c r="A998" s="56">
        <v>396761203275</v>
      </c>
      <c r="B998" s="57" t="s">
        <v>40</v>
      </c>
      <c r="C998" s="58" t="s">
        <v>3325</v>
      </c>
      <c r="D998" s="58" t="s">
        <v>3326</v>
      </c>
      <c r="E998" s="58" t="s">
        <v>440</v>
      </c>
      <c r="F998" s="57" t="s">
        <v>477</v>
      </c>
      <c r="G998" s="59">
        <v>196486</v>
      </c>
      <c r="H998" s="102">
        <f t="shared" si="15"/>
        <v>40.009774076298882</v>
      </c>
    </row>
    <row r="999" spans="1:8" x14ac:dyDescent="0.25">
      <c r="A999" s="56">
        <v>396950950057</v>
      </c>
      <c r="B999" s="57" t="s">
        <v>391</v>
      </c>
      <c r="C999" s="58" t="s">
        <v>3327</v>
      </c>
      <c r="D999" s="58" t="s">
        <v>3328</v>
      </c>
      <c r="E999" s="58" t="s">
        <v>440</v>
      </c>
      <c r="F999" s="57" t="s">
        <v>441</v>
      </c>
      <c r="G999" s="59">
        <v>196486</v>
      </c>
      <c r="H999" s="102">
        <f t="shared" si="15"/>
        <v>40.009774076298882</v>
      </c>
    </row>
    <row r="1000" spans="1:8" x14ac:dyDescent="0.25">
      <c r="A1000" s="56">
        <v>396980450334</v>
      </c>
      <c r="B1000" s="57" t="s">
        <v>148</v>
      </c>
      <c r="C1000" s="58" t="s">
        <v>3329</v>
      </c>
      <c r="D1000" s="58" t="s">
        <v>3330</v>
      </c>
      <c r="E1000" s="58" t="s">
        <v>440</v>
      </c>
      <c r="F1000" s="57" t="s">
        <v>477</v>
      </c>
      <c r="G1000" s="59">
        <v>196486</v>
      </c>
      <c r="H1000" s="102">
        <f t="shared" si="15"/>
        <v>40.009774076298882</v>
      </c>
    </row>
    <row r="1001" spans="1:8" x14ac:dyDescent="0.25">
      <c r="A1001" s="56">
        <v>396980650911</v>
      </c>
      <c r="B1001" s="57" t="s">
        <v>249</v>
      </c>
      <c r="C1001" s="58" t="s">
        <v>554</v>
      </c>
      <c r="D1001" s="58" t="s">
        <v>3331</v>
      </c>
      <c r="E1001" s="58" t="s">
        <v>440</v>
      </c>
      <c r="F1001" s="57" t="s">
        <v>477</v>
      </c>
      <c r="G1001" s="59">
        <v>196486</v>
      </c>
      <c r="H1001" s="102">
        <f t="shared" si="15"/>
        <v>40.009774076298882</v>
      </c>
    </row>
    <row r="1002" spans="1:8" x14ac:dyDescent="0.25">
      <c r="A1002" s="56">
        <v>396980651305</v>
      </c>
      <c r="B1002" s="57" t="s">
        <v>64</v>
      </c>
      <c r="C1002" s="58" t="s">
        <v>3332</v>
      </c>
      <c r="D1002" s="58" t="s">
        <v>3333</v>
      </c>
      <c r="E1002" s="58" t="s">
        <v>440</v>
      </c>
      <c r="F1002" s="57" t="s">
        <v>441</v>
      </c>
      <c r="G1002" s="59">
        <v>196486</v>
      </c>
      <c r="H1002" s="102">
        <f t="shared" si="15"/>
        <v>40.009774076298882</v>
      </c>
    </row>
    <row r="1003" spans="1:8" x14ac:dyDescent="0.25">
      <c r="A1003" s="56">
        <v>397161000130</v>
      </c>
      <c r="B1003" s="57" t="s">
        <v>65</v>
      </c>
      <c r="C1003" s="58" t="s">
        <v>610</v>
      </c>
      <c r="D1003" s="58" t="s">
        <v>611</v>
      </c>
      <c r="E1003" s="58" t="s">
        <v>440</v>
      </c>
      <c r="F1003" s="57" t="s">
        <v>441</v>
      </c>
      <c r="G1003" s="59">
        <v>196486</v>
      </c>
      <c r="H1003" s="102">
        <f t="shared" si="15"/>
        <v>40.009774076298882</v>
      </c>
    </row>
    <row r="1004" spans="1:8" x14ac:dyDescent="0.25">
      <c r="A1004" s="56">
        <v>398060900501</v>
      </c>
      <c r="B1004" s="57" t="s">
        <v>3334</v>
      </c>
      <c r="C1004" s="58" t="s">
        <v>3335</v>
      </c>
      <c r="D1004" s="58" t="s">
        <v>3336</v>
      </c>
      <c r="E1004" s="58" t="s">
        <v>2733</v>
      </c>
      <c r="F1004" s="57" t="s">
        <v>477</v>
      </c>
      <c r="G1004" s="59">
        <v>196486</v>
      </c>
      <c r="H1004" s="102">
        <f t="shared" si="15"/>
        <v>40.009774076298882</v>
      </c>
    </row>
    <row r="1005" spans="1:8" x14ac:dyDescent="0.25">
      <c r="A1005" s="56">
        <v>398770100180</v>
      </c>
      <c r="B1005" s="57" t="s">
        <v>3337</v>
      </c>
      <c r="C1005" s="58" t="s">
        <v>3338</v>
      </c>
      <c r="D1005" s="58" t="s">
        <v>3339</v>
      </c>
      <c r="E1005" s="58" t="s">
        <v>1927</v>
      </c>
      <c r="F1005" s="57" t="s">
        <v>441</v>
      </c>
      <c r="G1005" s="59">
        <v>196486</v>
      </c>
      <c r="H1005" s="102">
        <f t="shared" si="15"/>
        <v>40.009774076298882</v>
      </c>
    </row>
    <row r="1006" spans="1:8" x14ac:dyDescent="0.25">
      <c r="A1006" s="56">
        <v>398940320767</v>
      </c>
      <c r="B1006" s="57" t="s">
        <v>3340</v>
      </c>
      <c r="C1006" s="58" t="s">
        <v>3341</v>
      </c>
      <c r="D1006" s="58" t="s">
        <v>3342</v>
      </c>
      <c r="E1006" s="58" t="s">
        <v>2227</v>
      </c>
      <c r="F1006" s="57" t="s">
        <v>441</v>
      </c>
      <c r="G1006" s="59">
        <v>196486</v>
      </c>
      <c r="H1006" s="102">
        <f t="shared" si="15"/>
        <v>40.009774076298882</v>
      </c>
    </row>
    <row r="1007" spans="1:8" x14ac:dyDescent="0.25">
      <c r="A1007" s="56">
        <v>399160600063</v>
      </c>
      <c r="B1007" s="57" t="s">
        <v>3343</v>
      </c>
      <c r="C1007" s="58" t="s">
        <v>3344</v>
      </c>
      <c r="D1007" s="58" t="s">
        <v>829</v>
      </c>
      <c r="E1007" s="58" t="s">
        <v>829</v>
      </c>
      <c r="F1007" s="57" t="s">
        <v>441</v>
      </c>
      <c r="G1007" s="59">
        <v>196486</v>
      </c>
      <c r="H1007" s="102">
        <f t="shared" si="15"/>
        <v>40.009774076298882</v>
      </c>
    </row>
    <row r="1008" spans="1:8" x14ac:dyDescent="0.25">
      <c r="A1008" s="56">
        <v>399161000060</v>
      </c>
      <c r="B1008" s="57" t="s">
        <v>3345</v>
      </c>
      <c r="C1008" s="58" t="s">
        <v>3346</v>
      </c>
      <c r="D1008" s="58" t="s">
        <v>3347</v>
      </c>
      <c r="E1008" s="58" t="s">
        <v>829</v>
      </c>
      <c r="F1008" s="57" t="s">
        <v>441</v>
      </c>
      <c r="G1008" s="59">
        <v>196486</v>
      </c>
      <c r="H1008" s="102">
        <f t="shared" si="15"/>
        <v>40.009774076298882</v>
      </c>
    </row>
    <row r="1009" spans="1:8" x14ac:dyDescent="0.25">
      <c r="A1009" s="56">
        <v>400120206115</v>
      </c>
      <c r="B1009" s="57" t="s">
        <v>3348</v>
      </c>
      <c r="C1009" s="58" t="s">
        <v>3349</v>
      </c>
      <c r="D1009" s="58" t="s">
        <v>3350</v>
      </c>
      <c r="E1009" s="58" t="s">
        <v>716</v>
      </c>
      <c r="F1009" s="57" t="s">
        <v>441</v>
      </c>
      <c r="G1009" s="59">
        <v>196486</v>
      </c>
      <c r="H1009" s="102">
        <f t="shared" si="15"/>
        <v>40.009774076298882</v>
      </c>
    </row>
    <row r="1010" spans="1:8" x14ac:dyDescent="0.25">
      <c r="A1010" s="56">
        <v>400161001455</v>
      </c>
      <c r="B1010" s="57" t="s">
        <v>3351</v>
      </c>
      <c r="C1010" s="58" t="s">
        <v>3352</v>
      </c>
      <c r="D1010" s="58" t="s">
        <v>3353</v>
      </c>
      <c r="E1010" s="58" t="s">
        <v>716</v>
      </c>
      <c r="F1010" s="57" t="s">
        <v>441</v>
      </c>
      <c r="G1010" s="59">
        <v>196486</v>
      </c>
      <c r="H1010" s="102">
        <f t="shared" si="15"/>
        <v>40.009774076298882</v>
      </c>
    </row>
    <row r="1011" spans="1:8" x14ac:dyDescent="0.25">
      <c r="A1011" s="56">
        <v>400170202366</v>
      </c>
      <c r="B1011" s="57" t="s">
        <v>3354</v>
      </c>
      <c r="C1011" s="58" t="s">
        <v>3355</v>
      </c>
      <c r="D1011" s="58" t="s">
        <v>3356</v>
      </c>
      <c r="E1011" s="58" t="s">
        <v>716</v>
      </c>
      <c r="F1011" s="57" t="s">
        <v>441</v>
      </c>
      <c r="G1011" s="59">
        <v>196486</v>
      </c>
      <c r="H1011" s="102">
        <f t="shared" si="15"/>
        <v>40.009774076298882</v>
      </c>
    </row>
    <row r="1012" spans="1:8" x14ac:dyDescent="0.25">
      <c r="A1012" s="56">
        <v>400190704503</v>
      </c>
      <c r="B1012" s="57" t="s">
        <v>3357</v>
      </c>
      <c r="C1012" s="58" t="s">
        <v>3358</v>
      </c>
      <c r="D1012" s="58" t="s">
        <v>3359</v>
      </c>
      <c r="E1012" s="58" t="s">
        <v>716</v>
      </c>
      <c r="F1012" s="57" t="s">
        <v>441</v>
      </c>
      <c r="G1012" s="59">
        <v>196486</v>
      </c>
      <c r="H1012" s="102">
        <f t="shared" si="15"/>
        <v>40.009774076298882</v>
      </c>
    </row>
    <row r="1013" spans="1:8" x14ac:dyDescent="0.25">
      <c r="A1013" s="56">
        <v>400790700315</v>
      </c>
      <c r="B1013" s="57" t="s">
        <v>3360</v>
      </c>
      <c r="C1013" s="58" t="s">
        <v>3361</v>
      </c>
      <c r="D1013" s="58" t="s">
        <v>3362</v>
      </c>
      <c r="E1013" s="58" t="s">
        <v>2127</v>
      </c>
      <c r="F1013" s="57" t="s">
        <v>477</v>
      </c>
      <c r="G1013" s="59">
        <v>196486</v>
      </c>
      <c r="H1013" s="102">
        <f t="shared" si="15"/>
        <v>40.009774076298882</v>
      </c>
    </row>
    <row r="1014" spans="1:8" x14ac:dyDescent="0.25">
      <c r="A1014" s="56">
        <v>400830900274</v>
      </c>
      <c r="B1014" s="57" t="s">
        <v>3363</v>
      </c>
      <c r="C1014" s="58" t="s">
        <v>3364</v>
      </c>
      <c r="D1014" s="58" t="s">
        <v>3365</v>
      </c>
      <c r="E1014" s="58" t="s">
        <v>716</v>
      </c>
      <c r="F1014" s="57" t="s">
        <v>441</v>
      </c>
      <c r="G1014" s="59">
        <v>196486</v>
      </c>
      <c r="H1014" s="102">
        <f t="shared" si="15"/>
        <v>40.009774076298882</v>
      </c>
    </row>
    <row r="1015" spans="1:8" x14ac:dyDescent="0.25">
      <c r="A1015" s="56">
        <v>400960721576</v>
      </c>
      <c r="B1015" s="57" t="s">
        <v>3366</v>
      </c>
      <c r="C1015" s="58" t="s">
        <v>3367</v>
      </c>
      <c r="D1015" s="58" t="s">
        <v>3368</v>
      </c>
      <c r="E1015" s="58" t="s">
        <v>716</v>
      </c>
      <c r="F1015" s="57" t="s">
        <v>441</v>
      </c>
      <c r="G1015" s="59">
        <v>196486</v>
      </c>
      <c r="H1015" s="102">
        <f t="shared" si="15"/>
        <v>40.009774076298882</v>
      </c>
    </row>
    <row r="1016" spans="1:8" x14ac:dyDescent="0.25">
      <c r="A1016" s="56">
        <v>400961030381</v>
      </c>
      <c r="B1016" s="57" t="s">
        <v>3369</v>
      </c>
      <c r="C1016" s="58" t="s">
        <v>3370</v>
      </c>
      <c r="D1016" s="58" t="s">
        <v>3371</v>
      </c>
      <c r="E1016" s="58" t="s">
        <v>716</v>
      </c>
      <c r="F1016" s="57" t="s">
        <v>441</v>
      </c>
      <c r="G1016" s="59">
        <v>196486</v>
      </c>
      <c r="H1016" s="102">
        <f t="shared" si="15"/>
        <v>40.009774076298882</v>
      </c>
    </row>
    <row r="1017" spans="1:8" x14ac:dyDescent="0.25">
      <c r="A1017" s="56">
        <v>400970331687</v>
      </c>
      <c r="B1017" s="57" t="s">
        <v>3372</v>
      </c>
      <c r="C1017" s="58" t="s">
        <v>3373</v>
      </c>
      <c r="D1017" s="58" t="s">
        <v>3374</v>
      </c>
      <c r="E1017" s="58" t="s">
        <v>716</v>
      </c>
      <c r="F1017" s="57" t="s">
        <v>441</v>
      </c>
      <c r="G1017" s="59">
        <v>196486</v>
      </c>
      <c r="H1017" s="102">
        <f t="shared" si="15"/>
        <v>40.009774076298882</v>
      </c>
    </row>
    <row r="1018" spans="1:8" x14ac:dyDescent="0.25">
      <c r="A1018" s="56">
        <v>400980722587</v>
      </c>
      <c r="B1018" s="57" t="s">
        <v>3375</v>
      </c>
      <c r="C1018" s="58" t="s">
        <v>3370</v>
      </c>
      <c r="D1018" s="58" t="s">
        <v>3376</v>
      </c>
      <c r="E1018" s="58" t="s">
        <v>716</v>
      </c>
      <c r="F1018" s="57" t="s">
        <v>441</v>
      </c>
      <c r="G1018" s="59">
        <v>196486</v>
      </c>
      <c r="H1018" s="102">
        <f t="shared" si="15"/>
        <v>40.009774076298882</v>
      </c>
    </row>
    <row r="1019" spans="1:8" x14ac:dyDescent="0.25">
      <c r="A1019" s="56">
        <v>403791000952</v>
      </c>
      <c r="B1019" s="57" t="s">
        <v>3377</v>
      </c>
      <c r="C1019" s="58" t="s">
        <v>3378</v>
      </c>
      <c r="D1019" s="58" t="s">
        <v>944</v>
      </c>
      <c r="E1019" s="58" t="s">
        <v>724</v>
      </c>
      <c r="F1019" s="57" t="s">
        <v>477</v>
      </c>
      <c r="G1019" s="59">
        <v>196486</v>
      </c>
      <c r="H1019" s="102">
        <f t="shared" si="15"/>
        <v>40.009774076298882</v>
      </c>
    </row>
    <row r="1020" spans="1:8" x14ac:dyDescent="0.25">
      <c r="A1020" s="56">
        <v>408091200049</v>
      </c>
      <c r="B1020" s="57" t="s">
        <v>3379</v>
      </c>
      <c r="C1020" s="58" t="s">
        <v>3380</v>
      </c>
      <c r="D1020" s="58" t="s">
        <v>3381</v>
      </c>
      <c r="E1020" s="58" t="s">
        <v>732</v>
      </c>
      <c r="F1020" s="57" t="s">
        <v>441</v>
      </c>
      <c r="G1020" s="59">
        <v>196486</v>
      </c>
      <c r="H1020" s="102">
        <f t="shared" si="15"/>
        <v>40.009774076298882</v>
      </c>
    </row>
    <row r="1021" spans="1:8" x14ac:dyDescent="0.25">
      <c r="A1021" s="56">
        <v>408110200284</v>
      </c>
      <c r="B1021" s="57" t="s">
        <v>3382</v>
      </c>
      <c r="C1021" s="58" t="s">
        <v>3383</v>
      </c>
      <c r="D1021" s="58" t="s">
        <v>3384</v>
      </c>
      <c r="E1021" s="58" t="s">
        <v>732</v>
      </c>
      <c r="F1021" s="57" t="s">
        <v>441</v>
      </c>
      <c r="G1021" s="59">
        <v>196486</v>
      </c>
      <c r="H1021" s="102">
        <f t="shared" si="15"/>
        <v>40.009774076298882</v>
      </c>
    </row>
    <row r="1022" spans="1:8" x14ac:dyDescent="0.25">
      <c r="A1022" s="56">
        <v>408151200132</v>
      </c>
      <c r="B1022" s="57" t="s">
        <v>3385</v>
      </c>
      <c r="C1022" s="58" t="s">
        <v>3386</v>
      </c>
      <c r="D1022" s="58" t="s">
        <v>3387</v>
      </c>
      <c r="E1022" s="58" t="s">
        <v>732</v>
      </c>
      <c r="F1022" s="57" t="s">
        <v>441</v>
      </c>
      <c r="G1022" s="59">
        <v>196486</v>
      </c>
      <c r="H1022" s="102">
        <f t="shared" si="15"/>
        <v>40.009774076298882</v>
      </c>
    </row>
    <row r="1023" spans="1:8" x14ac:dyDescent="0.25">
      <c r="A1023" s="56">
        <v>408190400025</v>
      </c>
      <c r="B1023" s="57" t="s">
        <v>3388</v>
      </c>
      <c r="C1023" s="58" t="s">
        <v>3389</v>
      </c>
      <c r="D1023" s="58" t="s">
        <v>3390</v>
      </c>
      <c r="E1023" s="58" t="s">
        <v>732</v>
      </c>
      <c r="F1023" s="57" t="s">
        <v>441</v>
      </c>
      <c r="G1023" s="59">
        <v>196486</v>
      </c>
      <c r="H1023" s="102">
        <f t="shared" si="15"/>
        <v>40.009774076298882</v>
      </c>
    </row>
    <row r="1024" spans="1:8" x14ac:dyDescent="0.25">
      <c r="A1024" s="56">
        <v>408701000322</v>
      </c>
      <c r="B1024" s="57" t="s">
        <v>3391</v>
      </c>
      <c r="C1024" s="58" t="s">
        <v>3392</v>
      </c>
      <c r="D1024" s="58" t="s">
        <v>3393</v>
      </c>
      <c r="E1024" s="58" t="s">
        <v>732</v>
      </c>
      <c r="F1024" s="57" t="s">
        <v>441</v>
      </c>
      <c r="G1024" s="59">
        <v>196486</v>
      </c>
      <c r="H1024" s="102">
        <f t="shared" si="15"/>
        <v>40.009774076298882</v>
      </c>
    </row>
    <row r="1025" spans="1:8" x14ac:dyDescent="0.25">
      <c r="A1025" s="56">
        <v>408821000121</v>
      </c>
      <c r="B1025" s="57" t="s">
        <v>3394</v>
      </c>
      <c r="C1025" s="58" t="s">
        <v>3395</v>
      </c>
      <c r="D1025" s="58" t="s">
        <v>3396</v>
      </c>
      <c r="E1025" s="58" t="s">
        <v>732</v>
      </c>
      <c r="F1025" s="57" t="s">
        <v>441</v>
      </c>
      <c r="G1025" s="59">
        <v>196486</v>
      </c>
      <c r="H1025" s="102">
        <f t="shared" si="15"/>
        <v>40.009774076298882</v>
      </c>
    </row>
    <row r="1026" spans="1:8" x14ac:dyDescent="0.25">
      <c r="A1026" s="56">
        <v>414090409670</v>
      </c>
      <c r="B1026" s="57" t="s">
        <v>3397</v>
      </c>
      <c r="C1026" s="58" t="s">
        <v>3398</v>
      </c>
      <c r="D1026" s="58" t="s">
        <v>3399</v>
      </c>
      <c r="E1026" s="58" t="s">
        <v>2174</v>
      </c>
      <c r="F1026" s="57" t="s">
        <v>441</v>
      </c>
      <c r="G1026" s="59">
        <v>196486</v>
      </c>
      <c r="H1026" s="102">
        <f t="shared" ref="H1026:H1089" si="16">G1026/4910.95</f>
        <v>40.009774076298882</v>
      </c>
    </row>
    <row r="1027" spans="1:8" x14ac:dyDescent="0.25">
      <c r="A1027" s="56">
        <v>396110100770</v>
      </c>
      <c r="B1027" s="57" t="s">
        <v>312</v>
      </c>
      <c r="C1027" s="58" t="s">
        <v>3400</v>
      </c>
      <c r="D1027" s="58" t="s">
        <v>3401</v>
      </c>
      <c r="E1027" s="58" t="s">
        <v>440</v>
      </c>
      <c r="F1027" s="57" t="s">
        <v>441</v>
      </c>
      <c r="G1027" s="59">
        <v>196468</v>
      </c>
      <c r="H1027" s="102">
        <f t="shared" si="16"/>
        <v>40.006108797686807</v>
      </c>
    </row>
    <row r="1028" spans="1:8" x14ac:dyDescent="0.25">
      <c r="A1028" s="56">
        <v>390901200770</v>
      </c>
      <c r="B1028" s="57" t="s">
        <v>3402</v>
      </c>
      <c r="C1028" s="58" t="s">
        <v>3403</v>
      </c>
      <c r="D1028" s="58" t="s">
        <v>3404</v>
      </c>
      <c r="E1028" s="58" t="s">
        <v>1719</v>
      </c>
      <c r="F1028" s="57" t="s">
        <v>477</v>
      </c>
      <c r="G1028" s="59">
        <v>196456</v>
      </c>
      <c r="H1028" s="102">
        <f t="shared" si="16"/>
        <v>40.003665278612083</v>
      </c>
    </row>
    <row r="1029" spans="1:8" x14ac:dyDescent="0.25">
      <c r="A1029" s="56">
        <v>400160904702</v>
      </c>
      <c r="B1029" s="57" t="s">
        <v>3405</v>
      </c>
      <c r="C1029" s="58" t="s">
        <v>3406</v>
      </c>
      <c r="D1029" s="58" t="s">
        <v>3407</v>
      </c>
      <c r="E1029" s="58" t="s">
        <v>716</v>
      </c>
      <c r="F1029" s="57" t="s">
        <v>441</v>
      </c>
      <c r="G1029" s="59">
        <v>196448</v>
      </c>
      <c r="H1029" s="102">
        <f t="shared" si="16"/>
        <v>40.002036265895605</v>
      </c>
    </row>
    <row r="1030" spans="1:8" x14ac:dyDescent="0.25">
      <c r="A1030" s="56">
        <v>408171000016</v>
      </c>
      <c r="B1030" s="57" t="s">
        <v>3408</v>
      </c>
      <c r="C1030" s="58" t="s">
        <v>3409</v>
      </c>
      <c r="D1030" s="58" t="s">
        <v>3410</v>
      </c>
      <c r="E1030" s="58" t="s">
        <v>732</v>
      </c>
      <c r="F1030" s="57" t="s">
        <v>477</v>
      </c>
      <c r="G1030" s="59">
        <v>196435</v>
      </c>
      <c r="H1030" s="102">
        <f t="shared" si="16"/>
        <v>39.999389120231321</v>
      </c>
    </row>
    <row r="1031" spans="1:8" x14ac:dyDescent="0.25">
      <c r="A1031" s="56">
        <v>390060600379</v>
      </c>
      <c r="B1031" s="57" t="s">
        <v>3411</v>
      </c>
      <c r="C1031" s="58" t="s">
        <v>3412</v>
      </c>
      <c r="D1031" s="58" t="s">
        <v>3413</v>
      </c>
      <c r="E1031" s="58" t="s">
        <v>977</v>
      </c>
      <c r="F1031" s="57" t="s">
        <v>441</v>
      </c>
      <c r="G1031" s="59">
        <v>196267</v>
      </c>
      <c r="H1031" s="102">
        <f t="shared" si="16"/>
        <v>39.965179853185234</v>
      </c>
    </row>
    <row r="1032" spans="1:8" x14ac:dyDescent="0.25">
      <c r="A1032" s="56">
        <v>390060700071</v>
      </c>
      <c r="B1032" s="57" t="s">
        <v>3414</v>
      </c>
      <c r="C1032" s="58" t="s">
        <v>3412</v>
      </c>
      <c r="D1032" s="58" t="s">
        <v>3413</v>
      </c>
      <c r="E1032" s="58" t="s">
        <v>977</v>
      </c>
      <c r="F1032" s="57" t="s">
        <v>441</v>
      </c>
      <c r="G1032" s="59">
        <v>196267</v>
      </c>
      <c r="H1032" s="102">
        <f t="shared" si="16"/>
        <v>39.965179853185234</v>
      </c>
    </row>
    <row r="1033" spans="1:8" x14ac:dyDescent="0.25">
      <c r="A1033" s="56">
        <v>389080100111</v>
      </c>
      <c r="B1033" s="57" t="s">
        <v>3415</v>
      </c>
      <c r="C1033" s="58" t="s">
        <v>3416</v>
      </c>
      <c r="D1033" s="58" t="s">
        <v>3417</v>
      </c>
      <c r="E1033" s="58" t="s">
        <v>3153</v>
      </c>
      <c r="F1033" s="57" t="s">
        <v>477</v>
      </c>
      <c r="G1033" s="59">
        <v>196053</v>
      </c>
      <c r="H1033" s="102">
        <f t="shared" si="16"/>
        <v>39.921603763019377</v>
      </c>
    </row>
    <row r="1034" spans="1:8" x14ac:dyDescent="0.25">
      <c r="A1034" s="56">
        <v>393041110149</v>
      </c>
      <c r="B1034" s="57" t="s">
        <v>3418</v>
      </c>
      <c r="C1034" s="58" t="s">
        <v>3419</v>
      </c>
      <c r="D1034" s="58" t="s">
        <v>3420</v>
      </c>
      <c r="E1034" s="58" t="s">
        <v>3421</v>
      </c>
      <c r="F1034" s="57" t="s">
        <v>477</v>
      </c>
      <c r="G1034" s="59">
        <v>194310</v>
      </c>
      <c r="H1034" s="102">
        <f t="shared" si="16"/>
        <v>39.566682617416184</v>
      </c>
    </row>
    <row r="1035" spans="1:8" x14ac:dyDescent="0.25">
      <c r="A1035" s="56">
        <v>395131000515</v>
      </c>
      <c r="B1035" s="57" t="s">
        <v>3422</v>
      </c>
      <c r="C1035" s="58" t="s">
        <v>3423</v>
      </c>
      <c r="D1035" s="58" t="s">
        <v>3424</v>
      </c>
      <c r="E1035" s="58" t="s">
        <v>728</v>
      </c>
      <c r="F1035" s="57" t="s">
        <v>477</v>
      </c>
      <c r="G1035" s="59">
        <v>194310</v>
      </c>
      <c r="H1035" s="102">
        <f t="shared" si="16"/>
        <v>39.566682617416184</v>
      </c>
    </row>
    <row r="1036" spans="1:8" x14ac:dyDescent="0.25">
      <c r="A1036" s="56">
        <v>390060800971</v>
      </c>
      <c r="B1036" s="57" t="s">
        <v>3425</v>
      </c>
      <c r="C1036" s="58" t="s">
        <v>3426</v>
      </c>
      <c r="D1036" s="58" t="s">
        <v>3427</v>
      </c>
      <c r="E1036" s="58" t="s">
        <v>1215</v>
      </c>
      <c r="F1036" s="57" t="s">
        <v>477</v>
      </c>
      <c r="G1036" s="59">
        <v>194248</v>
      </c>
      <c r="H1036" s="102">
        <f t="shared" si="16"/>
        <v>39.554057768863458</v>
      </c>
    </row>
    <row r="1037" spans="1:8" x14ac:dyDescent="0.25">
      <c r="A1037" s="56">
        <v>395750201274</v>
      </c>
      <c r="B1037" s="57" t="s">
        <v>3428</v>
      </c>
      <c r="C1037" s="58" t="s">
        <v>3429</v>
      </c>
      <c r="D1037" s="58" t="s">
        <v>3430</v>
      </c>
      <c r="E1037" s="58" t="s">
        <v>728</v>
      </c>
      <c r="F1037" s="57" t="s">
        <v>441</v>
      </c>
      <c r="G1037" s="59">
        <v>191586</v>
      </c>
      <c r="H1037" s="102">
        <f t="shared" si="16"/>
        <v>39.012003787454567</v>
      </c>
    </row>
    <row r="1038" spans="1:8" x14ac:dyDescent="0.25">
      <c r="A1038" s="56">
        <v>408980600024</v>
      </c>
      <c r="B1038" s="57" t="s">
        <v>3431</v>
      </c>
      <c r="C1038" s="58" t="s">
        <v>823</v>
      </c>
      <c r="D1038" s="58" t="s">
        <v>804</v>
      </c>
      <c r="E1038" s="58" t="s">
        <v>732</v>
      </c>
      <c r="F1038" s="57" t="s">
        <v>441</v>
      </c>
      <c r="G1038" s="59">
        <v>190438</v>
      </c>
      <c r="H1038" s="102">
        <f t="shared" si="16"/>
        <v>38.778240462639616</v>
      </c>
    </row>
    <row r="1039" spans="1:8" x14ac:dyDescent="0.25">
      <c r="A1039" s="56">
        <v>395110100781</v>
      </c>
      <c r="B1039" s="57" t="s">
        <v>3432</v>
      </c>
      <c r="C1039" s="58" t="s">
        <v>3433</v>
      </c>
      <c r="D1039" s="58" t="s">
        <v>3434</v>
      </c>
      <c r="E1039" s="58" t="s">
        <v>728</v>
      </c>
      <c r="F1039" s="57" t="s">
        <v>441</v>
      </c>
      <c r="G1039" s="59">
        <v>188874</v>
      </c>
      <c r="H1039" s="102">
        <f t="shared" si="16"/>
        <v>38.459768476567675</v>
      </c>
    </row>
    <row r="1040" spans="1:8" x14ac:dyDescent="0.25">
      <c r="A1040" s="56">
        <v>389960710147</v>
      </c>
      <c r="B1040" s="57" t="s">
        <v>3435</v>
      </c>
      <c r="C1040" s="58" t="s">
        <v>3436</v>
      </c>
      <c r="D1040" s="58" t="s">
        <v>3437</v>
      </c>
      <c r="E1040" s="58" t="s">
        <v>815</v>
      </c>
      <c r="F1040" s="57" t="s">
        <v>441</v>
      </c>
      <c r="G1040" s="59">
        <v>186684</v>
      </c>
      <c r="H1040" s="102">
        <f t="shared" si="16"/>
        <v>38.013826245431133</v>
      </c>
    </row>
    <row r="1041" spans="1:8" x14ac:dyDescent="0.25">
      <c r="A1041" s="56">
        <v>395770801936</v>
      </c>
      <c r="B1041" s="57" t="s">
        <v>3438</v>
      </c>
      <c r="C1041" s="58" t="s">
        <v>3439</v>
      </c>
      <c r="D1041" s="58" t="s">
        <v>2004</v>
      </c>
      <c r="E1041" s="58" t="s">
        <v>743</v>
      </c>
      <c r="F1041" s="57" t="s">
        <v>441</v>
      </c>
      <c r="G1041" s="59">
        <v>186684</v>
      </c>
      <c r="H1041" s="102">
        <f t="shared" si="16"/>
        <v>38.013826245431133</v>
      </c>
    </row>
    <row r="1042" spans="1:8" x14ac:dyDescent="0.25">
      <c r="A1042" s="56">
        <v>400871200945</v>
      </c>
      <c r="B1042" s="57" t="s">
        <v>3440</v>
      </c>
      <c r="C1042" s="58" t="s">
        <v>3441</v>
      </c>
      <c r="D1042" s="58" t="s">
        <v>3442</v>
      </c>
      <c r="E1042" s="58" t="s">
        <v>716</v>
      </c>
      <c r="F1042" s="57" t="s">
        <v>441</v>
      </c>
      <c r="G1042" s="59">
        <v>186684</v>
      </c>
      <c r="H1042" s="102">
        <f t="shared" si="16"/>
        <v>38.013826245431133</v>
      </c>
    </row>
    <row r="1043" spans="1:8" x14ac:dyDescent="0.25">
      <c r="A1043" s="56">
        <v>395101001142</v>
      </c>
      <c r="B1043" s="57" t="s">
        <v>3443</v>
      </c>
      <c r="C1043" s="58" t="s">
        <v>3444</v>
      </c>
      <c r="D1043" s="58" t="s">
        <v>3445</v>
      </c>
      <c r="E1043" s="58" t="s">
        <v>743</v>
      </c>
      <c r="F1043" s="57" t="s">
        <v>441</v>
      </c>
      <c r="G1043" s="59">
        <v>184671</v>
      </c>
      <c r="H1043" s="102">
        <f t="shared" si="16"/>
        <v>37.603925920646716</v>
      </c>
    </row>
    <row r="1044" spans="1:8" x14ac:dyDescent="0.25">
      <c r="A1044" s="56">
        <v>395091001271</v>
      </c>
      <c r="B1044" s="57" t="s">
        <v>3446</v>
      </c>
      <c r="C1044" s="58" t="s">
        <v>3447</v>
      </c>
      <c r="D1044" s="58" t="s">
        <v>3448</v>
      </c>
      <c r="E1044" s="58" t="s">
        <v>743</v>
      </c>
      <c r="F1044" s="57" t="s">
        <v>441</v>
      </c>
      <c r="G1044" s="59">
        <v>183097</v>
      </c>
      <c r="H1044" s="102">
        <f t="shared" si="16"/>
        <v>37.283417668679178</v>
      </c>
    </row>
    <row r="1045" spans="1:8" x14ac:dyDescent="0.25">
      <c r="A1045" s="56">
        <v>400930600138</v>
      </c>
      <c r="B1045" s="57" t="s">
        <v>3449</v>
      </c>
      <c r="C1045" s="58" t="s">
        <v>3450</v>
      </c>
      <c r="D1045" s="58" t="s">
        <v>3451</v>
      </c>
      <c r="E1045" s="58" t="s">
        <v>2127</v>
      </c>
      <c r="F1045" s="57" t="s">
        <v>441</v>
      </c>
      <c r="G1045" s="59">
        <v>181783</v>
      </c>
      <c r="H1045" s="102">
        <f t="shared" si="16"/>
        <v>37.015852329997252</v>
      </c>
    </row>
    <row r="1046" spans="1:8" x14ac:dyDescent="0.25">
      <c r="A1046" s="56">
        <v>390900700485</v>
      </c>
      <c r="B1046" s="57" t="s">
        <v>3452</v>
      </c>
      <c r="C1046" s="58" t="s">
        <v>3453</v>
      </c>
      <c r="D1046" s="58" t="s">
        <v>3454</v>
      </c>
      <c r="E1046" s="58" t="s">
        <v>1679</v>
      </c>
      <c r="F1046" s="57" t="s">
        <v>477</v>
      </c>
      <c r="G1046" s="59">
        <v>176882</v>
      </c>
      <c r="H1046" s="102">
        <f t="shared" si="16"/>
        <v>36.017878414563377</v>
      </c>
    </row>
    <row r="1047" spans="1:8" x14ac:dyDescent="0.25">
      <c r="A1047" s="56">
        <v>390901200818</v>
      </c>
      <c r="B1047" s="57" t="s">
        <v>3455</v>
      </c>
      <c r="C1047" s="58" t="s">
        <v>1257</v>
      </c>
      <c r="D1047" s="58" t="s">
        <v>1258</v>
      </c>
      <c r="E1047" s="58" t="s">
        <v>977</v>
      </c>
      <c r="F1047" s="57" t="s">
        <v>477</v>
      </c>
      <c r="G1047" s="59">
        <v>176882</v>
      </c>
      <c r="H1047" s="102">
        <f t="shared" si="16"/>
        <v>36.017878414563377</v>
      </c>
    </row>
    <row r="1048" spans="1:8" x14ac:dyDescent="0.25">
      <c r="A1048" s="56">
        <v>390950210314</v>
      </c>
      <c r="B1048" s="57" t="s">
        <v>3456</v>
      </c>
      <c r="C1048" s="58" t="s">
        <v>3457</v>
      </c>
      <c r="D1048" s="58" t="s">
        <v>976</v>
      </c>
      <c r="E1048" s="58" t="s">
        <v>977</v>
      </c>
      <c r="F1048" s="57" t="s">
        <v>441</v>
      </c>
      <c r="G1048" s="59">
        <v>176882</v>
      </c>
      <c r="H1048" s="102">
        <f t="shared" si="16"/>
        <v>36.017878414563377</v>
      </c>
    </row>
    <row r="1049" spans="1:8" x14ac:dyDescent="0.25">
      <c r="A1049" s="56">
        <v>395060200143</v>
      </c>
      <c r="B1049" s="57" t="s">
        <v>3458</v>
      </c>
      <c r="C1049" s="58" t="s">
        <v>3459</v>
      </c>
      <c r="D1049" s="58" t="s">
        <v>3460</v>
      </c>
      <c r="E1049" s="58" t="s">
        <v>728</v>
      </c>
      <c r="F1049" s="57" t="s">
        <v>477</v>
      </c>
      <c r="G1049" s="59">
        <v>172857</v>
      </c>
      <c r="H1049" s="102">
        <f t="shared" si="16"/>
        <v>35.198281391584118</v>
      </c>
    </row>
    <row r="1050" spans="1:8" x14ac:dyDescent="0.25">
      <c r="A1050" s="56">
        <v>395010300929</v>
      </c>
      <c r="B1050" s="57" t="s">
        <v>3461</v>
      </c>
      <c r="C1050" s="58" t="s">
        <v>2554</v>
      </c>
      <c r="D1050" s="58" t="s">
        <v>2555</v>
      </c>
      <c r="E1050" s="58" t="s">
        <v>728</v>
      </c>
      <c r="F1050" s="57" t="s">
        <v>441</v>
      </c>
      <c r="G1050" s="59">
        <v>172418</v>
      </c>
      <c r="H1050" s="102">
        <f t="shared" si="16"/>
        <v>35.108889318767247</v>
      </c>
    </row>
    <row r="1051" spans="1:8" x14ac:dyDescent="0.25">
      <c r="A1051" s="56">
        <v>395090101255</v>
      </c>
      <c r="B1051" s="57" t="s">
        <v>3462</v>
      </c>
      <c r="C1051" s="58" t="s">
        <v>3463</v>
      </c>
      <c r="D1051" s="58" t="s">
        <v>3464</v>
      </c>
      <c r="E1051" s="58" t="s">
        <v>743</v>
      </c>
      <c r="F1051" s="57" t="s">
        <v>477</v>
      </c>
      <c r="G1051" s="59">
        <v>172418</v>
      </c>
      <c r="H1051" s="102">
        <f t="shared" si="16"/>
        <v>35.108889318767247</v>
      </c>
    </row>
    <row r="1052" spans="1:8" x14ac:dyDescent="0.25">
      <c r="A1052" s="56">
        <v>395920411040</v>
      </c>
      <c r="B1052" s="57" t="s">
        <v>3465</v>
      </c>
      <c r="C1052" s="58" t="s">
        <v>560</v>
      </c>
      <c r="D1052" s="58" t="s">
        <v>3466</v>
      </c>
      <c r="E1052" s="58" t="s">
        <v>743</v>
      </c>
      <c r="F1052" s="57" t="s">
        <v>477</v>
      </c>
      <c r="G1052" s="59">
        <v>172418</v>
      </c>
      <c r="H1052" s="102">
        <f t="shared" si="16"/>
        <v>35.108889318767247</v>
      </c>
    </row>
    <row r="1053" spans="1:8" x14ac:dyDescent="0.25">
      <c r="A1053" s="56">
        <v>396950350131</v>
      </c>
      <c r="B1053" s="57" t="s">
        <v>48</v>
      </c>
      <c r="C1053" s="58" t="s">
        <v>3467</v>
      </c>
      <c r="D1053" s="58" t="s">
        <v>3468</v>
      </c>
      <c r="E1053" s="58" t="s">
        <v>440</v>
      </c>
      <c r="F1053" s="57" t="s">
        <v>441</v>
      </c>
      <c r="G1053" s="59">
        <v>172280</v>
      </c>
      <c r="H1053" s="102">
        <f t="shared" si="16"/>
        <v>35.080788849407959</v>
      </c>
    </row>
    <row r="1054" spans="1:8" x14ac:dyDescent="0.25">
      <c r="A1054" s="56">
        <v>371960700374</v>
      </c>
      <c r="B1054" s="57" t="s">
        <v>3469</v>
      </c>
      <c r="C1054" s="58" t="s">
        <v>3470</v>
      </c>
      <c r="D1054" s="58" t="s">
        <v>3471</v>
      </c>
      <c r="E1054" s="58" t="s">
        <v>3101</v>
      </c>
      <c r="F1054" s="57" t="s">
        <v>441</v>
      </c>
      <c r="G1054" s="59">
        <v>171981</v>
      </c>
      <c r="H1054" s="102">
        <f t="shared" si="16"/>
        <v>35.019904499129495</v>
      </c>
    </row>
    <row r="1055" spans="1:8" x14ac:dyDescent="0.25">
      <c r="A1055" s="56">
        <v>390161000101</v>
      </c>
      <c r="B1055" s="57" t="s">
        <v>3472</v>
      </c>
      <c r="C1055" s="58" t="s">
        <v>3473</v>
      </c>
      <c r="D1055" s="58" t="s">
        <v>3474</v>
      </c>
      <c r="E1055" s="58" t="s">
        <v>1215</v>
      </c>
      <c r="F1055" s="57" t="s">
        <v>441</v>
      </c>
      <c r="G1055" s="59">
        <v>171981</v>
      </c>
      <c r="H1055" s="102">
        <f t="shared" si="16"/>
        <v>35.019904499129495</v>
      </c>
    </row>
    <row r="1056" spans="1:8" x14ac:dyDescent="0.25">
      <c r="A1056" s="56">
        <v>398980711319</v>
      </c>
      <c r="B1056" s="57" t="s">
        <v>3475</v>
      </c>
      <c r="C1056" s="58" t="s">
        <v>3476</v>
      </c>
      <c r="D1056" s="58" t="s">
        <v>3477</v>
      </c>
      <c r="E1056" s="58" t="s">
        <v>1845</v>
      </c>
      <c r="F1056" s="57" t="s">
        <v>441</v>
      </c>
      <c r="G1056" s="59">
        <v>171981</v>
      </c>
      <c r="H1056" s="102">
        <f t="shared" si="16"/>
        <v>35.019904499129495</v>
      </c>
    </row>
    <row r="1057" spans="1:8" x14ac:dyDescent="0.25">
      <c r="A1057" s="56">
        <v>390710900470</v>
      </c>
      <c r="B1057" s="57" t="s">
        <v>3478</v>
      </c>
      <c r="C1057" s="58" t="s">
        <v>3479</v>
      </c>
      <c r="D1057" s="58" t="s">
        <v>3120</v>
      </c>
      <c r="E1057" s="58" t="s">
        <v>1532</v>
      </c>
      <c r="F1057" s="57" t="s">
        <v>441</v>
      </c>
      <c r="G1057" s="59">
        <v>171980</v>
      </c>
      <c r="H1057" s="102">
        <f t="shared" si="16"/>
        <v>35.019700872539936</v>
      </c>
    </row>
    <row r="1058" spans="1:8" x14ac:dyDescent="0.25">
      <c r="A1058" s="56">
        <v>395101100698</v>
      </c>
      <c r="B1058" s="57" t="s">
        <v>3480</v>
      </c>
      <c r="C1058" s="58" t="s">
        <v>3481</v>
      </c>
      <c r="D1058" s="58" t="s">
        <v>3482</v>
      </c>
      <c r="E1058" s="58" t="s">
        <v>743</v>
      </c>
      <c r="F1058" s="57" t="s">
        <v>441</v>
      </c>
      <c r="G1058" s="59">
        <v>171980</v>
      </c>
      <c r="H1058" s="102">
        <f t="shared" si="16"/>
        <v>35.019700872539936</v>
      </c>
    </row>
    <row r="1059" spans="1:8" x14ac:dyDescent="0.25">
      <c r="A1059" s="56">
        <v>395120300801</v>
      </c>
      <c r="B1059" s="57" t="s">
        <v>3483</v>
      </c>
      <c r="C1059" s="58" t="s">
        <v>1992</v>
      </c>
      <c r="D1059" s="58" t="s">
        <v>3484</v>
      </c>
      <c r="E1059" s="58" t="s">
        <v>728</v>
      </c>
      <c r="F1059" s="57" t="s">
        <v>477</v>
      </c>
      <c r="G1059" s="59">
        <v>171980</v>
      </c>
      <c r="H1059" s="102">
        <f t="shared" si="16"/>
        <v>35.019700872539936</v>
      </c>
    </row>
    <row r="1060" spans="1:8" x14ac:dyDescent="0.25">
      <c r="A1060" s="56">
        <v>395120300819</v>
      </c>
      <c r="B1060" s="57" t="s">
        <v>3485</v>
      </c>
      <c r="C1060" s="58" t="s">
        <v>1992</v>
      </c>
      <c r="D1060" s="58" t="s">
        <v>3486</v>
      </c>
      <c r="E1060" s="58" t="s">
        <v>728</v>
      </c>
      <c r="F1060" s="57" t="s">
        <v>477</v>
      </c>
      <c r="G1060" s="59">
        <v>171980</v>
      </c>
      <c r="H1060" s="102">
        <f t="shared" si="16"/>
        <v>35.019700872539936</v>
      </c>
    </row>
    <row r="1061" spans="1:8" x14ac:dyDescent="0.25">
      <c r="A1061" s="56">
        <v>395180901561</v>
      </c>
      <c r="B1061" s="57" t="s">
        <v>427</v>
      </c>
      <c r="C1061" s="58" t="s">
        <v>3487</v>
      </c>
      <c r="D1061" s="58" t="s">
        <v>3488</v>
      </c>
      <c r="E1061" s="58" t="s">
        <v>728</v>
      </c>
      <c r="F1061" s="57" t="s">
        <v>441</v>
      </c>
      <c r="G1061" s="59">
        <v>171980</v>
      </c>
      <c r="H1061" s="102">
        <f t="shared" si="16"/>
        <v>35.019700872539936</v>
      </c>
    </row>
    <row r="1062" spans="1:8" x14ac:dyDescent="0.25">
      <c r="A1062" s="56">
        <v>395770802649</v>
      </c>
      <c r="B1062" s="57" t="s">
        <v>3489</v>
      </c>
      <c r="C1062" s="58" t="s">
        <v>3490</v>
      </c>
      <c r="D1062" s="58" t="s">
        <v>3491</v>
      </c>
      <c r="E1062" s="58" t="s">
        <v>743</v>
      </c>
      <c r="F1062" s="57" t="s">
        <v>477</v>
      </c>
      <c r="G1062" s="59">
        <v>171980</v>
      </c>
      <c r="H1062" s="102">
        <f t="shared" si="16"/>
        <v>35.019700872539936</v>
      </c>
    </row>
    <row r="1063" spans="1:8" x14ac:dyDescent="0.25">
      <c r="A1063" s="56">
        <v>396010600830</v>
      </c>
      <c r="B1063" s="57" t="s">
        <v>213</v>
      </c>
      <c r="C1063" s="58" t="s">
        <v>2509</v>
      </c>
      <c r="D1063" s="58" t="s">
        <v>2123</v>
      </c>
      <c r="E1063" s="58" t="s">
        <v>440</v>
      </c>
      <c r="F1063" s="57" t="s">
        <v>477</v>
      </c>
      <c r="G1063" s="59">
        <v>171980</v>
      </c>
      <c r="H1063" s="102">
        <f t="shared" si="16"/>
        <v>35.019700872539936</v>
      </c>
    </row>
    <row r="1064" spans="1:8" x14ac:dyDescent="0.25">
      <c r="A1064" s="56">
        <v>396040101285</v>
      </c>
      <c r="B1064" s="57" t="s">
        <v>356</v>
      </c>
      <c r="C1064" s="58" t="s">
        <v>3492</v>
      </c>
      <c r="D1064" s="58" t="s">
        <v>3493</v>
      </c>
      <c r="E1064" s="58" t="s">
        <v>440</v>
      </c>
      <c r="F1064" s="57" t="s">
        <v>477</v>
      </c>
      <c r="G1064" s="59">
        <v>171980</v>
      </c>
      <c r="H1064" s="102">
        <f t="shared" si="16"/>
        <v>35.019700872539936</v>
      </c>
    </row>
    <row r="1065" spans="1:8" x14ac:dyDescent="0.25">
      <c r="A1065" s="56">
        <v>396130400877</v>
      </c>
      <c r="B1065" s="57" t="s">
        <v>387</v>
      </c>
      <c r="C1065" s="58" t="s">
        <v>1448</v>
      </c>
      <c r="D1065" s="58" t="s">
        <v>3494</v>
      </c>
      <c r="E1065" s="58" t="s">
        <v>440</v>
      </c>
      <c r="F1065" s="57" t="s">
        <v>441</v>
      </c>
      <c r="G1065" s="59">
        <v>171980</v>
      </c>
      <c r="H1065" s="102">
        <f t="shared" si="16"/>
        <v>35.019700872539936</v>
      </c>
    </row>
    <row r="1066" spans="1:8" x14ac:dyDescent="0.25">
      <c r="A1066" s="56">
        <v>400060502143</v>
      </c>
      <c r="B1066" s="57" t="s">
        <v>3495</v>
      </c>
      <c r="C1066" s="58" t="s">
        <v>3496</v>
      </c>
      <c r="D1066" s="58" t="s">
        <v>3497</v>
      </c>
      <c r="E1066" s="58" t="s">
        <v>716</v>
      </c>
      <c r="F1066" s="57" t="s">
        <v>441</v>
      </c>
      <c r="G1066" s="59">
        <v>171980</v>
      </c>
      <c r="H1066" s="102">
        <f t="shared" si="16"/>
        <v>35.019700872539936</v>
      </c>
    </row>
    <row r="1067" spans="1:8" x14ac:dyDescent="0.25">
      <c r="A1067" s="56">
        <v>400070403861</v>
      </c>
      <c r="B1067" s="57" t="s">
        <v>3498</v>
      </c>
      <c r="C1067" s="58" t="s">
        <v>2743</v>
      </c>
      <c r="D1067" s="58" t="s">
        <v>3499</v>
      </c>
      <c r="E1067" s="58" t="s">
        <v>716</v>
      </c>
      <c r="F1067" s="57" t="s">
        <v>441</v>
      </c>
      <c r="G1067" s="59">
        <v>171980</v>
      </c>
      <c r="H1067" s="102">
        <f t="shared" si="16"/>
        <v>35.019700872539936</v>
      </c>
    </row>
    <row r="1068" spans="1:8" x14ac:dyDescent="0.25">
      <c r="A1068" s="56">
        <v>400120302874</v>
      </c>
      <c r="B1068" s="57" t="s">
        <v>3500</v>
      </c>
      <c r="C1068" s="58" t="s">
        <v>3501</v>
      </c>
      <c r="D1068" s="58" t="s">
        <v>3502</v>
      </c>
      <c r="E1068" s="58" t="s">
        <v>716</v>
      </c>
      <c r="F1068" s="57" t="s">
        <v>441</v>
      </c>
      <c r="G1068" s="59">
        <v>171980</v>
      </c>
      <c r="H1068" s="102">
        <f t="shared" si="16"/>
        <v>35.019700872539936</v>
      </c>
    </row>
    <row r="1069" spans="1:8" x14ac:dyDescent="0.25">
      <c r="A1069" s="56">
        <v>400130707066</v>
      </c>
      <c r="B1069" s="57" t="s">
        <v>3503</v>
      </c>
      <c r="C1069" s="58" t="s">
        <v>3504</v>
      </c>
      <c r="D1069" s="58" t="s">
        <v>3505</v>
      </c>
      <c r="E1069" s="58" t="s">
        <v>716</v>
      </c>
      <c r="F1069" s="57" t="s">
        <v>441</v>
      </c>
      <c r="G1069" s="59">
        <v>171980</v>
      </c>
      <c r="H1069" s="102">
        <f t="shared" si="16"/>
        <v>35.019700872539936</v>
      </c>
    </row>
    <row r="1070" spans="1:8" x14ac:dyDescent="0.25">
      <c r="A1070" s="56">
        <v>400161001498</v>
      </c>
      <c r="B1070" s="57" t="s">
        <v>3506</v>
      </c>
      <c r="C1070" s="58" t="s">
        <v>3507</v>
      </c>
      <c r="D1070" s="58" t="s">
        <v>3508</v>
      </c>
      <c r="E1070" s="58" t="s">
        <v>716</v>
      </c>
      <c r="F1070" s="57" t="s">
        <v>441</v>
      </c>
      <c r="G1070" s="59">
        <v>171980</v>
      </c>
      <c r="H1070" s="102">
        <f t="shared" si="16"/>
        <v>35.019700872539936</v>
      </c>
    </row>
    <row r="1071" spans="1:8" x14ac:dyDescent="0.25">
      <c r="A1071" s="56">
        <v>400161001501</v>
      </c>
      <c r="B1071" s="57" t="s">
        <v>3509</v>
      </c>
      <c r="C1071" s="58" t="s">
        <v>3496</v>
      </c>
      <c r="D1071" s="58" t="s">
        <v>3497</v>
      </c>
      <c r="E1071" s="58" t="s">
        <v>716</v>
      </c>
      <c r="F1071" s="57" t="s">
        <v>441</v>
      </c>
      <c r="G1071" s="59">
        <v>171980</v>
      </c>
      <c r="H1071" s="102">
        <f t="shared" si="16"/>
        <v>35.019700872539936</v>
      </c>
    </row>
    <row r="1072" spans="1:8" x14ac:dyDescent="0.25">
      <c r="A1072" s="56">
        <v>400180405869</v>
      </c>
      <c r="B1072" s="57" t="s">
        <v>3510</v>
      </c>
      <c r="C1072" s="58" t="s">
        <v>3511</v>
      </c>
      <c r="D1072" s="58" t="s">
        <v>3512</v>
      </c>
      <c r="E1072" s="58" t="s">
        <v>716</v>
      </c>
      <c r="F1072" s="57" t="s">
        <v>441</v>
      </c>
      <c r="G1072" s="59">
        <v>171980</v>
      </c>
      <c r="H1072" s="102">
        <f t="shared" si="16"/>
        <v>35.019700872539936</v>
      </c>
    </row>
    <row r="1073" spans="1:8" x14ac:dyDescent="0.25">
      <c r="A1073" s="56">
        <v>400830600343</v>
      </c>
      <c r="B1073" s="57" t="s">
        <v>3513</v>
      </c>
      <c r="C1073" s="58" t="s">
        <v>3514</v>
      </c>
      <c r="D1073" s="58" t="s">
        <v>3515</v>
      </c>
      <c r="E1073" s="58" t="s">
        <v>716</v>
      </c>
      <c r="F1073" s="57" t="s">
        <v>441</v>
      </c>
      <c r="G1073" s="59">
        <v>171980</v>
      </c>
      <c r="H1073" s="102">
        <f t="shared" si="16"/>
        <v>35.019700872539936</v>
      </c>
    </row>
    <row r="1074" spans="1:8" x14ac:dyDescent="0.25">
      <c r="A1074" s="56">
        <v>400980920931</v>
      </c>
      <c r="B1074" s="57" t="s">
        <v>3516</v>
      </c>
      <c r="C1074" s="58" t="s">
        <v>3507</v>
      </c>
      <c r="D1074" s="58" t="s">
        <v>3517</v>
      </c>
      <c r="E1074" s="58" t="s">
        <v>716</v>
      </c>
      <c r="F1074" s="57" t="s">
        <v>441</v>
      </c>
      <c r="G1074" s="59">
        <v>171980</v>
      </c>
      <c r="H1074" s="102">
        <f t="shared" si="16"/>
        <v>35.019700872539936</v>
      </c>
    </row>
    <row r="1075" spans="1:8" x14ac:dyDescent="0.25">
      <c r="A1075" s="56">
        <v>408770100029</v>
      </c>
      <c r="B1075" s="57" t="s">
        <v>3518</v>
      </c>
      <c r="C1075" s="58" t="s">
        <v>2189</v>
      </c>
      <c r="D1075" s="58" t="s">
        <v>3519</v>
      </c>
      <c r="E1075" s="58" t="s">
        <v>732</v>
      </c>
      <c r="F1075" s="57" t="s">
        <v>477</v>
      </c>
      <c r="G1075" s="59">
        <v>171258</v>
      </c>
      <c r="H1075" s="102">
        <f t="shared" si="16"/>
        <v>34.872682474877571</v>
      </c>
    </row>
    <row r="1076" spans="1:8" x14ac:dyDescent="0.25">
      <c r="A1076" s="56">
        <v>371981101187</v>
      </c>
      <c r="B1076" s="57" t="s">
        <v>3520</v>
      </c>
      <c r="C1076" s="58" t="s">
        <v>3521</v>
      </c>
      <c r="D1076" s="58" t="s">
        <v>3522</v>
      </c>
      <c r="E1076" s="58" t="s">
        <v>2200</v>
      </c>
      <c r="F1076" s="57" t="s">
        <v>441</v>
      </c>
      <c r="G1076" s="59">
        <v>167079</v>
      </c>
      <c r="H1076" s="102">
        <f t="shared" si="16"/>
        <v>34.021726957106061</v>
      </c>
    </row>
    <row r="1077" spans="1:8" x14ac:dyDescent="0.25">
      <c r="A1077" s="56">
        <v>391880600094</v>
      </c>
      <c r="B1077" s="57" t="s">
        <v>3523</v>
      </c>
      <c r="C1077" s="58" t="s">
        <v>3524</v>
      </c>
      <c r="D1077" s="58" t="s">
        <v>3525</v>
      </c>
      <c r="E1077" s="58" t="s">
        <v>984</v>
      </c>
      <c r="F1077" s="57" t="s">
        <v>441</v>
      </c>
      <c r="G1077" s="59">
        <v>167079</v>
      </c>
      <c r="H1077" s="102">
        <f t="shared" si="16"/>
        <v>34.021726957106061</v>
      </c>
    </row>
    <row r="1078" spans="1:8" x14ac:dyDescent="0.25">
      <c r="A1078" s="56">
        <v>395930510267</v>
      </c>
      <c r="B1078" s="57" t="s">
        <v>3526</v>
      </c>
      <c r="C1078" s="58" t="s">
        <v>3527</v>
      </c>
      <c r="D1078" s="58" t="s">
        <v>3528</v>
      </c>
      <c r="E1078" s="58" t="s">
        <v>743</v>
      </c>
      <c r="F1078" s="57" t="s">
        <v>477</v>
      </c>
      <c r="G1078" s="59">
        <v>167079</v>
      </c>
      <c r="H1078" s="102">
        <f t="shared" si="16"/>
        <v>34.021726957106061</v>
      </c>
    </row>
    <row r="1079" spans="1:8" x14ac:dyDescent="0.25">
      <c r="A1079" s="56">
        <v>396761202988</v>
      </c>
      <c r="B1079" s="57" t="s">
        <v>353</v>
      </c>
      <c r="C1079" s="58" t="s">
        <v>2507</v>
      </c>
      <c r="D1079" s="58" t="s">
        <v>3529</v>
      </c>
      <c r="E1079" s="58" t="s">
        <v>440</v>
      </c>
      <c r="F1079" s="57" t="s">
        <v>477</v>
      </c>
      <c r="G1079" s="59">
        <v>167079</v>
      </c>
      <c r="H1079" s="102">
        <f t="shared" si="16"/>
        <v>34.021726957106061</v>
      </c>
    </row>
    <row r="1080" spans="1:8" x14ac:dyDescent="0.25">
      <c r="A1080" s="56">
        <v>371891214543</v>
      </c>
      <c r="B1080" s="57" t="s">
        <v>3530</v>
      </c>
      <c r="C1080" s="58" t="s">
        <v>3531</v>
      </c>
      <c r="D1080" s="58" t="s">
        <v>3532</v>
      </c>
      <c r="E1080" s="58" t="s">
        <v>2200</v>
      </c>
      <c r="F1080" s="57" t="s">
        <v>441</v>
      </c>
      <c r="G1080" s="59">
        <v>164688</v>
      </c>
      <c r="H1080" s="102">
        <f t="shared" si="16"/>
        <v>33.534855781467947</v>
      </c>
    </row>
    <row r="1081" spans="1:8" x14ac:dyDescent="0.25">
      <c r="A1081" s="56">
        <v>390751100101</v>
      </c>
      <c r="B1081" s="57" t="s">
        <v>3533</v>
      </c>
      <c r="C1081" s="58" t="s">
        <v>3534</v>
      </c>
      <c r="D1081" s="58" t="s">
        <v>3535</v>
      </c>
      <c r="E1081" s="58" t="s">
        <v>1679</v>
      </c>
      <c r="F1081" s="57" t="s">
        <v>477</v>
      </c>
      <c r="G1081" s="59">
        <v>164688</v>
      </c>
      <c r="H1081" s="102">
        <f t="shared" si="16"/>
        <v>33.534855781467947</v>
      </c>
    </row>
    <row r="1082" spans="1:8" x14ac:dyDescent="0.25">
      <c r="A1082" s="56">
        <v>395030801428</v>
      </c>
      <c r="B1082" s="57" t="s">
        <v>3536</v>
      </c>
      <c r="C1082" s="58" t="s">
        <v>3537</v>
      </c>
      <c r="D1082" s="58" t="s">
        <v>3538</v>
      </c>
      <c r="E1082" s="58" t="s">
        <v>743</v>
      </c>
      <c r="F1082" s="57" t="s">
        <v>441</v>
      </c>
      <c r="G1082" s="59">
        <v>164688</v>
      </c>
      <c r="H1082" s="102">
        <f t="shared" si="16"/>
        <v>33.534855781467947</v>
      </c>
    </row>
    <row r="1083" spans="1:8" x14ac:dyDescent="0.25">
      <c r="A1083" s="56">
        <v>395161000196</v>
      </c>
      <c r="B1083" s="57" t="s">
        <v>3539</v>
      </c>
      <c r="C1083" s="58" t="s">
        <v>3540</v>
      </c>
      <c r="D1083" s="58" t="s">
        <v>3541</v>
      </c>
      <c r="E1083" s="58" t="s">
        <v>728</v>
      </c>
      <c r="F1083" s="57" t="s">
        <v>441</v>
      </c>
      <c r="G1083" s="59">
        <v>164688</v>
      </c>
      <c r="H1083" s="102">
        <f t="shared" si="16"/>
        <v>33.534855781467947</v>
      </c>
    </row>
    <row r="1084" spans="1:8" x14ac:dyDescent="0.25">
      <c r="A1084" s="56">
        <v>396000702171</v>
      </c>
      <c r="B1084" s="57" t="s">
        <v>474</v>
      </c>
      <c r="C1084" s="58" t="s">
        <v>475</v>
      </c>
      <c r="D1084" s="58" t="s">
        <v>476</v>
      </c>
      <c r="E1084" s="58" t="s">
        <v>440</v>
      </c>
      <c r="F1084" s="57" t="s">
        <v>477</v>
      </c>
      <c r="G1084" s="59">
        <v>164688</v>
      </c>
      <c r="H1084" s="102">
        <f t="shared" si="16"/>
        <v>33.534855781467947</v>
      </c>
    </row>
    <row r="1085" spans="1:8" x14ac:dyDescent="0.25">
      <c r="A1085" s="56">
        <v>408900800079</v>
      </c>
      <c r="B1085" s="57" t="s">
        <v>3542</v>
      </c>
      <c r="C1085" s="58" t="s">
        <v>2189</v>
      </c>
      <c r="D1085" s="58" t="s">
        <v>3543</v>
      </c>
      <c r="E1085" s="58" t="s">
        <v>732</v>
      </c>
      <c r="F1085" s="57" t="s">
        <v>477</v>
      </c>
      <c r="G1085" s="59">
        <v>164688</v>
      </c>
      <c r="H1085" s="102">
        <f t="shared" si="16"/>
        <v>33.534855781467947</v>
      </c>
    </row>
    <row r="1086" spans="1:8" x14ac:dyDescent="0.25">
      <c r="A1086" s="56">
        <v>390700500112</v>
      </c>
      <c r="B1086" s="57" t="s">
        <v>3544</v>
      </c>
      <c r="C1086" s="58" t="s">
        <v>3545</v>
      </c>
      <c r="D1086" s="58" t="s">
        <v>3546</v>
      </c>
      <c r="E1086" s="58" t="s">
        <v>2816</v>
      </c>
      <c r="F1086" s="57" t="s">
        <v>441</v>
      </c>
      <c r="G1086" s="59">
        <v>162178</v>
      </c>
      <c r="H1086" s="102">
        <f t="shared" si="16"/>
        <v>33.02375304167218</v>
      </c>
    </row>
    <row r="1087" spans="1:8" x14ac:dyDescent="0.25">
      <c r="A1087" s="56">
        <v>390721000772</v>
      </c>
      <c r="B1087" s="57" t="s">
        <v>3547</v>
      </c>
      <c r="C1087" s="58" t="s">
        <v>3548</v>
      </c>
      <c r="D1087" s="58" t="s">
        <v>3549</v>
      </c>
      <c r="E1087" s="58" t="s">
        <v>1532</v>
      </c>
      <c r="F1087" s="57" t="s">
        <v>441</v>
      </c>
      <c r="G1087" s="59">
        <v>162178</v>
      </c>
      <c r="H1087" s="102">
        <f t="shared" si="16"/>
        <v>33.02375304167218</v>
      </c>
    </row>
    <row r="1088" spans="1:8" x14ac:dyDescent="0.25">
      <c r="A1088" s="56">
        <v>390730200016</v>
      </c>
      <c r="B1088" s="57" t="s">
        <v>3550</v>
      </c>
      <c r="C1088" s="58" t="s">
        <v>3551</v>
      </c>
      <c r="D1088" s="58" t="s">
        <v>2812</v>
      </c>
      <c r="E1088" s="58" t="s">
        <v>1215</v>
      </c>
      <c r="F1088" s="57" t="s">
        <v>441</v>
      </c>
      <c r="G1088" s="59">
        <v>162178</v>
      </c>
      <c r="H1088" s="102">
        <f t="shared" si="16"/>
        <v>33.02375304167218</v>
      </c>
    </row>
    <row r="1089" spans="1:8" x14ac:dyDescent="0.25">
      <c r="A1089" s="56">
        <v>390821000681</v>
      </c>
      <c r="B1089" s="57" t="s">
        <v>3552</v>
      </c>
      <c r="C1089" s="58" t="s">
        <v>3553</v>
      </c>
      <c r="D1089" s="58" t="s">
        <v>3554</v>
      </c>
      <c r="E1089" s="58" t="s">
        <v>3555</v>
      </c>
      <c r="F1089" s="57" t="s">
        <v>441</v>
      </c>
      <c r="G1089" s="59">
        <v>162178</v>
      </c>
      <c r="H1089" s="102">
        <f t="shared" si="16"/>
        <v>33.02375304167218</v>
      </c>
    </row>
    <row r="1090" spans="1:8" x14ac:dyDescent="0.25">
      <c r="A1090" s="56">
        <v>390860900346</v>
      </c>
      <c r="B1090" s="57" t="s">
        <v>3556</v>
      </c>
      <c r="C1090" s="58" t="s">
        <v>3557</v>
      </c>
      <c r="D1090" s="58" t="s">
        <v>3558</v>
      </c>
      <c r="E1090" s="58" t="s">
        <v>1215</v>
      </c>
      <c r="F1090" s="57" t="s">
        <v>441</v>
      </c>
      <c r="G1090" s="59">
        <v>162178</v>
      </c>
      <c r="H1090" s="102">
        <f t="shared" ref="H1090:H1153" si="17">G1090/4910.95</f>
        <v>33.02375304167218</v>
      </c>
    </row>
    <row r="1091" spans="1:8" x14ac:dyDescent="0.25">
      <c r="A1091" s="56">
        <v>390890400348</v>
      </c>
      <c r="B1091" s="57" t="s">
        <v>3559</v>
      </c>
      <c r="C1091" s="58" t="s">
        <v>3560</v>
      </c>
      <c r="D1091" s="58" t="s">
        <v>3561</v>
      </c>
      <c r="E1091" s="58" t="s">
        <v>1525</v>
      </c>
      <c r="F1091" s="57" t="s">
        <v>441</v>
      </c>
      <c r="G1091" s="59">
        <v>162178</v>
      </c>
      <c r="H1091" s="102">
        <f t="shared" si="17"/>
        <v>33.02375304167218</v>
      </c>
    </row>
    <row r="1092" spans="1:8" x14ac:dyDescent="0.25">
      <c r="A1092" s="56">
        <v>395000101057</v>
      </c>
      <c r="B1092" s="57" t="s">
        <v>3562</v>
      </c>
      <c r="C1092" s="58" t="s">
        <v>2637</v>
      </c>
      <c r="D1092" s="58" t="s">
        <v>3563</v>
      </c>
      <c r="E1092" s="58" t="s">
        <v>728</v>
      </c>
      <c r="F1092" s="57" t="s">
        <v>441</v>
      </c>
      <c r="G1092" s="59">
        <v>162178</v>
      </c>
      <c r="H1092" s="102">
        <f t="shared" si="17"/>
        <v>33.02375304167218</v>
      </c>
    </row>
    <row r="1093" spans="1:8" x14ac:dyDescent="0.25">
      <c r="A1093" s="56">
        <v>395770800760</v>
      </c>
      <c r="B1093" s="57" t="s">
        <v>3564</v>
      </c>
      <c r="C1093" s="58" t="s">
        <v>3565</v>
      </c>
      <c r="D1093" s="58" t="s">
        <v>3566</v>
      </c>
      <c r="E1093" s="58" t="s">
        <v>728</v>
      </c>
      <c r="F1093" s="57" t="s">
        <v>441</v>
      </c>
      <c r="G1093" s="59">
        <v>162178</v>
      </c>
      <c r="H1093" s="102">
        <f t="shared" si="17"/>
        <v>33.02375304167218</v>
      </c>
    </row>
    <row r="1094" spans="1:8" x14ac:dyDescent="0.25">
      <c r="A1094" s="56">
        <v>395961210016</v>
      </c>
      <c r="B1094" s="57" t="s">
        <v>3567</v>
      </c>
      <c r="C1094" s="58" t="s">
        <v>3568</v>
      </c>
      <c r="D1094" s="58" t="s">
        <v>3569</v>
      </c>
      <c r="E1094" s="58" t="s">
        <v>728</v>
      </c>
      <c r="F1094" s="57" t="s">
        <v>441</v>
      </c>
      <c r="G1094" s="59">
        <v>162178</v>
      </c>
      <c r="H1094" s="102">
        <f t="shared" si="17"/>
        <v>33.02375304167218</v>
      </c>
    </row>
    <row r="1095" spans="1:8" x14ac:dyDescent="0.25">
      <c r="A1095" s="56">
        <v>395980721587</v>
      </c>
      <c r="B1095" s="57" t="s">
        <v>3570</v>
      </c>
      <c r="C1095" s="58" t="s">
        <v>3571</v>
      </c>
      <c r="D1095" s="58" t="s">
        <v>3424</v>
      </c>
      <c r="E1095" s="58" t="s">
        <v>728</v>
      </c>
      <c r="F1095" s="57" t="s">
        <v>441</v>
      </c>
      <c r="G1095" s="59">
        <v>162178</v>
      </c>
      <c r="H1095" s="102">
        <f t="shared" si="17"/>
        <v>33.02375304167218</v>
      </c>
    </row>
    <row r="1096" spans="1:8" x14ac:dyDescent="0.25">
      <c r="A1096" s="56">
        <v>396970750330</v>
      </c>
      <c r="B1096" s="57" t="s">
        <v>211</v>
      </c>
      <c r="C1096" s="58" t="s">
        <v>2390</v>
      </c>
      <c r="D1096" s="58" t="s">
        <v>3572</v>
      </c>
      <c r="E1096" s="58" t="s">
        <v>440</v>
      </c>
      <c r="F1096" s="57" t="s">
        <v>477</v>
      </c>
      <c r="G1096" s="59">
        <v>162178</v>
      </c>
      <c r="H1096" s="102">
        <f t="shared" si="17"/>
        <v>33.02375304167218</v>
      </c>
    </row>
    <row r="1097" spans="1:8" x14ac:dyDescent="0.25">
      <c r="A1097" s="56">
        <v>399920600158</v>
      </c>
      <c r="B1097" s="57" t="s">
        <v>3573</v>
      </c>
      <c r="C1097" s="58" t="s">
        <v>3574</v>
      </c>
      <c r="D1097" s="58" t="s">
        <v>3575</v>
      </c>
      <c r="E1097" s="58" t="s">
        <v>783</v>
      </c>
      <c r="F1097" s="57" t="s">
        <v>441</v>
      </c>
      <c r="G1097" s="59">
        <v>162178</v>
      </c>
      <c r="H1097" s="102">
        <f t="shared" si="17"/>
        <v>33.02375304167218</v>
      </c>
    </row>
    <row r="1098" spans="1:8" x14ac:dyDescent="0.25">
      <c r="A1098" s="56">
        <v>400161001421</v>
      </c>
      <c r="B1098" s="57" t="s">
        <v>3576</v>
      </c>
      <c r="C1098" s="58" t="s">
        <v>3577</v>
      </c>
      <c r="D1098" s="58" t="s">
        <v>3578</v>
      </c>
      <c r="E1098" s="58" t="s">
        <v>716</v>
      </c>
      <c r="F1098" s="57" t="s">
        <v>477</v>
      </c>
      <c r="G1098" s="59">
        <v>162178</v>
      </c>
      <c r="H1098" s="102">
        <f t="shared" si="17"/>
        <v>33.02375304167218</v>
      </c>
    </row>
    <row r="1099" spans="1:8" x14ac:dyDescent="0.25">
      <c r="A1099" s="56">
        <v>400841102035</v>
      </c>
      <c r="B1099" s="57" t="s">
        <v>3579</v>
      </c>
      <c r="C1099" s="58" t="s">
        <v>3580</v>
      </c>
      <c r="D1099" s="58" t="s">
        <v>3581</v>
      </c>
      <c r="E1099" s="58" t="s">
        <v>716</v>
      </c>
      <c r="F1099" s="57" t="s">
        <v>441</v>
      </c>
      <c r="G1099" s="59">
        <v>162178</v>
      </c>
      <c r="H1099" s="102">
        <f t="shared" si="17"/>
        <v>33.02375304167218</v>
      </c>
    </row>
    <row r="1100" spans="1:8" x14ac:dyDescent="0.25">
      <c r="A1100" s="56">
        <v>400940741872</v>
      </c>
      <c r="B1100" s="57" t="s">
        <v>3582</v>
      </c>
      <c r="C1100" s="58" t="s">
        <v>3583</v>
      </c>
      <c r="D1100" s="58" t="s">
        <v>3584</v>
      </c>
      <c r="E1100" s="58" t="s">
        <v>1051</v>
      </c>
      <c r="F1100" s="57" t="s">
        <v>441</v>
      </c>
      <c r="G1100" s="59">
        <v>162178</v>
      </c>
      <c r="H1100" s="102">
        <f t="shared" si="17"/>
        <v>33.02375304167218</v>
      </c>
    </row>
    <row r="1101" spans="1:8" x14ac:dyDescent="0.25">
      <c r="A1101" s="56">
        <v>408711000061</v>
      </c>
      <c r="B1101" s="57" t="s">
        <v>3585</v>
      </c>
      <c r="C1101" s="58" t="s">
        <v>2444</v>
      </c>
      <c r="D1101" s="58" t="s">
        <v>3586</v>
      </c>
      <c r="E1101" s="58" t="s">
        <v>732</v>
      </c>
      <c r="F1101" s="57" t="s">
        <v>441</v>
      </c>
      <c r="G1101" s="59">
        <v>162178</v>
      </c>
      <c r="H1101" s="102">
        <f t="shared" si="17"/>
        <v>33.02375304167218</v>
      </c>
    </row>
    <row r="1102" spans="1:8" x14ac:dyDescent="0.25">
      <c r="A1102" s="56">
        <v>390850500111</v>
      </c>
      <c r="B1102" s="57" t="s">
        <v>3587</v>
      </c>
      <c r="C1102" s="58" t="s">
        <v>3588</v>
      </c>
      <c r="D1102" s="58" t="s">
        <v>3589</v>
      </c>
      <c r="E1102" s="58" t="s">
        <v>1532</v>
      </c>
      <c r="F1102" s="57" t="s">
        <v>441</v>
      </c>
      <c r="G1102" s="59">
        <v>159727</v>
      </c>
      <c r="H1102" s="102">
        <f t="shared" si="17"/>
        <v>32.524664270660466</v>
      </c>
    </row>
    <row r="1103" spans="1:8" x14ac:dyDescent="0.25">
      <c r="A1103" s="56">
        <v>396040301039</v>
      </c>
      <c r="B1103" s="57" t="s">
        <v>196</v>
      </c>
      <c r="C1103" s="58" t="s">
        <v>3590</v>
      </c>
      <c r="D1103" s="58" t="s">
        <v>2705</v>
      </c>
      <c r="E1103" s="58" t="s">
        <v>440</v>
      </c>
      <c r="F1103" s="57" t="s">
        <v>477</v>
      </c>
      <c r="G1103" s="59">
        <v>159727</v>
      </c>
      <c r="H1103" s="102">
        <f t="shared" si="17"/>
        <v>32.524664270660466</v>
      </c>
    </row>
    <row r="1104" spans="1:8" x14ac:dyDescent="0.25">
      <c r="A1104" s="56">
        <v>372050500441</v>
      </c>
      <c r="B1104" s="57" t="s">
        <v>3591</v>
      </c>
      <c r="C1104" s="58" t="s">
        <v>3592</v>
      </c>
      <c r="D1104" s="58" t="s">
        <v>3593</v>
      </c>
      <c r="E1104" s="58" t="s">
        <v>3594</v>
      </c>
      <c r="F1104" s="57" t="s">
        <v>441</v>
      </c>
      <c r="G1104" s="59">
        <v>158118</v>
      </c>
      <c r="H1104" s="102">
        <f t="shared" si="17"/>
        <v>32.197029088058322</v>
      </c>
    </row>
    <row r="1105" spans="1:8" x14ac:dyDescent="0.25">
      <c r="A1105" s="56">
        <v>390901000169</v>
      </c>
      <c r="B1105" s="57" t="s">
        <v>3595</v>
      </c>
      <c r="C1105" s="58" t="s">
        <v>3534</v>
      </c>
      <c r="D1105" s="58" t="s">
        <v>3596</v>
      </c>
      <c r="E1105" s="58" t="s">
        <v>1679</v>
      </c>
      <c r="F1105" s="57" t="s">
        <v>477</v>
      </c>
      <c r="G1105" s="59">
        <v>158118</v>
      </c>
      <c r="H1105" s="102">
        <f t="shared" si="17"/>
        <v>32.197029088058322</v>
      </c>
    </row>
    <row r="1106" spans="1:8" x14ac:dyDescent="0.25">
      <c r="A1106" s="56">
        <v>391750100073</v>
      </c>
      <c r="B1106" s="57" t="s">
        <v>3597</v>
      </c>
      <c r="C1106" s="58" t="s">
        <v>3598</v>
      </c>
      <c r="D1106" s="58" t="s">
        <v>3599</v>
      </c>
      <c r="E1106" s="58" t="s">
        <v>1416</v>
      </c>
      <c r="F1106" s="57" t="s">
        <v>441</v>
      </c>
      <c r="G1106" s="59">
        <v>157277</v>
      </c>
      <c r="H1106" s="102">
        <f t="shared" si="17"/>
        <v>32.025779126238305</v>
      </c>
    </row>
    <row r="1107" spans="1:8" x14ac:dyDescent="0.25">
      <c r="A1107" s="56">
        <v>398840700139</v>
      </c>
      <c r="B1107" s="57" t="s">
        <v>3600</v>
      </c>
      <c r="C1107" s="58" t="s">
        <v>2155</v>
      </c>
      <c r="D1107" s="58" t="s">
        <v>3601</v>
      </c>
      <c r="E1107" s="58" t="s">
        <v>2733</v>
      </c>
      <c r="F1107" s="57" t="s">
        <v>441</v>
      </c>
      <c r="G1107" s="59">
        <v>157277</v>
      </c>
      <c r="H1107" s="102">
        <f t="shared" si="17"/>
        <v>32.025779126238305</v>
      </c>
    </row>
    <row r="1108" spans="1:8" x14ac:dyDescent="0.25">
      <c r="A1108" s="56">
        <v>398900600236</v>
      </c>
      <c r="B1108" s="57" t="s">
        <v>3602</v>
      </c>
      <c r="C1108" s="58" t="s">
        <v>3603</v>
      </c>
      <c r="D1108" s="58" t="s">
        <v>3604</v>
      </c>
      <c r="E1108" s="58" t="s">
        <v>2227</v>
      </c>
      <c r="F1108" s="57" t="s">
        <v>441</v>
      </c>
      <c r="G1108" s="59">
        <v>154833</v>
      </c>
      <c r="H1108" s="102">
        <f t="shared" si="17"/>
        <v>31.528115741353506</v>
      </c>
    </row>
    <row r="1109" spans="1:8" x14ac:dyDescent="0.25">
      <c r="A1109" s="56">
        <v>390960910519</v>
      </c>
      <c r="B1109" s="57" t="s">
        <v>3605</v>
      </c>
      <c r="C1109" s="58" t="s">
        <v>3606</v>
      </c>
      <c r="D1109" s="58" t="s">
        <v>3607</v>
      </c>
      <c r="E1109" s="58" t="s">
        <v>1532</v>
      </c>
      <c r="F1109" s="57" t="s">
        <v>441</v>
      </c>
      <c r="G1109" s="59">
        <v>152376</v>
      </c>
      <c r="H1109" s="102">
        <f t="shared" si="17"/>
        <v>31.027805210804427</v>
      </c>
    </row>
    <row r="1110" spans="1:8" x14ac:dyDescent="0.25">
      <c r="A1110" s="56">
        <v>400120806953</v>
      </c>
      <c r="B1110" s="57" t="s">
        <v>3608</v>
      </c>
      <c r="C1110" s="58" t="s">
        <v>3609</v>
      </c>
      <c r="D1110" s="58" t="s">
        <v>3610</v>
      </c>
      <c r="E1110" s="58" t="s">
        <v>2127</v>
      </c>
      <c r="F1110" s="57" t="s">
        <v>441</v>
      </c>
      <c r="G1110" s="59">
        <v>152376</v>
      </c>
      <c r="H1110" s="102">
        <f t="shared" si="17"/>
        <v>31.027805210804427</v>
      </c>
    </row>
    <row r="1111" spans="1:8" x14ac:dyDescent="0.25">
      <c r="A1111" s="56">
        <v>408941200132</v>
      </c>
      <c r="B1111" s="57" t="s">
        <v>3611</v>
      </c>
      <c r="C1111" s="58" t="s">
        <v>1234</v>
      </c>
      <c r="D1111" s="58" t="s">
        <v>1235</v>
      </c>
      <c r="E1111" s="58" t="s">
        <v>732</v>
      </c>
      <c r="F1111" s="57" t="s">
        <v>441</v>
      </c>
      <c r="G1111" s="59">
        <v>151548</v>
      </c>
      <c r="H1111" s="102">
        <f t="shared" si="17"/>
        <v>30.859202394648694</v>
      </c>
    </row>
    <row r="1112" spans="1:8" x14ac:dyDescent="0.25">
      <c r="A1112" s="56">
        <v>414040607977</v>
      </c>
      <c r="B1112" s="57" t="s">
        <v>3612</v>
      </c>
      <c r="C1112" s="58" t="s">
        <v>3613</v>
      </c>
      <c r="D1112" s="58" t="s">
        <v>3614</v>
      </c>
      <c r="E1112" s="58" t="s">
        <v>2174</v>
      </c>
      <c r="F1112" s="57" t="s">
        <v>441</v>
      </c>
      <c r="G1112" s="59">
        <v>151548</v>
      </c>
      <c r="H1112" s="102">
        <f t="shared" si="17"/>
        <v>30.859202394648694</v>
      </c>
    </row>
    <row r="1113" spans="1:8" x14ac:dyDescent="0.25">
      <c r="A1113" s="56">
        <v>390100501051</v>
      </c>
      <c r="B1113" s="57" t="s">
        <v>3615</v>
      </c>
      <c r="C1113" s="58" t="s">
        <v>3616</v>
      </c>
      <c r="D1113" s="58" t="s">
        <v>3617</v>
      </c>
      <c r="E1113" s="58" t="s">
        <v>1679</v>
      </c>
      <c r="F1113" s="57" t="s">
        <v>441</v>
      </c>
      <c r="G1113" s="59">
        <v>149925</v>
      </c>
      <c r="H1113" s="102">
        <f t="shared" si="17"/>
        <v>30.52871643979271</v>
      </c>
    </row>
    <row r="1114" spans="1:8" x14ac:dyDescent="0.25">
      <c r="A1114" s="56">
        <v>371161000769</v>
      </c>
      <c r="B1114" s="57" t="s">
        <v>3618</v>
      </c>
      <c r="C1114" s="58" t="s">
        <v>3619</v>
      </c>
      <c r="D1114" s="58" t="s">
        <v>3620</v>
      </c>
      <c r="E1114" s="58" t="s">
        <v>2200</v>
      </c>
      <c r="F1114" s="57" t="s">
        <v>441</v>
      </c>
      <c r="G1114" s="59">
        <v>148350</v>
      </c>
      <c r="H1114" s="102">
        <f t="shared" si="17"/>
        <v>30.208004561235608</v>
      </c>
    </row>
    <row r="1115" spans="1:8" x14ac:dyDescent="0.25">
      <c r="A1115" s="56">
        <v>395100600085</v>
      </c>
      <c r="B1115" s="57" t="s">
        <v>3621</v>
      </c>
      <c r="C1115" s="58" t="s">
        <v>3622</v>
      </c>
      <c r="D1115" s="58" t="s">
        <v>3623</v>
      </c>
      <c r="E1115" s="58" t="s">
        <v>743</v>
      </c>
      <c r="F1115" s="57" t="s">
        <v>441</v>
      </c>
      <c r="G1115" s="59">
        <v>148350</v>
      </c>
      <c r="H1115" s="102">
        <f t="shared" si="17"/>
        <v>30.208004561235608</v>
      </c>
    </row>
    <row r="1116" spans="1:8" x14ac:dyDescent="0.25">
      <c r="A1116" s="56">
        <v>395131201324</v>
      </c>
      <c r="B1116" s="57" t="s">
        <v>3624</v>
      </c>
      <c r="C1116" s="58" t="s">
        <v>3625</v>
      </c>
      <c r="D1116" s="58" t="s">
        <v>3626</v>
      </c>
      <c r="E1116" s="58" t="s">
        <v>728</v>
      </c>
      <c r="F1116" s="57" t="s">
        <v>477</v>
      </c>
      <c r="G1116" s="59">
        <v>148350</v>
      </c>
      <c r="H1116" s="102">
        <f t="shared" si="17"/>
        <v>30.208004561235608</v>
      </c>
    </row>
    <row r="1117" spans="1:8" x14ac:dyDescent="0.25">
      <c r="A1117" s="56">
        <v>395150600850</v>
      </c>
      <c r="B1117" s="57" t="s">
        <v>3627</v>
      </c>
      <c r="C1117" s="58" t="s">
        <v>3628</v>
      </c>
      <c r="D1117" s="58" t="s">
        <v>3629</v>
      </c>
      <c r="E1117" s="58" t="s">
        <v>743</v>
      </c>
      <c r="F1117" s="57" t="s">
        <v>441</v>
      </c>
      <c r="G1117" s="59">
        <v>148350</v>
      </c>
      <c r="H1117" s="102">
        <f t="shared" si="17"/>
        <v>30.208004561235608</v>
      </c>
    </row>
    <row r="1118" spans="1:8" x14ac:dyDescent="0.25">
      <c r="A1118" s="56">
        <v>395170500916</v>
      </c>
      <c r="B1118" s="57" t="s">
        <v>3630</v>
      </c>
      <c r="C1118" s="58" t="s">
        <v>3631</v>
      </c>
      <c r="D1118" s="58" t="s">
        <v>3632</v>
      </c>
      <c r="E1118" s="58" t="s">
        <v>743</v>
      </c>
      <c r="F1118" s="57" t="s">
        <v>441</v>
      </c>
      <c r="G1118" s="59">
        <v>148350</v>
      </c>
      <c r="H1118" s="102">
        <f t="shared" si="17"/>
        <v>30.208004561235608</v>
      </c>
    </row>
    <row r="1119" spans="1:8" x14ac:dyDescent="0.25">
      <c r="A1119" s="56">
        <v>395171001204</v>
      </c>
      <c r="B1119" s="57" t="s">
        <v>3633</v>
      </c>
      <c r="C1119" s="58" t="s">
        <v>3634</v>
      </c>
      <c r="D1119" s="58" t="s">
        <v>3635</v>
      </c>
      <c r="E1119" s="58" t="s">
        <v>728</v>
      </c>
      <c r="F1119" s="57" t="s">
        <v>441</v>
      </c>
      <c r="G1119" s="59">
        <v>148350</v>
      </c>
      <c r="H1119" s="102">
        <f t="shared" si="17"/>
        <v>30.208004561235608</v>
      </c>
    </row>
    <row r="1120" spans="1:8" x14ac:dyDescent="0.25">
      <c r="A1120" s="56">
        <v>395191001308</v>
      </c>
      <c r="B1120" s="57" t="s">
        <v>3636</v>
      </c>
      <c r="C1120" s="58" t="s">
        <v>3637</v>
      </c>
      <c r="D1120" s="58" t="s">
        <v>3638</v>
      </c>
      <c r="E1120" s="58" t="s">
        <v>743</v>
      </c>
      <c r="F1120" s="57" t="s">
        <v>477</v>
      </c>
      <c r="G1120" s="59">
        <v>148350</v>
      </c>
      <c r="H1120" s="102">
        <f t="shared" si="17"/>
        <v>30.208004561235608</v>
      </c>
    </row>
    <row r="1121" spans="1:8" x14ac:dyDescent="0.25">
      <c r="A1121" s="56">
        <v>395191001553</v>
      </c>
      <c r="B1121" s="57" t="s">
        <v>3639</v>
      </c>
      <c r="C1121" s="58" t="s">
        <v>3640</v>
      </c>
      <c r="D1121" s="58" t="s">
        <v>3641</v>
      </c>
      <c r="E1121" s="58" t="s">
        <v>728</v>
      </c>
      <c r="F1121" s="57" t="s">
        <v>441</v>
      </c>
      <c r="G1121" s="59">
        <v>148350</v>
      </c>
      <c r="H1121" s="102">
        <f t="shared" si="17"/>
        <v>30.208004561235608</v>
      </c>
    </row>
    <row r="1122" spans="1:8" x14ac:dyDescent="0.25">
      <c r="A1122" s="56">
        <v>395770800361</v>
      </c>
      <c r="B1122" s="57" t="s">
        <v>3642</v>
      </c>
      <c r="C1122" s="58" t="s">
        <v>3643</v>
      </c>
      <c r="D1122" s="58" t="s">
        <v>2013</v>
      </c>
      <c r="E1122" s="58" t="s">
        <v>728</v>
      </c>
      <c r="F1122" s="57" t="s">
        <v>477</v>
      </c>
      <c r="G1122" s="59">
        <v>148350</v>
      </c>
      <c r="H1122" s="102">
        <f t="shared" si="17"/>
        <v>30.208004561235608</v>
      </c>
    </row>
    <row r="1123" spans="1:8" x14ac:dyDescent="0.25">
      <c r="A1123" s="56">
        <v>395951010922</v>
      </c>
      <c r="B1123" s="57" t="s">
        <v>3644</v>
      </c>
      <c r="C1123" s="58" t="s">
        <v>3645</v>
      </c>
      <c r="D1123" s="58" t="s">
        <v>3278</v>
      </c>
      <c r="E1123" s="58" t="s">
        <v>743</v>
      </c>
      <c r="F1123" s="57" t="s">
        <v>441</v>
      </c>
      <c r="G1123" s="59">
        <v>148350</v>
      </c>
      <c r="H1123" s="102">
        <f t="shared" si="17"/>
        <v>30.208004561235608</v>
      </c>
    </row>
    <row r="1124" spans="1:8" x14ac:dyDescent="0.25">
      <c r="A1124" s="56">
        <v>396170900015</v>
      </c>
      <c r="B1124" s="57" t="s">
        <v>155</v>
      </c>
      <c r="C1124" s="58" t="s">
        <v>3646</v>
      </c>
      <c r="D1124" s="58" t="s">
        <v>3647</v>
      </c>
      <c r="E1124" s="58" t="s">
        <v>440</v>
      </c>
      <c r="F1124" s="57" t="s">
        <v>441</v>
      </c>
      <c r="G1124" s="59">
        <v>148350</v>
      </c>
      <c r="H1124" s="102">
        <f t="shared" si="17"/>
        <v>30.208004561235608</v>
      </c>
    </row>
    <row r="1125" spans="1:8" x14ac:dyDescent="0.25">
      <c r="A1125" s="56">
        <v>398000705083</v>
      </c>
      <c r="B1125" s="57" t="s">
        <v>3648</v>
      </c>
      <c r="C1125" s="58" t="s">
        <v>3649</v>
      </c>
      <c r="D1125" s="58" t="s">
        <v>3650</v>
      </c>
      <c r="E1125" s="58" t="s">
        <v>1845</v>
      </c>
      <c r="F1125" s="57" t="s">
        <v>477</v>
      </c>
      <c r="G1125" s="59">
        <v>148350</v>
      </c>
      <c r="H1125" s="102">
        <f t="shared" si="17"/>
        <v>30.208004561235608</v>
      </c>
    </row>
    <row r="1126" spans="1:8" x14ac:dyDescent="0.25">
      <c r="A1126" s="56">
        <v>398191001188</v>
      </c>
      <c r="B1126" s="57" t="s">
        <v>3651</v>
      </c>
      <c r="C1126" s="58" t="s">
        <v>3652</v>
      </c>
      <c r="D1126" s="58" t="s">
        <v>3653</v>
      </c>
      <c r="E1126" s="58" t="s">
        <v>2227</v>
      </c>
      <c r="F1126" s="57" t="s">
        <v>441</v>
      </c>
      <c r="G1126" s="59">
        <v>148350</v>
      </c>
      <c r="H1126" s="102">
        <f t="shared" si="17"/>
        <v>30.208004561235608</v>
      </c>
    </row>
    <row r="1127" spans="1:8" x14ac:dyDescent="0.25">
      <c r="A1127" s="56">
        <v>390190401122</v>
      </c>
      <c r="B1127" s="57" t="s">
        <v>3654</v>
      </c>
      <c r="C1127" s="58" t="s">
        <v>3655</v>
      </c>
      <c r="D1127" s="58" t="s">
        <v>3656</v>
      </c>
      <c r="E1127" s="58" t="s">
        <v>1679</v>
      </c>
      <c r="F1127" s="57" t="s">
        <v>477</v>
      </c>
      <c r="G1127" s="59">
        <v>147912</v>
      </c>
      <c r="H1127" s="102">
        <f t="shared" si="17"/>
        <v>30.1188161150083</v>
      </c>
    </row>
    <row r="1128" spans="1:8" x14ac:dyDescent="0.25">
      <c r="A1128" s="56">
        <v>395101101911</v>
      </c>
      <c r="B1128" s="57" t="s">
        <v>3657</v>
      </c>
      <c r="C1128" s="58" t="s">
        <v>3658</v>
      </c>
      <c r="D1128" s="58" t="s">
        <v>3659</v>
      </c>
      <c r="E1128" s="58" t="s">
        <v>728</v>
      </c>
      <c r="F1128" s="57" t="s">
        <v>477</v>
      </c>
      <c r="G1128" s="59">
        <v>147912</v>
      </c>
      <c r="H1128" s="102">
        <f t="shared" si="17"/>
        <v>30.1188161150083</v>
      </c>
    </row>
    <row r="1129" spans="1:8" x14ac:dyDescent="0.25">
      <c r="A1129" s="56">
        <v>395130500638</v>
      </c>
      <c r="B1129" s="57" t="s">
        <v>3660</v>
      </c>
      <c r="C1129" s="58" t="s">
        <v>3661</v>
      </c>
      <c r="D1129" s="58" t="s">
        <v>3662</v>
      </c>
      <c r="E1129" s="58" t="s">
        <v>743</v>
      </c>
      <c r="F1129" s="57" t="s">
        <v>477</v>
      </c>
      <c r="G1129" s="59">
        <v>147912</v>
      </c>
      <c r="H1129" s="102">
        <f t="shared" si="17"/>
        <v>30.1188161150083</v>
      </c>
    </row>
    <row r="1130" spans="1:8" x14ac:dyDescent="0.25">
      <c r="A1130" s="56">
        <v>395950611086</v>
      </c>
      <c r="B1130" s="57" t="s">
        <v>3663</v>
      </c>
      <c r="C1130" s="58" t="s">
        <v>1663</v>
      </c>
      <c r="D1130" s="58" t="s">
        <v>1664</v>
      </c>
      <c r="E1130" s="58" t="s">
        <v>728</v>
      </c>
      <c r="F1130" s="57" t="s">
        <v>441</v>
      </c>
      <c r="G1130" s="59">
        <v>147912</v>
      </c>
      <c r="H1130" s="102">
        <f t="shared" si="17"/>
        <v>30.1188161150083</v>
      </c>
    </row>
    <row r="1131" spans="1:8" x14ac:dyDescent="0.25">
      <c r="A1131" s="56">
        <v>396750300058</v>
      </c>
      <c r="B1131" s="57" t="s">
        <v>414</v>
      </c>
      <c r="C1131" s="58" t="s">
        <v>3664</v>
      </c>
      <c r="D1131" s="58" t="s">
        <v>3665</v>
      </c>
      <c r="E1131" s="58" t="s">
        <v>440</v>
      </c>
      <c r="F1131" s="57" t="s">
        <v>441</v>
      </c>
      <c r="G1131" s="59">
        <v>147912</v>
      </c>
      <c r="H1131" s="102">
        <f t="shared" si="17"/>
        <v>30.1188161150083</v>
      </c>
    </row>
    <row r="1132" spans="1:8" x14ac:dyDescent="0.25">
      <c r="A1132" s="56">
        <v>396980650295</v>
      </c>
      <c r="B1132" s="57" t="s">
        <v>672</v>
      </c>
      <c r="C1132" s="58" t="s">
        <v>670</v>
      </c>
      <c r="D1132" s="58" t="s">
        <v>673</v>
      </c>
      <c r="E1132" s="58" t="s">
        <v>440</v>
      </c>
      <c r="F1132" s="57" t="s">
        <v>441</v>
      </c>
      <c r="G1132" s="59">
        <v>147912</v>
      </c>
      <c r="H1132" s="102">
        <f t="shared" si="17"/>
        <v>30.1188161150083</v>
      </c>
    </row>
    <row r="1133" spans="1:8" x14ac:dyDescent="0.25">
      <c r="A1133" s="56">
        <v>400190302278</v>
      </c>
      <c r="B1133" s="57" t="s">
        <v>3666</v>
      </c>
      <c r="C1133" s="58" t="s">
        <v>3667</v>
      </c>
      <c r="D1133" s="58" t="s">
        <v>3668</v>
      </c>
      <c r="E1133" s="58" t="s">
        <v>716</v>
      </c>
      <c r="F1133" s="57" t="s">
        <v>441</v>
      </c>
      <c r="G1133" s="59">
        <v>147912</v>
      </c>
      <c r="H1133" s="102">
        <f t="shared" si="17"/>
        <v>30.1188161150083</v>
      </c>
    </row>
    <row r="1134" spans="1:8" x14ac:dyDescent="0.25">
      <c r="A1134" s="56">
        <v>400181007875</v>
      </c>
      <c r="B1134" s="57" t="s">
        <v>3669</v>
      </c>
      <c r="C1134" s="58" t="s">
        <v>3670</v>
      </c>
      <c r="D1134" s="58" t="s">
        <v>3671</v>
      </c>
      <c r="E1134" s="58" t="s">
        <v>716</v>
      </c>
      <c r="F1134" s="57" t="s">
        <v>441</v>
      </c>
      <c r="G1134" s="59">
        <v>147774</v>
      </c>
      <c r="H1134" s="102">
        <f t="shared" si="17"/>
        <v>30.090715645649009</v>
      </c>
    </row>
    <row r="1135" spans="1:8" x14ac:dyDescent="0.25">
      <c r="A1135" s="56">
        <v>390130800508</v>
      </c>
      <c r="B1135" s="57" t="s">
        <v>3672</v>
      </c>
      <c r="C1135" s="58" t="s">
        <v>3673</v>
      </c>
      <c r="D1135" s="58" t="s">
        <v>3674</v>
      </c>
      <c r="E1135" s="58" t="s">
        <v>977</v>
      </c>
      <c r="F1135" s="57" t="s">
        <v>477</v>
      </c>
      <c r="G1135" s="59">
        <v>147476</v>
      </c>
      <c r="H1135" s="102">
        <f t="shared" si="17"/>
        <v>30.030034921960112</v>
      </c>
    </row>
    <row r="1136" spans="1:8" x14ac:dyDescent="0.25">
      <c r="A1136" s="56">
        <v>400170504303</v>
      </c>
      <c r="B1136" s="57" t="s">
        <v>3675</v>
      </c>
      <c r="C1136" s="58" t="s">
        <v>3676</v>
      </c>
      <c r="D1136" s="58" t="s">
        <v>3677</v>
      </c>
      <c r="E1136" s="58" t="s">
        <v>716</v>
      </c>
      <c r="F1136" s="57" t="s">
        <v>441</v>
      </c>
      <c r="G1136" s="59">
        <v>147476</v>
      </c>
      <c r="H1136" s="102">
        <f t="shared" si="17"/>
        <v>30.030034921960112</v>
      </c>
    </row>
    <row r="1137" spans="1:8" x14ac:dyDescent="0.25">
      <c r="A1137" s="56">
        <v>371921200542</v>
      </c>
      <c r="B1137" s="57" t="s">
        <v>3678</v>
      </c>
      <c r="C1137" s="58" t="s">
        <v>3679</v>
      </c>
      <c r="D1137" s="58" t="s">
        <v>3680</v>
      </c>
      <c r="E1137" s="58" t="s">
        <v>2200</v>
      </c>
      <c r="F1137" s="57" t="s">
        <v>441</v>
      </c>
      <c r="G1137" s="59">
        <v>147475</v>
      </c>
      <c r="H1137" s="102">
        <f t="shared" si="17"/>
        <v>30.029831295370549</v>
      </c>
    </row>
    <row r="1138" spans="1:8" x14ac:dyDescent="0.25">
      <c r="A1138" s="56">
        <v>371960200711</v>
      </c>
      <c r="B1138" s="57" t="s">
        <v>3681</v>
      </c>
      <c r="C1138" s="58" t="s">
        <v>3682</v>
      </c>
      <c r="D1138" s="58" t="s">
        <v>3683</v>
      </c>
      <c r="E1138" s="58" t="s">
        <v>2200</v>
      </c>
      <c r="F1138" s="57" t="s">
        <v>441</v>
      </c>
      <c r="G1138" s="59">
        <v>147475</v>
      </c>
      <c r="H1138" s="102">
        <f t="shared" si="17"/>
        <v>30.029831295370549</v>
      </c>
    </row>
    <row r="1139" spans="1:8" x14ac:dyDescent="0.25">
      <c r="A1139" s="56">
        <v>389011210109</v>
      </c>
      <c r="B1139" s="57" t="s">
        <v>3684</v>
      </c>
      <c r="C1139" s="58" t="s">
        <v>1653</v>
      </c>
      <c r="D1139" s="58" t="s">
        <v>3685</v>
      </c>
      <c r="E1139" s="58" t="s">
        <v>815</v>
      </c>
      <c r="F1139" s="57" t="s">
        <v>477</v>
      </c>
      <c r="G1139" s="59">
        <v>147475</v>
      </c>
      <c r="H1139" s="102">
        <f t="shared" si="17"/>
        <v>30.029831295370549</v>
      </c>
    </row>
    <row r="1140" spans="1:8" x14ac:dyDescent="0.25">
      <c r="A1140" s="56">
        <v>390030310511</v>
      </c>
      <c r="B1140" s="57" t="s">
        <v>3686</v>
      </c>
      <c r="C1140" s="58" t="s">
        <v>3687</v>
      </c>
      <c r="D1140" s="58" t="s">
        <v>3688</v>
      </c>
      <c r="E1140" s="58" t="s">
        <v>1525</v>
      </c>
      <c r="F1140" s="57" t="s">
        <v>477</v>
      </c>
      <c r="G1140" s="59">
        <v>147475</v>
      </c>
      <c r="H1140" s="102">
        <f t="shared" si="17"/>
        <v>30.029831295370549</v>
      </c>
    </row>
    <row r="1141" spans="1:8" x14ac:dyDescent="0.25">
      <c r="A1141" s="56">
        <v>390930700081</v>
      </c>
      <c r="B1141" s="57" t="s">
        <v>3689</v>
      </c>
      <c r="C1141" s="58" t="s">
        <v>3690</v>
      </c>
      <c r="D1141" s="58" t="s">
        <v>3691</v>
      </c>
      <c r="E1141" s="58" t="s">
        <v>1215</v>
      </c>
      <c r="F1141" s="57" t="s">
        <v>441</v>
      </c>
      <c r="G1141" s="59">
        <v>147475</v>
      </c>
      <c r="H1141" s="102">
        <f t="shared" si="17"/>
        <v>30.029831295370549</v>
      </c>
    </row>
    <row r="1142" spans="1:8" x14ac:dyDescent="0.25">
      <c r="A1142" s="56">
        <v>391930900141</v>
      </c>
      <c r="B1142" s="57" t="s">
        <v>3692</v>
      </c>
      <c r="C1142" s="58" t="s">
        <v>3693</v>
      </c>
      <c r="D1142" s="58" t="s">
        <v>3694</v>
      </c>
      <c r="E1142" s="58" t="s">
        <v>1416</v>
      </c>
      <c r="F1142" s="57" t="s">
        <v>441</v>
      </c>
      <c r="G1142" s="59">
        <v>147475</v>
      </c>
      <c r="H1142" s="102">
        <f t="shared" si="17"/>
        <v>30.029831295370549</v>
      </c>
    </row>
    <row r="1143" spans="1:8" x14ac:dyDescent="0.25">
      <c r="A1143" s="56">
        <v>391950200226</v>
      </c>
      <c r="B1143" s="57" t="s">
        <v>3695</v>
      </c>
      <c r="C1143" s="58" t="s">
        <v>3696</v>
      </c>
      <c r="D1143" s="58" t="s">
        <v>3697</v>
      </c>
      <c r="E1143" s="58" t="s">
        <v>984</v>
      </c>
      <c r="F1143" s="57" t="s">
        <v>441</v>
      </c>
      <c r="G1143" s="59">
        <v>147475</v>
      </c>
      <c r="H1143" s="102">
        <f t="shared" si="17"/>
        <v>30.029831295370549</v>
      </c>
    </row>
    <row r="1144" spans="1:8" x14ac:dyDescent="0.25">
      <c r="A1144" s="56">
        <v>395000803361</v>
      </c>
      <c r="B1144" s="57" t="s">
        <v>3698</v>
      </c>
      <c r="C1144" s="58" t="s">
        <v>3699</v>
      </c>
      <c r="D1144" s="58" t="s">
        <v>3700</v>
      </c>
      <c r="E1144" s="58" t="s">
        <v>728</v>
      </c>
      <c r="F1144" s="57" t="s">
        <v>441</v>
      </c>
      <c r="G1144" s="59">
        <v>147475</v>
      </c>
      <c r="H1144" s="102">
        <f t="shared" si="17"/>
        <v>30.029831295370549</v>
      </c>
    </row>
    <row r="1145" spans="1:8" x14ac:dyDescent="0.25">
      <c r="A1145" s="56">
        <v>395010301968</v>
      </c>
      <c r="B1145" s="57" t="s">
        <v>3701</v>
      </c>
      <c r="C1145" s="58" t="s">
        <v>3702</v>
      </c>
      <c r="D1145" s="58" t="s">
        <v>2309</v>
      </c>
      <c r="E1145" s="58" t="s">
        <v>743</v>
      </c>
      <c r="F1145" s="57" t="s">
        <v>477</v>
      </c>
      <c r="G1145" s="59">
        <v>147475</v>
      </c>
      <c r="H1145" s="102">
        <f t="shared" si="17"/>
        <v>30.029831295370549</v>
      </c>
    </row>
    <row r="1146" spans="1:8" x14ac:dyDescent="0.25">
      <c r="A1146" s="56">
        <v>395060900153</v>
      </c>
      <c r="B1146" s="57" t="s">
        <v>3703</v>
      </c>
      <c r="C1146" s="58" t="s">
        <v>3704</v>
      </c>
      <c r="D1146" s="58" t="s">
        <v>3705</v>
      </c>
      <c r="E1146" s="58" t="s">
        <v>743</v>
      </c>
      <c r="F1146" s="57" t="s">
        <v>477</v>
      </c>
      <c r="G1146" s="59">
        <v>147475</v>
      </c>
      <c r="H1146" s="102">
        <f t="shared" si="17"/>
        <v>30.029831295370549</v>
      </c>
    </row>
    <row r="1147" spans="1:8" x14ac:dyDescent="0.25">
      <c r="A1147" s="56">
        <v>395770800336</v>
      </c>
      <c r="B1147" s="57" t="s">
        <v>3706</v>
      </c>
      <c r="C1147" s="58" t="s">
        <v>3707</v>
      </c>
      <c r="D1147" s="58" t="s">
        <v>3708</v>
      </c>
      <c r="E1147" s="58" t="s">
        <v>728</v>
      </c>
      <c r="F1147" s="57" t="s">
        <v>441</v>
      </c>
      <c r="G1147" s="59">
        <v>147475</v>
      </c>
      <c r="H1147" s="102">
        <f t="shared" si="17"/>
        <v>30.029831295370549</v>
      </c>
    </row>
    <row r="1148" spans="1:8" x14ac:dyDescent="0.25">
      <c r="A1148" s="56">
        <v>395770801642</v>
      </c>
      <c r="B1148" s="57" t="s">
        <v>3709</v>
      </c>
      <c r="C1148" s="58" t="s">
        <v>1699</v>
      </c>
      <c r="D1148" s="58" t="s">
        <v>2688</v>
      </c>
      <c r="E1148" s="58" t="s">
        <v>743</v>
      </c>
      <c r="F1148" s="57" t="s">
        <v>441</v>
      </c>
      <c r="G1148" s="59">
        <v>147475</v>
      </c>
      <c r="H1148" s="102">
        <f t="shared" si="17"/>
        <v>30.029831295370549</v>
      </c>
    </row>
    <row r="1149" spans="1:8" x14ac:dyDescent="0.25">
      <c r="A1149" s="56">
        <v>395990420542</v>
      </c>
      <c r="B1149" s="57" t="s">
        <v>3710</v>
      </c>
      <c r="C1149" s="58" t="s">
        <v>3711</v>
      </c>
      <c r="D1149" s="58" t="s">
        <v>3712</v>
      </c>
      <c r="E1149" s="58" t="s">
        <v>728</v>
      </c>
      <c r="F1149" s="57" t="s">
        <v>441</v>
      </c>
      <c r="G1149" s="59">
        <v>147475</v>
      </c>
      <c r="H1149" s="102">
        <f t="shared" si="17"/>
        <v>30.029831295370549</v>
      </c>
    </row>
    <row r="1150" spans="1:8" x14ac:dyDescent="0.25">
      <c r="A1150" s="56">
        <v>395990952102</v>
      </c>
      <c r="B1150" s="57" t="s">
        <v>3713</v>
      </c>
      <c r="C1150" s="58" t="s">
        <v>3714</v>
      </c>
      <c r="D1150" s="58" t="s">
        <v>3715</v>
      </c>
      <c r="E1150" s="58" t="s">
        <v>743</v>
      </c>
      <c r="F1150" s="57" t="s">
        <v>441</v>
      </c>
      <c r="G1150" s="59">
        <v>147475</v>
      </c>
      <c r="H1150" s="102">
        <f t="shared" si="17"/>
        <v>30.029831295370549</v>
      </c>
    </row>
    <row r="1151" spans="1:8" x14ac:dyDescent="0.25">
      <c r="A1151" s="56">
        <v>396010901937</v>
      </c>
      <c r="B1151" s="57" t="s">
        <v>221</v>
      </c>
      <c r="C1151" s="58" t="s">
        <v>2507</v>
      </c>
      <c r="D1151" s="58" t="s">
        <v>3716</v>
      </c>
      <c r="E1151" s="58" t="s">
        <v>440</v>
      </c>
      <c r="F1151" s="57" t="s">
        <v>477</v>
      </c>
      <c r="G1151" s="59">
        <v>147475</v>
      </c>
      <c r="H1151" s="102">
        <f t="shared" si="17"/>
        <v>30.029831295370549</v>
      </c>
    </row>
    <row r="1152" spans="1:8" x14ac:dyDescent="0.25">
      <c r="A1152" s="56">
        <v>396011203320</v>
      </c>
      <c r="B1152" s="57" t="s">
        <v>205</v>
      </c>
      <c r="C1152" s="58" t="s">
        <v>3717</v>
      </c>
      <c r="D1152" s="58" t="s">
        <v>3718</v>
      </c>
      <c r="E1152" s="58" t="s">
        <v>440</v>
      </c>
      <c r="F1152" s="57" t="s">
        <v>477</v>
      </c>
      <c r="G1152" s="59">
        <v>147475</v>
      </c>
      <c r="H1152" s="102">
        <f t="shared" si="17"/>
        <v>30.029831295370549</v>
      </c>
    </row>
    <row r="1153" spans="1:8" x14ac:dyDescent="0.25">
      <c r="A1153" s="56">
        <v>396021201414</v>
      </c>
      <c r="B1153" s="57" t="s">
        <v>222</v>
      </c>
      <c r="C1153" s="58" t="s">
        <v>2507</v>
      </c>
      <c r="D1153" s="58" t="s">
        <v>2533</v>
      </c>
      <c r="E1153" s="58" t="s">
        <v>440</v>
      </c>
      <c r="F1153" s="57" t="s">
        <v>477</v>
      </c>
      <c r="G1153" s="59">
        <v>147475</v>
      </c>
      <c r="H1153" s="102">
        <f t="shared" si="17"/>
        <v>30.029831295370549</v>
      </c>
    </row>
    <row r="1154" spans="1:8" x14ac:dyDescent="0.25">
      <c r="A1154" s="56">
        <v>396051001118</v>
      </c>
      <c r="B1154" s="57" t="s">
        <v>209</v>
      </c>
      <c r="C1154" s="58" t="s">
        <v>3719</v>
      </c>
      <c r="D1154" s="58" t="s">
        <v>3720</v>
      </c>
      <c r="E1154" s="58" t="s">
        <v>440</v>
      </c>
      <c r="F1154" s="57" t="s">
        <v>441</v>
      </c>
      <c r="G1154" s="59">
        <v>147475</v>
      </c>
      <c r="H1154" s="102">
        <f t="shared" ref="H1154:H1217" si="18">G1154/4910.95</f>
        <v>30.029831295370549</v>
      </c>
    </row>
    <row r="1155" spans="1:8" x14ac:dyDescent="0.25">
      <c r="A1155" s="56">
        <v>396161000249</v>
      </c>
      <c r="B1155" s="57" t="s">
        <v>622</v>
      </c>
      <c r="C1155" s="58" t="s">
        <v>623</v>
      </c>
      <c r="D1155" s="58" t="s">
        <v>624</v>
      </c>
      <c r="E1155" s="58" t="s">
        <v>440</v>
      </c>
      <c r="F1155" s="57" t="s">
        <v>441</v>
      </c>
      <c r="G1155" s="59">
        <v>147475</v>
      </c>
      <c r="H1155" s="102">
        <f t="shared" si="18"/>
        <v>30.029831295370549</v>
      </c>
    </row>
    <row r="1156" spans="1:8" x14ac:dyDescent="0.25">
      <c r="A1156" s="56">
        <v>396740915267</v>
      </c>
      <c r="B1156" s="57" t="s">
        <v>24</v>
      </c>
      <c r="C1156" s="58" t="s">
        <v>3721</v>
      </c>
      <c r="D1156" s="58" t="s">
        <v>3722</v>
      </c>
      <c r="E1156" s="58" t="s">
        <v>440</v>
      </c>
      <c r="F1156" s="57" t="s">
        <v>441</v>
      </c>
      <c r="G1156" s="59">
        <v>147475</v>
      </c>
      <c r="H1156" s="102">
        <f t="shared" si="18"/>
        <v>30.029831295370549</v>
      </c>
    </row>
    <row r="1157" spans="1:8" x14ac:dyDescent="0.25">
      <c r="A1157" s="56">
        <v>400960930183</v>
      </c>
      <c r="B1157" s="57" t="s">
        <v>3723</v>
      </c>
      <c r="C1157" s="58" t="s">
        <v>3724</v>
      </c>
      <c r="D1157" s="58" t="s">
        <v>3725</v>
      </c>
      <c r="E1157" s="58" t="s">
        <v>716</v>
      </c>
      <c r="F1157" s="57" t="s">
        <v>441</v>
      </c>
      <c r="G1157" s="59">
        <v>147475</v>
      </c>
      <c r="H1157" s="102">
        <f t="shared" si="18"/>
        <v>30.029831295370549</v>
      </c>
    </row>
    <row r="1158" spans="1:8" x14ac:dyDescent="0.25">
      <c r="A1158" s="56">
        <v>350161100413</v>
      </c>
      <c r="B1158" s="57" t="s">
        <v>3726</v>
      </c>
      <c r="C1158" s="58" t="s">
        <v>800</v>
      </c>
      <c r="D1158" s="58" t="s">
        <v>3727</v>
      </c>
      <c r="E1158" s="58" t="s">
        <v>732</v>
      </c>
      <c r="F1158" s="57" t="s">
        <v>441</v>
      </c>
      <c r="G1158" s="59">
        <v>147474</v>
      </c>
      <c r="H1158" s="102">
        <f t="shared" si="18"/>
        <v>30.029627668780989</v>
      </c>
    </row>
    <row r="1159" spans="1:8" x14ac:dyDescent="0.25">
      <c r="A1159" s="56">
        <v>370850100073</v>
      </c>
      <c r="B1159" s="57" t="s">
        <v>3728</v>
      </c>
      <c r="C1159" s="58" t="s">
        <v>3729</v>
      </c>
      <c r="D1159" s="58" t="s">
        <v>3730</v>
      </c>
      <c r="E1159" s="58" t="s">
        <v>1409</v>
      </c>
      <c r="F1159" s="57" t="s">
        <v>441</v>
      </c>
      <c r="G1159" s="59">
        <v>147474</v>
      </c>
      <c r="H1159" s="102">
        <f t="shared" si="18"/>
        <v>30.029627668780989</v>
      </c>
    </row>
    <row r="1160" spans="1:8" x14ac:dyDescent="0.25">
      <c r="A1160" s="56">
        <v>371850204061</v>
      </c>
      <c r="B1160" s="57" t="s">
        <v>3731</v>
      </c>
      <c r="C1160" s="58" t="s">
        <v>3732</v>
      </c>
      <c r="D1160" s="58" t="s">
        <v>3733</v>
      </c>
      <c r="E1160" s="58" t="s">
        <v>2174</v>
      </c>
      <c r="F1160" s="57" t="s">
        <v>441</v>
      </c>
      <c r="G1160" s="59">
        <v>147474</v>
      </c>
      <c r="H1160" s="102">
        <f t="shared" si="18"/>
        <v>30.029627668780989</v>
      </c>
    </row>
    <row r="1161" spans="1:8" x14ac:dyDescent="0.25">
      <c r="A1161" s="56">
        <v>389120600553</v>
      </c>
      <c r="B1161" s="57" t="s">
        <v>3734</v>
      </c>
      <c r="C1161" s="58" t="s">
        <v>2535</v>
      </c>
      <c r="D1161" s="58" t="s">
        <v>3735</v>
      </c>
      <c r="E1161" s="58" t="s">
        <v>815</v>
      </c>
      <c r="F1161" s="57" t="s">
        <v>477</v>
      </c>
      <c r="G1161" s="59">
        <v>147474</v>
      </c>
      <c r="H1161" s="102">
        <f t="shared" si="18"/>
        <v>30.029627668780989</v>
      </c>
    </row>
    <row r="1162" spans="1:8" x14ac:dyDescent="0.25">
      <c r="A1162" s="56">
        <v>389960510598</v>
      </c>
      <c r="B1162" s="57" t="s">
        <v>3736</v>
      </c>
      <c r="C1162" s="58" t="s">
        <v>3737</v>
      </c>
      <c r="D1162" s="58" t="s">
        <v>3738</v>
      </c>
      <c r="E1162" s="58" t="s">
        <v>1446</v>
      </c>
      <c r="F1162" s="57" t="s">
        <v>441</v>
      </c>
      <c r="G1162" s="59">
        <v>147474</v>
      </c>
      <c r="H1162" s="102">
        <f t="shared" si="18"/>
        <v>30.029627668780989</v>
      </c>
    </row>
    <row r="1163" spans="1:8" x14ac:dyDescent="0.25">
      <c r="A1163" s="56">
        <v>390020401314</v>
      </c>
      <c r="B1163" s="57" t="s">
        <v>3739</v>
      </c>
      <c r="C1163" s="58" t="s">
        <v>3740</v>
      </c>
      <c r="D1163" s="58" t="s">
        <v>3741</v>
      </c>
      <c r="E1163" s="58" t="s">
        <v>1679</v>
      </c>
      <c r="F1163" s="57" t="s">
        <v>477</v>
      </c>
      <c r="G1163" s="59">
        <v>147474</v>
      </c>
      <c r="H1163" s="102">
        <f t="shared" si="18"/>
        <v>30.029627668780989</v>
      </c>
    </row>
    <row r="1164" spans="1:8" x14ac:dyDescent="0.25">
      <c r="A1164" s="56">
        <v>390061100973</v>
      </c>
      <c r="B1164" s="57" t="s">
        <v>3742</v>
      </c>
      <c r="C1164" s="58" t="s">
        <v>1824</v>
      </c>
      <c r="D1164" s="58" t="s">
        <v>2267</v>
      </c>
      <c r="E1164" s="58" t="s">
        <v>1781</v>
      </c>
      <c r="F1164" s="57" t="s">
        <v>477</v>
      </c>
      <c r="G1164" s="59">
        <v>147474</v>
      </c>
      <c r="H1164" s="102">
        <f t="shared" si="18"/>
        <v>30.029627668780989</v>
      </c>
    </row>
    <row r="1165" spans="1:8" x14ac:dyDescent="0.25">
      <c r="A1165" s="56">
        <v>390080900352</v>
      </c>
      <c r="B1165" s="57" t="s">
        <v>3743</v>
      </c>
      <c r="C1165" s="58" t="s">
        <v>2266</v>
      </c>
      <c r="D1165" s="58" t="s">
        <v>3744</v>
      </c>
      <c r="E1165" s="58" t="s">
        <v>1781</v>
      </c>
      <c r="F1165" s="57" t="s">
        <v>477</v>
      </c>
      <c r="G1165" s="59">
        <v>147474</v>
      </c>
      <c r="H1165" s="102">
        <f t="shared" si="18"/>
        <v>30.029627668780989</v>
      </c>
    </row>
    <row r="1166" spans="1:8" x14ac:dyDescent="0.25">
      <c r="A1166" s="56">
        <v>390100300781</v>
      </c>
      <c r="B1166" s="57" t="s">
        <v>3745</v>
      </c>
      <c r="C1166" s="58" t="s">
        <v>3746</v>
      </c>
      <c r="D1166" s="58" t="s">
        <v>3747</v>
      </c>
      <c r="E1166" s="58" t="s">
        <v>2816</v>
      </c>
      <c r="F1166" s="57" t="s">
        <v>477</v>
      </c>
      <c r="G1166" s="59">
        <v>147474</v>
      </c>
      <c r="H1166" s="102">
        <f t="shared" si="18"/>
        <v>30.029627668780989</v>
      </c>
    </row>
    <row r="1167" spans="1:8" x14ac:dyDescent="0.25">
      <c r="A1167" s="56">
        <v>390101200712</v>
      </c>
      <c r="B1167" s="57" t="s">
        <v>3748</v>
      </c>
      <c r="C1167" s="58" t="s">
        <v>3116</v>
      </c>
      <c r="D1167" s="58" t="s">
        <v>3749</v>
      </c>
      <c r="E1167" s="58" t="s">
        <v>1679</v>
      </c>
      <c r="F1167" s="57" t="s">
        <v>477</v>
      </c>
      <c r="G1167" s="59">
        <v>147474</v>
      </c>
      <c r="H1167" s="102">
        <f t="shared" si="18"/>
        <v>30.029627668780989</v>
      </c>
    </row>
    <row r="1168" spans="1:8" x14ac:dyDescent="0.25">
      <c r="A1168" s="56">
        <v>390120500409</v>
      </c>
      <c r="B1168" s="57" t="s">
        <v>3750</v>
      </c>
      <c r="C1168" s="58" t="s">
        <v>2263</v>
      </c>
      <c r="D1168" s="58" t="s">
        <v>3751</v>
      </c>
      <c r="E1168" s="58" t="s">
        <v>977</v>
      </c>
      <c r="F1168" s="57" t="s">
        <v>441</v>
      </c>
      <c r="G1168" s="59">
        <v>147474</v>
      </c>
      <c r="H1168" s="102">
        <f t="shared" si="18"/>
        <v>30.029627668780989</v>
      </c>
    </row>
    <row r="1169" spans="1:8" x14ac:dyDescent="0.25">
      <c r="A1169" s="56">
        <v>390120600136</v>
      </c>
      <c r="B1169" s="57" t="s">
        <v>3752</v>
      </c>
      <c r="C1169" s="58" t="s">
        <v>3753</v>
      </c>
      <c r="D1169" s="58" t="s">
        <v>3754</v>
      </c>
      <c r="E1169" s="58" t="s">
        <v>1532</v>
      </c>
      <c r="F1169" s="57" t="s">
        <v>477</v>
      </c>
      <c r="G1169" s="59">
        <v>147474</v>
      </c>
      <c r="H1169" s="102">
        <f t="shared" si="18"/>
        <v>30.029627668780989</v>
      </c>
    </row>
    <row r="1170" spans="1:8" x14ac:dyDescent="0.25">
      <c r="A1170" s="56">
        <v>390170300320</v>
      </c>
      <c r="B1170" s="57" t="s">
        <v>3755</v>
      </c>
      <c r="C1170" s="58" t="s">
        <v>3753</v>
      </c>
      <c r="D1170" s="58" t="s">
        <v>3756</v>
      </c>
      <c r="E1170" s="58" t="s">
        <v>1719</v>
      </c>
      <c r="F1170" s="57" t="s">
        <v>477</v>
      </c>
      <c r="G1170" s="59">
        <v>147474</v>
      </c>
      <c r="H1170" s="102">
        <f t="shared" si="18"/>
        <v>30.029627668780989</v>
      </c>
    </row>
    <row r="1171" spans="1:8" x14ac:dyDescent="0.25">
      <c r="A1171" s="56">
        <v>390170301890</v>
      </c>
      <c r="B1171" s="57" t="s">
        <v>3757</v>
      </c>
      <c r="C1171" s="58" t="s">
        <v>3758</v>
      </c>
      <c r="D1171" s="58" t="s">
        <v>3759</v>
      </c>
      <c r="E1171" s="58" t="s">
        <v>1055</v>
      </c>
      <c r="F1171" s="57" t="s">
        <v>441</v>
      </c>
      <c r="G1171" s="59">
        <v>147474</v>
      </c>
      <c r="H1171" s="102">
        <f t="shared" si="18"/>
        <v>30.029627668780989</v>
      </c>
    </row>
    <row r="1172" spans="1:8" x14ac:dyDescent="0.25">
      <c r="A1172" s="56">
        <v>390190700707</v>
      </c>
      <c r="B1172" s="57" t="s">
        <v>3760</v>
      </c>
      <c r="C1172" s="58" t="s">
        <v>3761</v>
      </c>
      <c r="D1172" s="58" t="s">
        <v>3762</v>
      </c>
      <c r="E1172" s="58" t="s">
        <v>1679</v>
      </c>
      <c r="F1172" s="57" t="s">
        <v>441</v>
      </c>
      <c r="G1172" s="59">
        <v>147474</v>
      </c>
      <c r="H1172" s="102">
        <f t="shared" si="18"/>
        <v>30.029627668780989</v>
      </c>
    </row>
    <row r="1173" spans="1:8" x14ac:dyDescent="0.25">
      <c r="A1173" s="56">
        <v>390191000156</v>
      </c>
      <c r="B1173" s="57" t="s">
        <v>3763</v>
      </c>
      <c r="C1173" s="58" t="s">
        <v>3764</v>
      </c>
      <c r="D1173" s="58" t="s">
        <v>3765</v>
      </c>
      <c r="E1173" s="58" t="s">
        <v>1525</v>
      </c>
      <c r="F1173" s="57" t="s">
        <v>441</v>
      </c>
      <c r="G1173" s="59">
        <v>147474</v>
      </c>
      <c r="H1173" s="102">
        <f t="shared" si="18"/>
        <v>30.029627668780989</v>
      </c>
    </row>
    <row r="1174" spans="1:8" x14ac:dyDescent="0.25">
      <c r="A1174" s="56">
        <v>390200100665</v>
      </c>
      <c r="B1174" s="57" t="s">
        <v>3766</v>
      </c>
      <c r="C1174" s="58" t="s">
        <v>3767</v>
      </c>
      <c r="D1174" s="58" t="s">
        <v>3768</v>
      </c>
      <c r="E1174" s="58" t="s">
        <v>1532</v>
      </c>
      <c r="F1174" s="57" t="s">
        <v>441</v>
      </c>
      <c r="G1174" s="59">
        <v>147474</v>
      </c>
      <c r="H1174" s="102">
        <f t="shared" si="18"/>
        <v>30.029627668780989</v>
      </c>
    </row>
    <row r="1175" spans="1:8" x14ac:dyDescent="0.25">
      <c r="A1175" s="56">
        <v>390680600042</v>
      </c>
      <c r="B1175" s="57" t="s">
        <v>3769</v>
      </c>
      <c r="C1175" s="58" t="s">
        <v>3770</v>
      </c>
      <c r="D1175" s="58" t="s">
        <v>3771</v>
      </c>
      <c r="E1175" s="58" t="s">
        <v>1532</v>
      </c>
      <c r="F1175" s="57" t="s">
        <v>441</v>
      </c>
      <c r="G1175" s="59">
        <v>147474</v>
      </c>
      <c r="H1175" s="102">
        <f t="shared" si="18"/>
        <v>30.029627668780989</v>
      </c>
    </row>
    <row r="1176" spans="1:8" x14ac:dyDescent="0.25">
      <c r="A1176" s="56">
        <v>390690300047</v>
      </c>
      <c r="B1176" s="57" t="s">
        <v>3772</v>
      </c>
      <c r="C1176" s="58" t="s">
        <v>3773</v>
      </c>
      <c r="D1176" s="58" t="s">
        <v>2815</v>
      </c>
      <c r="E1176" s="58" t="s">
        <v>2816</v>
      </c>
      <c r="F1176" s="57" t="s">
        <v>477</v>
      </c>
      <c r="G1176" s="59">
        <v>147474</v>
      </c>
      <c r="H1176" s="102">
        <f t="shared" si="18"/>
        <v>30.029627668780989</v>
      </c>
    </row>
    <row r="1177" spans="1:8" x14ac:dyDescent="0.25">
      <c r="A1177" s="56">
        <v>390820600072</v>
      </c>
      <c r="B1177" s="57" t="s">
        <v>3774</v>
      </c>
      <c r="C1177" s="58" t="s">
        <v>3690</v>
      </c>
      <c r="D1177" s="58" t="s">
        <v>3775</v>
      </c>
      <c r="E1177" s="58" t="s">
        <v>1532</v>
      </c>
      <c r="F1177" s="57" t="s">
        <v>441</v>
      </c>
      <c r="G1177" s="59">
        <v>147474</v>
      </c>
      <c r="H1177" s="102">
        <f t="shared" si="18"/>
        <v>30.029627668780989</v>
      </c>
    </row>
    <row r="1178" spans="1:8" x14ac:dyDescent="0.25">
      <c r="A1178" s="56">
        <v>390860200018</v>
      </c>
      <c r="B1178" s="57" t="s">
        <v>3776</v>
      </c>
      <c r="C1178" s="58" t="s">
        <v>3777</v>
      </c>
      <c r="D1178" s="58" t="s">
        <v>3778</v>
      </c>
      <c r="E1178" s="58" t="s">
        <v>1215</v>
      </c>
      <c r="F1178" s="57" t="s">
        <v>477</v>
      </c>
      <c r="G1178" s="59">
        <v>147474</v>
      </c>
      <c r="H1178" s="102">
        <f t="shared" si="18"/>
        <v>30.029627668780989</v>
      </c>
    </row>
    <row r="1179" spans="1:8" x14ac:dyDescent="0.25">
      <c r="A1179" s="56">
        <v>391060900026</v>
      </c>
      <c r="B1179" s="57" t="s">
        <v>3779</v>
      </c>
      <c r="C1179" s="58" t="s">
        <v>3780</v>
      </c>
      <c r="D1179" s="58" t="s">
        <v>3781</v>
      </c>
      <c r="E1179" s="58" t="s">
        <v>1788</v>
      </c>
      <c r="F1179" s="57" t="s">
        <v>441</v>
      </c>
      <c r="G1179" s="59">
        <v>147474</v>
      </c>
      <c r="H1179" s="102">
        <f t="shared" si="18"/>
        <v>30.029627668780989</v>
      </c>
    </row>
    <row r="1180" spans="1:8" x14ac:dyDescent="0.25">
      <c r="A1180" s="56">
        <v>391730100336</v>
      </c>
      <c r="B1180" s="57" t="s">
        <v>3782</v>
      </c>
      <c r="C1180" s="58" t="s">
        <v>3783</v>
      </c>
      <c r="D1180" s="58" t="s">
        <v>3784</v>
      </c>
      <c r="E1180" s="58" t="s">
        <v>1416</v>
      </c>
      <c r="F1180" s="57" t="s">
        <v>441</v>
      </c>
      <c r="G1180" s="59">
        <v>147474</v>
      </c>
      <c r="H1180" s="102">
        <f t="shared" si="18"/>
        <v>30.029627668780989</v>
      </c>
    </row>
    <row r="1181" spans="1:8" x14ac:dyDescent="0.25">
      <c r="A1181" s="56">
        <v>391811000905</v>
      </c>
      <c r="B1181" s="57" t="s">
        <v>3785</v>
      </c>
      <c r="C1181" s="58" t="s">
        <v>3786</v>
      </c>
      <c r="D1181" s="58" t="s">
        <v>3787</v>
      </c>
      <c r="E1181" s="58" t="s">
        <v>3788</v>
      </c>
      <c r="F1181" s="57" t="s">
        <v>441</v>
      </c>
      <c r="G1181" s="59">
        <v>147474</v>
      </c>
      <c r="H1181" s="102">
        <f t="shared" si="18"/>
        <v>30.029627668780989</v>
      </c>
    </row>
    <row r="1182" spans="1:8" x14ac:dyDescent="0.25">
      <c r="A1182" s="56">
        <v>392070310151</v>
      </c>
      <c r="B1182" s="57" t="s">
        <v>3789</v>
      </c>
      <c r="C1182" s="58" t="s">
        <v>3790</v>
      </c>
      <c r="D1182" s="58" t="s">
        <v>3791</v>
      </c>
      <c r="E1182" s="58" t="s">
        <v>938</v>
      </c>
      <c r="F1182" s="57" t="s">
        <v>441</v>
      </c>
      <c r="G1182" s="59">
        <v>147474</v>
      </c>
      <c r="H1182" s="102">
        <f t="shared" si="18"/>
        <v>30.029627668780989</v>
      </c>
    </row>
    <row r="1183" spans="1:8" x14ac:dyDescent="0.25">
      <c r="A1183" s="56">
        <v>392140500262</v>
      </c>
      <c r="B1183" s="57" t="s">
        <v>3792</v>
      </c>
      <c r="C1183" s="58" t="s">
        <v>3793</v>
      </c>
      <c r="D1183" s="58" t="s">
        <v>3794</v>
      </c>
      <c r="E1183" s="58" t="s">
        <v>2478</v>
      </c>
      <c r="F1183" s="57" t="s">
        <v>441</v>
      </c>
      <c r="G1183" s="59">
        <v>147474</v>
      </c>
      <c r="H1183" s="102">
        <f t="shared" si="18"/>
        <v>30.029627668780989</v>
      </c>
    </row>
    <row r="1184" spans="1:8" x14ac:dyDescent="0.25">
      <c r="A1184" s="56">
        <v>393010610151</v>
      </c>
      <c r="B1184" s="57" t="s">
        <v>3795</v>
      </c>
      <c r="C1184" s="58" t="s">
        <v>3796</v>
      </c>
      <c r="D1184" s="58" t="s">
        <v>3797</v>
      </c>
      <c r="E1184" s="58" t="s">
        <v>3798</v>
      </c>
      <c r="F1184" s="57" t="s">
        <v>477</v>
      </c>
      <c r="G1184" s="59">
        <v>147474</v>
      </c>
      <c r="H1184" s="102">
        <f t="shared" si="18"/>
        <v>30.029627668780989</v>
      </c>
    </row>
    <row r="1185" spans="1:8" x14ac:dyDescent="0.25">
      <c r="A1185" s="56">
        <v>393060300226</v>
      </c>
      <c r="B1185" s="57" t="s">
        <v>3799</v>
      </c>
      <c r="C1185" s="58" t="s">
        <v>3800</v>
      </c>
      <c r="D1185" s="58" t="s">
        <v>3801</v>
      </c>
      <c r="E1185" s="58" t="s">
        <v>1205</v>
      </c>
      <c r="F1185" s="57" t="s">
        <v>441</v>
      </c>
      <c r="G1185" s="59">
        <v>147474</v>
      </c>
      <c r="H1185" s="102">
        <f t="shared" si="18"/>
        <v>30.029627668780989</v>
      </c>
    </row>
    <row r="1186" spans="1:8" x14ac:dyDescent="0.25">
      <c r="A1186" s="56">
        <v>393061200144</v>
      </c>
      <c r="B1186" s="57" t="s">
        <v>3802</v>
      </c>
      <c r="C1186" s="58" t="s">
        <v>3803</v>
      </c>
      <c r="D1186" s="58" t="s">
        <v>3159</v>
      </c>
      <c r="E1186" s="58" t="s">
        <v>3153</v>
      </c>
      <c r="F1186" s="57" t="s">
        <v>477</v>
      </c>
      <c r="G1186" s="59">
        <v>147474</v>
      </c>
      <c r="H1186" s="102">
        <f t="shared" si="18"/>
        <v>30.029627668780989</v>
      </c>
    </row>
    <row r="1187" spans="1:8" x14ac:dyDescent="0.25">
      <c r="A1187" s="56">
        <v>393080200252</v>
      </c>
      <c r="B1187" s="57" t="s">
        <v>3804</v>
      </c>
      <c r="C1187" s="58" t="s">
        <v>3805</v>
      </c>
      <c r="D1187" s="58" t="s">
        <v>3806</v>
      </c>
      <c r="E1187" s="58" t="s">
        <v>1205</v>
      </c>
      <c r="F1187" s="57" t="s">
        <v>441</v>
      </c>
      <c r="G1187" s="59">
        <v>147474</v>
      </c>
      <c r="H1187" s="102">
        <f t="shared" si="18"/>
        <v>30.029627668780989</v>
      </c>
    </row>
    <row r="1188" spans="1:8" x14ac:dyDescent="0.25">
      <c r="A1188" s="56">
        <v>393910600127</v>
      </c>
      <c r="B1188" s="57" t="s">
        <v>3807</v>
      </c>
      <c r="C1188" s="58" t="s">
        <v>3808</v>
      </c>
      <c r="D1188" s="58" t="s">
        <v>3809</v>
      </c>
      <c r="E1188" s="58" t="s">
        <v>1205</v>
      </c>
      <c r="F1188" s="57" t="s">
        <v>441</v>
      </c>
      <c r="G1188" s="59">
        <v>147474</v>
      </c>
      <c r="H1188" s="102">
        <f t="shared" si="18"/>
        <v>30.029627668780989</v>
      </c>
    </row>
    <row r="1189" spans="1:8" x14ac:dyDescent="0.25">
      <c r="A1189" s="56">
        <v>393940900109</v>
      </c>
      <c r="B1189" s="57" t="s">
        <v>3810</v>
      </c>
      <c r="C1189" s="58" t="s">
        <v>3811</v>
      </c>
      <c r="D1189" s="58" t="s">
        <v>3812</v>
      </c>
      <c r="E1189" s="58" t="s">
        <v>3813</v>
      </c>
      <c r="F1189" s="57" t="s">
        <v>441</v>
      </c>
      <c r="G1189" s="59">
        <v>147474</v>
      </c>
      <c r="H1189" s="102">
        <f t="shared" si="18"/>
        <v>30.029627668780989</v>
      </c>
    </row>
    <row r="1190" spans="1:8" x14ac:dyDescent="0.25">
      <c r="A1190" s="56">
        <v>395010102311</v>
      </c>
      <c r="B1190" s="57" t="s">
        <v>3814</v>
      </c>
      <c r="C1190" s="58" t="s">
        <v>3815</v>
      </c>
      <c r="D1190" s="58" t="s">
        <v>3816</v>
      </c>
      <c r="E1190" s="58" t="s">
        <v>728</v>
      </c>
      <c r="F1190" s="57" t="s">
        <v>441</v>
      </c>
      <c r="G1190" s="59">
        <v>147474</v>
      </c>
      <c r="H1190" s="102">
        <f t="shared" si="18"/>
        <v>30.029627668780989</v>
      </c>
    </row>
    <row r="1191" spans="1:8" x14ac:dyDescent="0.25">
      <c r="A1191" s="56">
        <v>395010601619</v>
      </c>
      <c r="B1191" s="57" t="s">
        <v>3817</v>
      </c>
      <c r="C1191" s="58" t="s">
        <v>3818</v>
      </c>
      <c r="D1191" s="58" t="s">
        <v>3819</v>
      </c>
      <c r="E1191" s="58" t="s">
        <v>743</v>
      </c>
      <c r="F1191" s="57" t="s">
        <v>441</v>
      </c>
      <c r="G1191" s="59">
        <v>147474</v>
      </c>
      <c r="H1191" s="102">
        <f t="shared" si="18"/>
        <v>30.029627668780989</v>
      </c>
    </row>
    <row r="1192" spans="1:8" x14ac:dyDescent="0.25">
      <c r="A1192" s="56">
        <v>395020201040</v>
      </c>
      <c r="B1192" s="57" t="s">
        <v>3820</v>
      </c>
      <c r="C1192" s="58" t="s">
        <v>3821</v>
      </c>
      <c r="D1192" s="58" t="s">
        <v>3822</v>
      </c>
      <c r="E1192" s="58" t="s">
        <v>743</v>
      </c>
      <c r="F1192" s="57" t="s">
        <v>477</v>
      </c>
      <c r="G1192" s="59">
        <v>147474</v>
      </c>
      <c r="H1192" s="102">
        <f t="shared" si="18"/>
        <v>30.029627668780989</v>
      </c>
    </row>
    <row r="1193" spans="1:8" x14ac:dyDescent="0.25">
      <c r="A1193" s="56">
        <v>395020602249</v>
      </c>
      <c r="B1193" s="57" t="s">
        <v>3823</v>
      </c>
      <c r="C1193" s="58" t="s">
        <v>3824</v>
      </c>
      <c r="D1193" s="58" t="s">
        <v>3825</v>
      </c>
      <c r="E1193" s="58" t="s">
        <v>743</v>
      </c>
      <c r="F1193" s="57" t="s">
        <v>441</v>
      </c>
      <c r="G1193" s="59">
        <v>147474</v>
      </c>
      <c r="H1193" s="102">
        <f t="shared" si="18"/>
        <v>30.029627668780989</v>
      </c>
    </row>
    <row r="1194" spans="1:8" x14ac:dyDescent="0.25">
      <c r="A1194" s="56">
        <v>395020800032</v>
      </c>
      <c r="B1194" s="57" t="s">
        <v>3826</v>
      </c>
      <c r="C1194" s="58" t="s">
        <v>3827</v>
      </c>
      <c r="D1194" s="58" t="s">
        <v>3828</v>
      </c>
      <c r="E1194" s="58" t="s">
        <v>743</v>
      </c>
      <c r="F1194" s="57" t="s">
        <v>441</v>
      </c>
      <c r="G1194" s="59">
        <v>147474</v>
      </c>
      <c r="H1194" s="102">
        <f t="shared" si="18"/>
        <v>30.029627668780989</v>
      </c>
    </row>
    <row r="1195" spans="1:8" x14ac:dyDescent="0.25">
      <c r="A1195" s="56">
        <v>395021002369</v>
      </c>
      <c r="B1195" s="57" t="s">
        <v>3829</v>
      </c>
      <c r="C1195" s="58" t="s">
        <v>3830</v>
      </c>
      <c r="D1195" s="58" t="s">
        <v>3831</v>
      </c>
      <c r="E1195" s="58" t="s">
        <v>728</v>
      </c>
      <c r="F1195" s="57" t="s">
        <v>441</v>
      </c>
      <c r="G1195" s="59">
        <v>147474</v>
      </c>
      <c r="H1195" s="102">
        <f t="shared" si="18"/>
        <v>30.029627668780989</v>
      </c>
    </row>
    <row r="1196" spans="1:8" x14ac:dyDescent="0.25">
      <c r="A1196" s="56">
        <v>395021103424</v>
      </c>
      <c r="B1196" s="57" t="s">
        <v>3832</v>
      </c>
      <c r="C1196" s="58" t="s">
        <v>3833</v>
      </c>
      <c r="D1196" s="58" t="s">
        <v>3834</v>
      </c>
      <c r="E1196" s="58" t="s">
        <v>743</v>
      </c>
      <c r="F1196" s="57" t="s">
        <v>441</v>
      </c>
      <c r="G1196" s="59">
        <v>147474</v>
      </c>
      <c r="H1196" s="102">
        <f t="shared" si="18"/>
        <v>30.029627668780989</v>
      </c>
    </row>
    <row r="1197" spans="1:8" x14ac:dyDescent="0.25">
      <c r="A1197" s="56">
        <v>395040800721</v>
      </c>
      <c r="B1197" s="57" t="s">
        <v>3835</v>
      </c>
      <c r="C1197" s="58" t="s">
        <v>3178</v>
      </c>
      <c r="D1197" s="58" t="s">
        <v>3836</v>
      </c>
      <c r="E1197" s="58" t="s">
        <v>728</v>
      </c>
      <c r="F1197" s="57" t="s">
        <v>477</v>
      </c>
      <c r="G1197" s="59">
        <v>147474</v>
      </c>
      <c r="H1197" s="102">
        <f t="shared" si="18"/>
        <v>30.029627668780989</v>
      </c>
    </row>
    <row r="1198" spans="1:8" x14ac:dyDescent="0.25">
      <c r="A1198" s="56">
        <v>395050101597</v>
      </c>
      <c r="B1198" s="57" t="s">
        <v>3837</v>
      </c>
      <c r="C1198" s="58" t="s">
        <v>3838</v>
      </c>
      <c r="D1198" s="58" t="s">
        <v>3839</v>
      </c>
      <c r="E1198" s="58" t="s">
        <v>728</v>
      </c>
      <c r="F1198" s="57" t="s">
        <v>477</v>
      </c>
      <c r="G1198" s="59">
        <v>147474</v>
      </c>
      <c r="H1198" s="102">
        <f t="shared" si="18"/>
        <v>30.029627668780989</v>
      </c>
    </row>
    <row r="1199" spans="1:8" x14ac:dyDescent="0.25">
      <c r="A1199" s="56">
        <v>395060702475</v>
      </c>
      <c r="B1199" s="57" t="s">
        <v>3840</v>
      </c>
      <c r="C1199" s="58" t="s">
        <v>3841</v>
      </c>
      <c r="D1199" s="58" t="s">
        <v>3842</v>
      </c>
      <c r="E1199" s="58" t="s">
        <v>728</v>
      </c>
      <c r="F1199" s="57" t="s">
        <v>441</v>
      </c>
      <c r="G1199" s="59">
        <v>147474</v>
      </c>
      <c r="H1199" s="102">
        <f t="shared" si="18"/>
        <v>30.029627668780989</v>
      </c>
    </row>
    <row r="1200" spans="1:8" x14ac:dyDescent="0.25">
      <c r="A1200" s="56">
        <v>395070701566</v>
      </c>
      <c r="B1200" s="57" t="s">
        <v>3843</v>
      </c>
      <c r="C1200" s="58" t="s">
        <v>3844</v>
      </c>
      <c r="D1200" s="58" t="s">
        <v>3845</v>
      </c>
      <c r="E1200" s="58" t="s">
        <v>743</v>
      </c>
      <c r="F1200" s="57" t="s">
        <v>477</v>
      </c>
      <c r="G1200" s="59">
        <v>147474</v>
      </c>
      <c r="H1200" s="102">
        <f t="shared" si="18"/>
        <v>30.029627668780989</v>
      </c>
    </row>
    <row r="1201" spans="1:8" x14ac:dyDescent="0.25">
      <c r="A1201" s="56">
        <v>395090101409</v>
      </c>
      <c r="B1201" s="57" t="s">
        <v>3846</v>
      </c>
      <c r="C1201" s="58" t="s">
        <v>3847</v>
      </c>
      <c r="D1201" s="58" t="s">
        <v>3848</v>
      </c>
      <c r="E1201" s="58" t="s">
        <v>728</v>
      </c>
      <c r="F1201" s="57" t="s">
        <v>441</v>
      </c>
      <c r="G1201" s="59">
        <v>147474</v>
      </c>
      <c r="H1201" s="102">
        <f t="shared" si="18"/>
        <v>30.029627668780989</v>
      </c>
    </row>
    <row r="1202" spans="1:8" x14ac:dyDescent="0.25">
      <c r="A1202" s="56">
        <v>395090800536</v>
      </c>
      <c r="B1202" s="57" t="s">
        <v>3849</v>
      </c>
      <c r="C1202" s="58" t="s">
        <v>3850</v>
      </c>
      <c r="D1202" s="58" t="s">
        <v>3851</v>
      </c>
      <c r="E1202" s="58" t="s">
        <v>728</v>
      </c>
      <c r="F1202" s="57" t="s">
        <v>477</v>
      </c>
      <c r="G1202" s="59">
        <v>147474</v>
      </c>
      <c r="H1202" s="102">
        <f t="shared" si="18"/>
        <v>30.029627668780989</v>
      </c>
    </row>
    <row r="1203" spans="1:8" x14ac:dyDescent="0.25">
      <c r="A1203" s="56">
        <v>395110301655</v>
      </c>
      <c r="B1203" s="57" t="s">
        <v>3852</v>
      </c>
      <c r="C1203" s="58" t="s">
        <v>2651</v>
      </c>
      <c r="D1203" s="58" t="s">
        <v>1658</v>
      </c>
      <c r="E1203" s="58" t="s">
        <v>728</v>
      </c>
      <c r="F1203" s="57" t="s">
        <v>441</v>
      </c>
      <c r="G1203" s="59">
        <v>147474</v>
      </c>
      <c r="H1203" s="102">
        <f t="shared" si="18"/>
        <v>30.029627668780989</v>
      </c>
    </row>
    <row r="1204" spans="1:8" x14ac:dyDescent="0.25">
      <c r="A1204" s="56">
        <v>395110800651</v>
      </c>
      <c r="B1204" s="57" t="s">
        <v>3853</v>
      </c>
      <c r="C1204" s="58" t="s">
        <v>3854</v>
      </c>
      <c r="D1204" s="58" t="s">
        <v>3855</v>
      </c>
      <c r="E1204" s="58" t="s">
        <v>728</v>
      </c>
      <c r="F1204" s="57" t="s">
        <v>441</v>
      </c>
      <c r="G1204" s="59">
        <v>147474</v>
      </c>
      <c r="H1204" s="102">
        <f t="shared" si="18"/>
        <v>30.029627668780989</v>
      </c>
    </row>
    <row r="1205" spans="1:8" x14ac:dyDescent="0.25">
      <c r="A1205" s="56">
        <v>395120401551</v>
      </c>
      <c r="B1205" s="57" t="s">
        <v>3856</v>
      </c>
      <c r="C1205" s="58" t="s">
        <v>3857</v>
      </c>
      <c r="D1205" s="58" t="s">
        <v>3858</v>
      </c>
      <c r="E1205" s="58" t="s">
        <v>728</v>
      </c>
      <c r="F1205" s="57" t="s">
        <v>441</v>
      </c>
      <c r="G1205" s="59">
        <v>147474</v>
      </c>
      <c r="H1205" s="102">
        <f t="shared" si="18"/>
        <v>30.029627668780989</v>
      </c>
    </row>
    <row r="1206" spans="1:8" x14ac:dyDescent="0.25">
      <c r="A1206" s="56">
        <v>395120500303</v>
      </c>
      <c r="B1206" s="57" t="s">
        <v>3859</v>
      </c>
      <c r="C1206" s="58" t="s">
        <v>3860</v>
      </c>
      <c r="D1206" s="58" t="s">
        <v>3861</v>
      </c>
      <c r="E1206" s="58" t="s">
        <v>728</v>
      </c>
      <c r="F1206" s="57" t="s">
        <v>477</v>
      </c>
      <c r="G1206" s="59">
        <v>147474</v>
      </c>
      <c r="H1206" s="102">
        <f t="shared" si="18"/>
        <v>30.029627668780989</v>
      </c>
    </row>
    <row r="1207" spans="1:8" x14ac:dyDescent="0.25">
      <c r="A1207" s="56">
        <v>395120900191</v>
      </c>
      <c r="B1207" s="57" t="s">
        <v>3862</v>
      </c>
      <c r="C1207" s="58" t="s">
        <v>3863</v>
      </c>
      <c r="D1207" s="58" t="s">
        <v>3864</v>
      </c>
      <c r="E1207" s="58" t="s">
        <v>743</v>
      </c>
      <c r="F1207" s="57" t="s">
        <v>441</v>
      </c>
      <c r="G1207" s="59">
        <v>147474</v>
      </c>
      <c r="H1207" s="102">
        <f t="shared" si="18"/>
        <v>30.029627668780989</v>
      </c>
    </row>
    <row r="1208" spans="1:8" x14ac:dyDescent="0.25">
      <c r="A1208" s="56">
        <v>395130300582</v>
      </c>
      <c r="B1208" s="57" t="s">
        <v>3865</v>
      </c>
      <c r="C1208" s="58" t="s">
        <v>2216</v>
      </c>
      <c r="D1208" s="58" t="s">
        <v>2217</v>
      </c>
      <c r="E1208" s="58" t="s">
        <v>743</v>
      </c>
      <c r="F1208" s="57" t="s">
        <v>441</v>
      </c>
      <c r="G1208" s="59">
        <v>147474</v>
      </c>
      <c r="H1208" s="102">
        <f t="shared" si="18"/>
        <v>30.029627668780989</v>
      </c>
    </row>
    <row r="1209" spans="1:8" x14ac:dyDescent="0.25">
      <c r="A1209" s="56">
        <v>395130500816</v>
      </c>
      <c r="B1209" s="57" t="s">
        <v>3866</v>
      </c>
      <c r="C1209" s="58" t="s">
        <v>2655</v>
      </c>
      <c r="D1209" s="58" t="s">
        <v>3867</v>
      </c>
      <c r="E1209" s="58" t="s">
        <v>743</v>
      </c>
      <c r="F1209" s="57" t="s">
        <v>441</v>
      </c>
      <c r="G1209" s="59">
        <v>147474</v>
      </c>
      <c r="H1209" s="102">
        <f t="shared" si="18"/>
        <v>30.029627668780989</v>
      </c>
    </row>
    <row r="1210" spans="1:8" x14ac:dyDescent="0.25">
      <c r="A1210" s="56">
        <v>395130601337</v>
      </c>
      <c r="B1210" s="57" t="s">
        <v>3868</v>
      </c>
      <c r="C1210" s="58" t="s">
        <v>3869</v>
      </c>
      <c r="D1210" s="58" t="s">
        <v>3870</v>
      </c>
      <c r="E1210" s="58" t="s">
        <v>728</v>
      </c>
      <c r="F1210" s="57" t="s">
        <v>441</v>
      </c>
      <c r="G1210" s="59">
        <v>147474</v>
      </c>
      <c r="H1210" s="102">
        <f t="shared" si="18"/>
        <v>30.029627668780989</v>
      </c>
    </row>
    <row r="1211" spans="1:8" x14ac:dyDescent="0.25">
      <c r="A1211" s="56">
        <v>395130601809</v>
      </c>
      <c r="B1211" s="57" t="s">
        <v>3871</v>
      </c>
      <c r="C1211" s="58" t="s">
        <v>3872</v>
      </c>
      <c r="D1211" s="58" t="s">
        <v>3873</v>
      </c>
      <c r="E1211" s="58" t="s">
        <v>728</v>
      </c>
      <c r="F1211" s="57" t="s">
        <v>441</v>
      </c>
      <c r="G1211" s="59">
        <v>147474</v>
      </c>
      <c r="H1211" s="102">
        <f t="shared" si="18"/>
        <v>30.029627668780989</v>
      </c>
    </row>
    <row r="1212" spans="1:8" x14ac:dyDescent="0.25">
      <c r="A1212" s="56">
        <v>395130700432</v>
      </c>
      <c r="B1212" s="57" t="s">
        <v>3874</v>
      </c>
      <c r="C1212" s="58" t="s">
        <v>3631</v>
      </c>
      <c r="D1212" s="58" t="s">
        <v>3875</v>
      </c>
      <c r="E1212" s="58" t="s">
        <v>743</v>
      </c>
      <c r="F1212" s="57" t="s">
        <v>477</v>
      </c>
      <c r="G1212" s="59">
        <v>147474</v>
      </c>
      <c r="H1212" s="102">
        <f t="shared" si="18"/>
        <v>30.029627668780989</v>
      </c>
    </row>
    <row r="1213" spans="1:8" x14ac:dyDescent="0.25">
      <c r="A1213" s="56">
        <v>395131101346</v>
      </c>
      <c r="B1213" s="57" t="s">
        <v>3876</v>
      </c>
      <c r="C1213" s="58" t="s">
        <v>3877</v>
      </c>
      <c r="D1213" s="58" t="s">
        <v>3878</v>
      </c>
      <c r="E1213" s="58" t="s">
        <v>728</v>
      </c>
      <c r="F1213" s="57" t="s">
        <v>441</v>
      </c>
      <c r="G1213" s="59">
        <v>147474</v>
      </c>
      <c r="H1213" s="102">
        <f t="shared" si="18"/>
        <v>30.029627668780989</v>
      </c>
    </row>
    <row r="1214" spans="1:8" x14ac:dyDescent="0.25">
      <c r="A1214" s="56">
        <v>395131200476</v>
      </c>
      <c r="B1214" s="57" t="s">
        <v>3879</v>
      </c>
      <c r="C1214" s="58" t="s">
        <v>3880</v>
      </c>
      <c r="D1214" s="58" t="s">
        <v>3881</v>
      </c>
      <c r="E1214" s="58" t="s">
        <v>743</v>
      </c>
      <c r="F1214" s="57" t="s">
        <v>441</v>
      </c>
      <c r="G1214" s="59">
        <v>147474</v>
      </c>
      <c r="H1214" s="102">
        <f t="shared" si="18"/>
        <v>30.029627668780989</v>
      </c>
    </row>
    <row r="1215" spans="1:8" x14ac:dyDescent="0.25">
      <c r="A1215" s="56">
        <v>395131200484</v>
      </c>
      <c r="B1215" s="57" t="s">
        <v>3882</v>
      </c>
      <c r="C1215" s="58" t="s">
        <v>3880</v>
      </c>
      <c r="D1215" s="58" t="s">
        <v>3883</v>
      </c>
      <c r="E1215" s="58" t="s">
        <v>743</v>
      </c>
      <c r="F1215" s="57" t="s">
        <v>441</v>
      </c>
      <c r="G1215" s="59">
        <v>147474</v>
      </c>
      <c r="H1215" s="102">
        <f t="shared" si="18"/>
        <v>30.029627668780989</v>
      </c>
    </row>
    <row r="1216" spans="1:8" x14ac:dyDescent="0.25">
      <c r="A1216" s="56">
        <v>395140701488</v>
      </c>
      <c r="B1216" s="57" t="s">
        <v>3884</v>
      </c>
      <c r="C1216" s="58" t="s">
        <v>3631</v>
      </c>
      <c r="D1216" s="58" t="s">
        <v>3885</v>
      </c>
      <c r="E1216" s="58" t="s">
        <v>743</v>
      </c>
      <c r="F1216" s="57" t="s">
        <v>477</v>
      </c>
      <c r="G1216" s="59">
        <v>147474</v>
      </c>
      <c r="H1216" s="102">
        <f t="shared" si="18"/>
        <v>30.029627668780989</v>
      </c>
    </row>
    <row r="1217" spans="1:8" x14ac:dyDescent="0.25">
      <c r="A1217" s="56">
        <v>395150800441</v>
      </c>
      <c r="B1217" s="57" t="s">
        <v>3886</v>
      </c>
      <c r="C1217" s="58" t="s">
        <v>3887</v>
      </c>
      <c r="D1217" s="58" t="s">
        <v>3888</v>
      </c>
      <c r="E1217" s="58" t="s">
        <v>728</v>
      </c>
      <c r="F1217" s="57" t="s">
        <v>441</v>
      </c>
      <c r="G1217" s="59">
        <v>147474</v>
      </c>
      <c r="H1217" s="102">
        <f t="shared" si="18"/>
        <v>30.029627668780989</v>
      </c>
    </row>
    <row r="1218" spans="1:8" x14ac:dyDescent="0.25">
      <c r="A1218" s="56">
        <v>395150801332</v>
      </c>
      <c r="B1218" s="57" t="s">
        <v>3889</v>
      </c>
      <c r="C1218" s="58" t="s">
        <v>3890</v>
      </c>
      <c r="D1218" s="58" t="s">
        <v>1556</v>
      </c>
      <c r="E1218" s="58" t="s">
        <v>743</v>
      </c>
      <c r="F1218" s="57" t="s">
        <v>441</v>
      </c>
      <c r="G1218" s="59">
        <v>147474</v>
      </c>
      <c r="H1218" s="102">
        <f t="shared" ref="H1218:H1281" si="19">G1218/4910.95</f>
        <v>30.029627668780989</v>
      </c>
    </row>
    <row r="1219" spans="1:8" x14ac:dyDescent="0.25">
      <c r="A1219" s="56">
        <v>395161000242</v>
      </c>
      <c r="B1219" s="57" t="s">
        <v>3891</v>
      </c>
      <c r="C1219" s="58" t="s">
        <v>3877</v>
      </c>
      <c r="D1219" s="58" t="s">
        <v>3892</v>
      </c>
      <c r="E1219" s="58" t="s">
        <v>728</v>
      </c>
      <c r="F1219" s="57" t="s">
        <v>441</v>
      </c>
      <c r="G1219" s="59">
        <v>147474</v>
      </c>
      <c r="H1219" s="102">
        <f t="shared" si="19"/>
        <v>30.029627668780989</v>
      </c>
    </row>
    <row r="1220" spans="1:8" x14ac:dyDescent="0.25">
      <c r="A1220" s="56">
        <v>395161000315</v>
      </c>
      <c r="B1220" s="57" t="s">
        <v>3893</v>
      </c>
      <c r="C1220" s="58" t="s">
        <v>3894</v>
      </c>
      <c r="D1220" s="58" t="s">
        <v>3895</v>
      </c>
      <c r="E1220" s="58" t="s">
        <v>728</v>
      </c>
      <c r="F1220" s="57" t="s">
        <v>441</v>
      </c>
      <c r="G1220" s="59">
        <v>147474</v>
      </c>
      <c r="H1220" s="102">
        <f t="shared" si="19"/>
        <v>30.029627668780989</v>
      </c>
    </row>
    <row r="1221" spans="1:8" x14ac:dyDescent="0.25">
      <c r="A1221" s="56">
        <v>395161000382</v>
      </c>
      <c r="B1221" s="57" t="s">
        <v>3896</v>
      </c>
      <c r="C1221" s="58" t="s">
        <v>3897</v>
      </c>
      <c r="D1221" s="58" t="s">
        <v>3898</v>
      </c>
      <c r="E1221" s="58" t="s">
        <v>728</v>
      </c>
      <c r="F1221" s="57" t="s">
        <v>441</v>
      </c>
      <c r="G1221" s="59">
        <v>147474</v>
      </c>
      <c r="H1221" s="102">
        <f t="shared" si="19"/>
        <v>30.029627668780989</v>
      </c>
    </row>
    <row r="1222" spans="1:8" x14ac:dyDescent="0.25">
      <c r="A1222" s="56">
        <v>395161000391</v>
      </c>
      <c r="B1222" s="57" t="s">
        <v>3899</v>
      </c>
      <c r="C1222" s="58" t="s">
        <v>3900</v>
      </c>
      <c r="D1222" s="58" t="s">
        <v>3901</v>
      </c>
      <c r="E1222" s="58" t="s">
        <v>728</v>
      </c>
      <c r="F1222" s="57" t="s">
        <v>441</v>
      </c>
      <c r="G1222" s="59">
        <v>147474</v>
      </c>
      <c r="H1222" s="102">
        <f t="shared" si="19"/>
        <v>30.029627668780989</v>
      </c>
    </row>
    <row r="1223" spans="1:8" x14ac:dyDescent="0.25">
      <c r="A1223" s="56">
        <v>395161000404</v>
      </c>
      <c r="B1223" s="57" t="s">
        <v>3902</v>
      </c>
      <c r="C1223" s="58" t="s">
        <v>3903</v>
      </c>
      <c r="D1223" s="58" t="s">
        <v>3901</v>
      </c>
      <c r="E1223" s="58" t="s">
        <v>728</v>
      </c>
      <c r="F1223" s="57" t="s">
        <v>441</v>
      </c>
      <c r="G1223" s="59">
        <v>147474</v>
      </c>
      <c r="H1223" s="102">
        <f t="shared" si="19"/>
        <v>30.029627668780989</v>
      </c>
    </row>
    <row r="1224" spans="1:8" x14ac:dyDescent="0.25">
      <c r="A1224" s="56">
        <v>395170100861</v>
      </c>
      <c r="B1224" s="57" t="s">
        <v>3904</v>
      </c>
      <c r="C1224" s="58" t="s">
        <v>3905</v>
      </c>
      <c r="D1224" s="58" t="s">
        <v>3906</v>
      </c>
      <c r="E1224" s="58" t="s">
        <v>743</v>
      </c>
      <c r="F1224" s="57" t="s">
        <v>441</v>
      </c>
      <c r="G1224" s="59">
        <v>147474</v>
      </c>
      <c r="H1224" s="102">
        <f t="shared" si="19"/>
        <v>30.029627668780989</v>
      </c>
    </row>
    <row r="1225" spans="1:8" x14ac:dyDescent="0.25">
      <c r="A1225" s="56">
        <v>395170201005</v>
      </c>
      <c r="B1225" s="57" t="s">
        <v>3907</v>
      </c>
      <c r="C1225" s="58" t="s">
        <v>547</v>
      </c>
      <c r="D1225" s="58" t="s">
        <v>3908</v>
      </c>
      <c r="E1225" s="58" t="s">
        <v>743</v>
      </c>
      <c r="F1225" s="57" t="s">
        <v>441</v>
      </c>
      <c r="G1225" s="59">
        <v>147474</v>
      </c>
      <c r="H1225" s="102">
        <f t="shared" si="19"/>
        <v>30.029627668780989</v>
      </c>
    </row>
    <row r="1226" spans="1:8" x14ac:dyDescent="0.25">
      <c r="A1226" s="56">
        <v>395170301883</v>
      </c>
      <c r="B1226" s="57" t="s">
        <v>3909</v>
      </c>
      <c r="C1226" s="58" t="s">
        <v>547</v>
      </c>
      <c r="D1226" s="58" t="s">
        <v>3910</v>
      </c>
      <c r="E1226" s="58" t="s">
        <v>743</v>
      </c>
      <c r="F1226" s="57" t="s">
        <v>441</v>
      </c>
      <c r="G1226" s="59">
        <v>147474</v>
      </c>
      <c r="H1226" s="102">
        <f t="shared" si="19"/>
        <v>30.029627668780989</v>
      </c>
    </row>
    <row r="1227" spans="1:8" x14ac:dyDescent="0.25">
      <c r="A1227" s="56">
        <v>395170600988</v>
      </c>
      <c r="B1227" s="57" t="s">
        <v>3911</v>
      </c>
      <c r="C1227" s="58" t="s">
        <v>3912</v>
      </c>
      <c r="D1227" s="58" t="s">
        <v>3913</v>
      </c>
      <c r="E1227" s="58" t="s">
        <v>728</v>
      </c>
      <c r="F1227" s="57" t="s">
        <v>441</v>
      </c>
      <c r="G1227" s="59">
        <v>147474</v>
      </c>
      <c r="H1227" s="102">
        <f t="shared" si="19"/>
        <v>30.029627668780989</v>
      </c>
    </row>
    <row r="1228" spans="1:8" x14ac:dyDescent="0.25">
      <c r="A1228" s="56">
        <v>395170701130</v>
      </c>
      <c r="B1228" s="57" t="s">
        <v>3914</v>
      </c>
      <c r="C1228" s="58" t="s">
        <v>3915</v>
      </c>
      <c r="D1228" s="58" t="s">
        <v>3916</v>
      </c>
      <c r="E1228" s="58" t="s">
        <v>743</v>
      </c>
      <c r="F1228" s="57" t="s">
        <v>441</v>
      </c>
      <c r="G1228" s="59">
        <v>147474</v>
      </c>
      <c r="H1228" s="102">
        <f t="shared" si="19"/>
        <v>30.029627668780989</v>
      </c>
    </row>
    <row r="1229" spans="1:8" x14ac:dyDescent="0.25">
      <c r="A1229" s="56">
        <v>395171200941</v>
      </c>
      <c r="B1229" s="57" t="s">
        <v>3917</v>
      </c>
      <c r="C1229" s="58" t="s">
        <v>3918</v>
      </c>
      <c r="D1229" s="58" t="s">
        <v>3919</v>
      </c>
      <c r="E1229" s="58" t="s">
        <v>728</v>
      </c>
      <c r="F1229" s="57" t="s">
        <v>441</v>
      </c>
      <c r="G1229" s="59">
        <v>147474</v>
      </c>
      <c r="H1229" s="102">
        <f t="shared" si="19"/>
        <v>30.029627668780989</v>
      </c>
    </row>
    <row r="1230" spans="1:8" x14ac:dyDescent="0.25">
      <c r="A1230" s="56">
        <v>395180201704</v>
      </c>
      <c r="B1230" s="57" t="s">
        <v>3920</v>
      </c>
      <c r="C1230" s="58" t="s">
        <v>3921</v>
      </c>
      <c r="D1230" s="58" t="s">
        <v>3922</v>
      </c>
      <c r="E1230" s="58" t="s">
        <v>728</v>
      </c>
      <c r="F1230" s="57" t="s">
        <v>477</v>
      </c>
      <c r="G1230" s="59">
        <v>147474</v>
      </c>
      <c r="H1230" s="102">
        <f t="shared" si="19"/>
        <v>30.029627668780989</v>
      </c>
    </row>
    <row r="1231" spans="1:8" x14ac:dyDescent="0.25">
      <c r="A1231" s="56">
        <v>395181001105</v>
      </c>
      <c r="B1231" s="57" t="s">
        <v>3923</v>
      </c>
      <c r="C1231" s="58" t="s">
        <v>3924</v>
      </c>
      <c r="D1231" s="58" t="s">
        <v>3925</v>
      </c>
      <c r="E1231" s="58" t="s">
        <v>728</v>
      </c>
      <c r="F1231" s="57" t="s">
        <v>441</v>
      </c>
      <c r="G1231" s="59">
        <v>147474</v>
      </c>
      <c r="H1231" s="102">
        <f t="shared" si="19"/>
        <v>30.029627668780989</v>
      </c>
    </row>
    <row r="1232" spans="1:8" x14ac:dyDescent="0.25">
      <c r="A1232" s="56">
        <v>395190100477</v>
      </c>
      <c r="B1232" s="57" t="s">
        <v>3926</v>
      </c>
      <c r="C1232" s="58" t="s">
        <v>3927</v>
      </c>
      <c r="D1232" s="58" t="s">
        <v>3928</v>
      </c>
      <c r="E1232" s="58" t="s">
        <v>743</v>
      </c>
      <c r="F1232" s="57" t="s">
        <v>441</v>
      </c>
      <c r="G1232" s="59">
        <v>147474</v>
      </c>
      <c r="H1232" s="102">
        <f t="shared" si="19"/>
        <v>30.029627668780989</v>
      </c>
    </row>
    <row r="1233" spans="1:8" x14ac:dyDescent="0.25">
      <c r="A1233" s="56">
        <v>395190901062</v>
      </c>
      <c r="B1233" s="57" t="s">
        <v>3929</v>
      </c>
      <c r="C1233" s="58" t="s">
        <v>3930</v>
      </c>
      <c r="D1233" s="58" t="s">
        <v>3931</v>
      </c>
      <c r="E1233" s="58" t="s">
        <v>728</v>
      </c>
      <c r="F1233" s="57" t="s">
        <v>441</v>
      </c>
      <c r="G1233" s="59">
        <v>147474</v>
      </c>
      <c r="H1233" s="102">
        <f t="shared" si="19"/>
        <v>30.029627668780989</v>
      </c>
    </row>
    <row r="1234" spans="1:8" x14ac:dyDescent="0.25">
      <c r="A1234" s="56">
        <v>395191000298</v>
      </c>
      <c r="B1234" s="57" t="s">
        <v>3932</v>
      </c>
      <c r="C1234" s="58" t="s">
        <v>3933</v>
      </c>
      <c r="D1234" s="58" t="s">
        <v>3934</v>
      </c>
      <c r="E1234" s="58" t="s">
        <v>743</v>
      </c>
      <c r="F1234" s="57" t="s">
        <v>441</v>
      </c>
      <c r="G1234" s="59">
        <v>147474</v>
      </c>
      <c r="H1234" s="102">
        <f t="shared" si="19"/>
        <v>30.029627668780989</v>
      </c>
    </row>
    <row r="1235" spans="1:8" x14ac:dyDescent="0.25">
      <c r="A1235" s="56">
        <v>395191100225</v>
      </c>
      <c r="B1235" s="57" t="s">
        <v>3935</v>
      </c>
      <c r="C1235" s="58" t="s">
        <v>3936</v>
      </c>
      <c r="D1235" s="58" t="s">
        <v>3937</v>
      </c>
      <c r="E1235" s="58" t="s">
        <v>728</v>
      </c>
      <c r="F1235" s="57" t="s">
        <v>441</v>
      </c>
      <c r="G1235" s="59">
        <v>147474</v>
      </c>
      <c r="H1235" s="102">
        <f t="shared" si="19"/>
        <v>30.029627668780989</v>
      </c>
    </row>
    <row r="1236" spans="1:8" x14ac:dyDescent="0.25">
      <c r="A1236" s="56">
        <v>395750201096</v>
      </c>
      <c r="B1236" s="57" t="s">
        <v>3938</v>
      </c>
      <c r="C1236" s="58" t="s">
        <v>3939</v>
      </c>
      <c r="D1236" s="58" t="s">
        <v>3940</v>
      </c>
      <c r="E1236" s="58" t="s">
        <v>728</v>
      </c>
      <c r="F1236" s="57" t="s">
        <v>441</v>
      </c>
      <c r="G1236" s="59">
        <v>147474</v>
      </c>
      <c r="H1236" s="102">
        <f t="shared" si="19"/>
        <v>30.029627668780989</v>
      </c>
    </row>
    <row r="1237" spans="1:8" x14ac:dyDescent="0.25">
      <c r="A1237" s="56">
        <v>395750201142</v>
      </c>
      <c r="B1237" s="57" t="s">
        <v>3941</v>
      </c>
      <c r="C1237" s="58" t="s">
        <v>3942</v>
      </c>
      <c r="D1237" s="58" t="s">
        <v>2013</v>
      </c>
      <c r="E1237" s="58" t="s">
        <v>728</v>
      </c>
      <c r="F1237" s="57" t="s">
        <v>441</v>
      </c>
      <c r="G1237" s="59">
        <v>147474</v>
      </c>
      <c r="H1237" s="102">
        <f t="shared" si="19"/>
        <v>30.029627668780989</v>
      </c>
    </row>
    <row r="1238" spans="1:8" x14ac:dyDescent="0.25">
      <c r="A1238" s="56">
        <v>395750300132</v>
      </c>
      <c r="B1238" s="57" t="s">
        <v>3943</v>
      </c>
      <c r="C1238" s="58" t="s">
        <v>3072</v>
      </c>
      <c r="D1238" s="58" t="s">
        <v>2688</v>
      </c>
      <c r="E1238" s="58" t="s">
        <v>728</v>
      </c>
      <c r="F1238" s="57" t="s">
        <v>441</v>
      </c>
      <c r="G1238" s="59">
        <v>147474</v>
      </c>
      <c r="H1238" s="102">
        <f t="shared" si="19"/>
        <v>30.029627668780989</v>
      </c>
    </row>
    <row r="1239" spans="1:8" x14ac:dyDescent="0.25">
      <c r="A1239" s="56">
        <v>395770800484</v>
      </c>
      <c r="B1239" s="57" t="s">
        <v>3944</v>
      </c>
      <c r="C1239" s="58" t="s">
        <v>3945</v>
      </c>
      <c r="D1239" s="58" t="s">
        <v>3269</v>
      </c>
      <c r="E1239" s="58" t="s">
        <v>728</v>
      </c>
      <c r="F1239" s="57" t="s">
        <v>441</v>
      </c>
      <c r="G1239" s="59">
        <v>147474</v>
      </c>
      <c r="H1239" s="102">
        <f t="shared" si="19"/>
        <v>30.029627668780989</v>
      </c>
    </row>
    <row r="1240" spans="1:8" x14ac:dyDescent="0.25">
      <c r="A1240" s="56">
        <v>395770800506</v>
      </c>
      <c r="B1240" s="57" t="s">
        <v>3946</v>
      </c>
      <c r="C1240" s="58" t="s">
        <v>3947</v>
      </c>
      <c r="D1240" s="58" t="s">
        <v>3266</v>
      </c>
      <c r="E1240" s="58" t="s">
        <v>728</v>
      </c>
      <c r="F1240" s="57" t="s">
        <v>441</v>
      </c>
      <c r="G1240" s="59">
        <v>147474</v>
      </c>
      <c r="H1240" s="102">
        <f t="shared" si="19"/>
        <v>30.029627668780989</v>
      </c>
    </row>
    <row r="1241" spans="1:8" x14ac:dyDescent="0.25">
      <c r="A1241" s="56">
        <v>395770800514</v>
      </c>
      <c r="B1241" s="57" t="s">
        <v>3948</v>
      </c>
      <c r="C1241" s="58" t="s">
        <v>1078</v>
      </c>
      <c r="D1241" s="58" t="s">
        <v>3949</v>
      </c>
      <c r="E1241" s="58" t="s">
        <v>728</v>
      </c>
      <c r="F1241" s="57" t="s">
        <v>441</v>
      </c>
      <c r="G1241" s="59">
        <v>147474</v>
      </c>
      <c r="H1241" s="102">
        <f t="shared" si="19"/>
        <v>30.029627668780989</v>
      </c>
    </row>
    <row r="1242" spans="1:8" x14ac:dyDescent="0.25">
      <c r="A1242" s="56">
        <v>395770800701</v>
      </c>
      <c r="B1242" s="57" t="s">
        <v>3950</v>
      </c>
      <c r="C1242" s="58" t="s">
        <v>2009</v>
      </c>
      <c r="D1242" s="58" t="s">
        <v>3171</v>
      </c>
      <c r="E1242" s="58" t="s">
        <v>728</v>
      </c>
      <c r="F1242" s="57" t="s">
        <v>441</v>
      </c>
      <c r="G1242" s="59">
        <v>147474</v>
      </c>
      <c r="H1242" s="102">
        <f t="shared" si="19"/>
        <v>30.029627668780989</v>
      </c>
    </row>
    <row r="1243" spans="1:8" x14ac:dyDescent="0.25">
      <c r="A1243" s="56">
        <v>395770802355</v>
      </c>
      <c r="B1243" s="57" t="s">
        <v>3951</v>
      </c>
      <c r="C1243" s="58" t="s">
        <v>3298</v>
      </c>
      <c r="D1243" s="58" t="s">
        <v>3952</v>
      </c>
      <c r="E1243" s="58" t="s">
        <v>743</v>
      </c>
      <c r="F1243" s="57" t="s">
        <v>477</v>
      </c>
      <c r="G1243" s="59">
        <v>147474</v>
      </c>
      <c r="H1243" s="102">
        <f t="shared" si="19"/>
        <v>30.029627668780989</v>
      </c>
    </row>
    <row r="1244" spans="1:8" x14ac:dyDescent="0.25">
      <c r="A1244" s="56">
        <v>395770803220</v>
      </c>
      <c r="B1244" s="57" t="s">
        <v>3953</v>
      </c>
      <c r="C1244" s="58" t="s">
        <v>3704</v>
      </c>
      <c r="D1244" s="58" t="s">
        <v>3705</v>
      </c>
      <c r="E1244" s="58" t="s">
        <v>743</v>
      </c>
      <c r="F1244" s="57" t="s">
        <v>477</v>
      </c>
      <c r="G1244" s="59">
        <v>147474</v>
      </c>
      <c r="H1244" s="102">
        <f t="shared" si="19"/>
        <v>30.029627668780989</v>
      </c>
    </row>
    <row r="1245" spans="1:8" x14ac:dyDescent="0.25">
      <c r="A1245" s="56">
        <v>395931112826</v>
      </c>
      <c r="B1245" s="57" t="s">
        <v>3954</v>
      </c>
      <c r="C1245" s="58" t="s">
        <v>3955</v>
      </c>
      <c r="D1245" s="58" t="s">
        <v>3956</v>
      </c>
      <c r="E1245" s="58" t="s">
        <v>743</v>
      </c>
      <c r="F1245" s="57" t="s">
        <v>441</v>
      </c>
      <c r="G1245" s="59">
        <v>147474</v>
      </c>
      <c r="H1245" s="102">
        <f t="shared" si="19"/>
        <v>30.029627668780989</v>
      </c>
    </row>
    <row r="1246" spans="1:8" x14ac:dyDescent="0.25">
      <c r="A1246" s="56">
        <v>395940251383</v>
      </c>
      <c r="B1246" s="57" t="s">
        <v>3957</v>
      </c>
      <c r="C1246" s="58" t="s">
        <v>3958</v>
      </c>
      <c r="D1246" s="58" t="s">
        <v>3959</v>
      </c>
      <c r="E1246" s="58" t="s">
        <v>743</v>
      </c>
      <c r="F1246" s="57" t="s">
        <v>477</v>
      </c>
      <c r="G1246" s="59">
        <v>147474</v>
      </c>
      <c r="H1246" s="102">
        <f t="shared" si="19"/>
        <v>30.029627668780989</v>
      </c>
    </row>
    <row r="1247" spans="1:8" x14ac:dyDescent="0.25">
      <c r="A1247" s="56">
        <v>395960211434</v>
      </c>
      <c r="B1247" s="57" t="s">
        <v>3960</v>
      </c>
      <c r="C1247" s="58" t="s">
        <v>3961</v>
      </c>
      <c r="D1247" s="58" t="s">
        <v>3962</v>
      </c>
      <c r="E1247" s="58" t="s">
        <v>728</v>
      </c>
      <c r="F1247" s="57" t="s">
        <v>441</v>
      </c>
      <c r="G1247" s="59">
        <v>147474</v>
      </c>
      <c r="H1247" s="102">
        <f t="shared" si="19"/>
        <v>30.029627668780989</v>
      </c>
    </row>
    <row r="1248" spans="1:8" x14ac:dyDescent="0.25">
      <c r="A1248" s="56">
        <v>395960910294</v>
      </c>
      <c r="B1248" s="57" t="s">
        <v>3963</v>
      </c>
      <c r="C1248" s="58" t="s">
        <v>3964</v>
      </c>
      <c r="D1248" s="58" t="s">
        <v>3965</v>
      </c>
      <c r="E1248" s="58" t="s">
        <v>743</v>
      </c>
      <c r="F1248" s="57" t="s">
        <v>477</v>
      </c>
      <c r="G1248" s="59">
        <v>147474</v>
      </c>
      <c r="H1248" s="102">
        <f t="shared" si="19"/>
        <v>30.029627668780989</v>
      </c>
    </row>
    <row r="1249" spans="1:8" x14ac:dyDescent="0.25">
      <c r="A1249" s="56">
        <v>395961210083</v>
      </c>
      <c r="B1249" s="57" t="s">
        <v>3966</v>
      </c>
      <c r="C1249" s="58" t="s">
        <v>3967</v>
      </c>
      <c r="D1249" s="58" t="s">
        <v>2682</v>
      </c>
      <c r="E1249" s="58" t="s">
        <v>728</v>
      </c>
      <c r="F1249" s="57" t="s">
        <v>441</v>
      </c>
      <c r="G1249" s="59">
        <v>147474</v>
      </c>
      <c r="H1249" s="102">
        <f t="shared" si="19"/>
        <v>30.029627668780989</v>
      </c>
    </row>
    <row r="1250" spans="1:8" x14ac:dyDescent="0.25">
      <c r="A1250" s="56">
        <v>395980520174</v>
      </c>
      <c r="B1250" s="57" t="s">
        <v>3968</v>
      </c>
      <c r="C1250" s="58" t="s">
        <v>3905</v>
      </c>
      <c r="D1250" s="58" t="s">
        <v>3969</v>
      </c>
      <c r="E1250" s="58" t="s">
        <v>743</v>
      </c>
      <c r="F1250" s="57" t="s">
        <v>441</v>
      </c>
      <c r="G1250" s="59">
        <v>147474</v>
      </c>
      <c r="H1250" s="102">
        <f t="shared" si="19"/>
        <v>30.029627668780989</v>
      </c>
    </row>
    <row r="1251" spans="1:8" x14ac:dyDescent="0.25">
      <c r="A1251" s="56">
        <v>395990422006</v>
      </c>
      <c r="B1251" s="57" t="s">
        <v>3970</v>
      </c>
      <c r="C1251" s="58" t="s">
        <v>3971</v>
      </c>
      <c r="D1251" s="58" t="s">
        <v>3972</v>
      </c>
      <c r="E1251" s="58" t="s">
        <v>743</v>
      </c>
      <c r="F1251" s="57" t="s">
        <v>477</v>
      </c>
      <c r="G1251" s="59">
        <v>147474</v>
      </c>
      <c r="H1251" s="102">
        <f t="shared" si="19"/>
        <v>30.029627668780989</v>
      </c>
    </row>
    <row r="1252" spans="1:8" x14ac:dyDescent="0.25">
      <c r="A1252" s="56">
        <v>396000900762</v>
      </c>
      <c r="B1252" s="57" t="s">
        <v>359</v>
      </c>
      <c r="C1252" s="58" t="s">
        <v>3973</v>
      </c>
      <c r="D1252" s="58" t="s">
        <v>3974</v>
      </c>
      <c r="E1252" s="58" t="s">
        <v>440</v>
      </c>
      <c r="F1252" s="57" t="s">
        <v>441</v>
      </c>
      <c r="G1252" s="59">
        <v>147474</v>
      </c>
      <c r="H1252" s="102">
        <f t="shared" si="19"/>
        <v>30.029627668780989</v>
      </c>
    </row>
    <row r="1253" spans="1:8" x14ac:dyDescent="0.25">
      <c r="A1253" s="56">
        <v>396060702803</v>
      </c>
      <c r="B1253" s="57" t="s">
        <v>263</v>
      </c>
      <c r="C1253" s="58" t="s">
        <v>3975</v>
      </c>
      <c r="D1253" s="58" t="s">
        <v>3976</v>
      </c>
      <c r="E1253" s="58" t="s">
        <v>440</v>
      </c>
      <c r="F1253" s="57" t="s">
        <v>441</v>
      </c>
      <c r="G1253" s="59">
        <v>147474</v>
      </c>
      <c r="H1253" s="102">
        <f t="shared" si="19"/>
        <v>30.029627668780989</v>
      </c>
    </row>
    <row r="1254" spans="1:8" x14ac:dyDescent="0.25">
      <c r="A1254" s="56">
        <v>396080200855</v>
      </c>
      <c r="B1254" s="57" t="s">
        <v>253</v>
      </c>
      <c r="C1254" s="58" t="s">
        <v>3977</v>
      </c>
      <c r="D1254" s="58" t="s">
        <v>3978</v>
      </c>
      <c r="E1254" s="58" t="s">
        <v>440</v>
      </c>
      <c r="F1254" s="57" t="s">
        <v>477</v>
      </c>
      <c r="G1254" s="59">
        <v>147474</v>
      </c>
      <c r="H1254" s="102">
        <f t="shared" si="19"/>
        <v>30.029627668780989</v>
      </c>
    </row>
    <row r="1255" spans="1:8" x14ac:dyDescent="0.25">
      <c r="A1255" s="56">
        <v>396080501316</v>
      </c>
      <c r="B1255" s="57" t="s">
        <v>348</v>
      </c>
      <c r="C1255" s="58" t="s">
        <v>3979</v>
      </c>
      <c r="D1255" s="58" t="s">
        <v>3980</v>
      </c>
      <c r="E1255" s="58" t="s">
        <v>440</v>
      </c>
      <c r="F1255" s="57" t="s">
        <v>477</v>
      </c>
      <c r="G1255" s="59">
        <v>147474</v>
      </c>
      <c r="H1255" s="102">
        <f t="shared" si="19"/>
        <v>30.029627668780989</v>
      </c>
    </row>
    <row r="1256" spans="1:8" x14ac:dyDescent="0.25">
      <c r="A1256" s="56">
        <v>396090801385</v>
      </c>
      <c r="B1256" s="57" t="s">
        <v>333</v>
      </c>
      <c r="C1256" s="58" t="s">
        <v>3981</v>
      </c>
      <c r="D1256" s="58" t="s">
        <v>3315</v>
      </c>
      <c r="E1256" s="58" t="s">
        <v>440</v>
      </c>
      <c r="F1256" s="57" t="s">
        <v>441</v>
      </c>
      <c r="G1256" s="59">
        <v>147474</v>
      </c>
      <c r="H1256" s="102">
        <f t="shared" si="19"/>
        <v>30.029627668780989</v>
      </c>
    </row>
    <row r="1257" spans="1:8" x14ac:dyDescent="0.25">
      <c r="A1257" s="56">
        <v>396100900166</v>
      </c>
      <c r="B1257" s="57" t="s">
        <v>299</v>
      </c>
      <c r="C1257" s="58" t="s">
        <v>3982</v>
      </c>
      <c r="D1257" s="58" t="s">
        <v>3983</v>
      </c>
      <c r="E1257" s="58" t="s">
        <v>440</v>
      </c>
      <c r="F1257" s="57" t="s">
        <v>477</v>
      </c>
      <c r="G1257" s="59">
        <v>147474</v>
      </c>
      <c r="H1257" s="102">
        <f t="shared" si="19"/>
        <v>30.029627668780989</v>
      </c>
    </row>
    <row r="1258" spans="1:8" x14ac:dyDescent="0.25">
      <c r="A1258" s="56">
        <v>396110101725</v>
      </c>
      <c r="B1258" s="57" t="s">
        <v>422</v>
      </c>
      <c r="C1258" s="58" t="s">
        <v>3984</v>
      </c>
      <c r="D1258" s="58" t="s">
        <v>3985</v>
      </c>
      <c r="E1258" s="58" t="s">
        <v>3986</v>
      </c>
      <c r="F1258" s="57" t="s">
        <v>477</v>
      </c>
      <c r="G1258" s="59">
        <v>147474</v>
      </c>
      <c r="H1258" s="102">
        <f t="shared" si="19"/>
        <v>30.029627668780989</v>
      </c>
    </row>
    <row r="1259" spans="1:8" x14ac:dyDescent="0.25">
      <c r="A1259" s="56">
        <v>396130400869</v>
      </c>
      <c r="B1259" s="57" t="s">
        <v>386</v>
      </c>
      <c r="C1259" s="58" t="s">
        <v>1448</v>
      </c>
      <c r="D1259" s="58" t="s">
        <v>3494</v>
      </c>
      <c r="E1259" s="58" t="s">
        <v>440</v>
      </c>
      <c r="F1259" s="57" t="s">
        <v>441</v>
      </c>
      <c r="G1259" s="59">
        <v>147474</v>
      </c>
      <c r="H1259" s="102">
        <f t="shared" si="19"/>
        <v>30.029627668780989</v>
      </c>
    </row>
    <row r="1260" spans="1:8" x14ac:dyDescent="0.25">
      <c r="A1260" s="56">
        <v>396140701409</v>
      </c>
      <c r="B1260" s="57" t="s">
        <v>329</v>
      </c>
      <c r="C1260" s="58" t="s">
        <v>3987</v>
      </c>
      <c r="D1260" s="58" t="s">
        <v>3988</v>
      </c>
      <c r="E1260" s="58" t="s">
        <v>440</v>
      </c>
      <c r="F1260" s="57" t="s">
        <v>477</v>
      </c>
      <c r="G1260" s="59">
        <v>147474</v>
      </c>
      <c r="H1260" s="102">
        <f t="shared" si="19"/>
        <v>30.029627668780989</v>
      </c>
    </row>
    <row r="1261" spans="1:8" x14ac:dyDescent="0.25">
      <c r="A1261" s="56">
        <v>396140800776</v>
      </c>
      <c r="B1261" s="57" t="s">
        <v>399</v>
      </c>
      <c r="C1261" s="58" t="s">
        <v>3989</v>
      </c>
      <c r="D1261" s="58" t="s">
        <v>3990</v>
      </c>
      <c r="E1261" s="58" t="s">
        <v>440</v>
      </c>
      <c r="F1261" s="57" t="s">
        <v>441</v>
      </c>
      <c r="G1261" s="59">
        <v>147474</v>
      </c>
      <c r="H1261" s="102">
        <f t="shared" si="19"/>
        <v>30.029627668780989</v>
      </c>
    </row>
    <row r="1262" spans="1:8" x14ac:dyDescent="0.25">
      <c r="A1262" s="56">
        <v>396150301671</v>
      </c>
      <c r="B1262" s="57" t="s">
        <v>402</v>
      </c>
      <c r="C1262" s="58" t="s">
        <v>3991</v>
      </c>
      <c r="D1262" s="58" t="s">
        <v>3992</v>
      </c>
      <c r="E1262" s="58" t="s">
        <v>440</v>
      </c>
      <c r="F1262" s="57" t="s">
        <v>441</v>
      </c>
      <c r="G1262" s="59">
        <v>147474</v>
      </c>
      <c r="H1262" s="102">
        <f t="shared" si="19"/>
        <v>30.029627668780989</v>
      </c>
    </row>
    <row r="1263" spans="1:8" x14ac:dyDescent="0.25">
      <c r="A1263" s="56">
        <v>396160200899</v>
      </c>
      <c r="B1263" s="57" t="s">
        <v>612</v>
      </c>
      <c r="C1263" s="58" t="s">
        <v>154</v>
      </c>
      <c r="D1263" s="58" t="s">
        <v>613</v>
      </c>
      <c r="E1263" s="58" t="s">
        <v>440</v>
      </c>
      <c r="F1263" s="57" t="s">
        <v>441</v>
      </c>
      <c r="G1263" s="59">
        <v>147474</v>
      </c>
      <c r="H1263" s="102">
        <f t="shared" si="19"/>
        <v>30.029627668780989</v>
      </c>
    </row>
    <row r="1264" spans="1:8" x14ac:dyDescent="0.25">
      <c r="A1264" s="56">
        <v>396161000206</v>
      </c>
      <c r="B1264" s="57" t="s">
        <v>136</v>
      </c>
      <c r="C1264" s="58" t="s">
        <v>512</v>
      </c>
      <c r="D1264" s="58" t="s">
        <v>513</v>
      </c>
      <c r="E1264" s="58" t="s">
        <v>440</v>
      </c>
      <c r="F1264" s="57" t="s">
        <v>441</v>
      </c>
      <c r="G1264" s="59">
        <v>147474</v>
      </c>
      <c r="H1264" s="102">
        <f t="shared" si="19"/>
        <v>30.029627668780989</v>
      </c>
    </row>
    <row r="1265" spans="1:8" x14ac:dyDescent="0.25">
      <c r="A1265" s="56">
        <v>396161000524</v>
      </c>
      <c r="B1265" s="57" t="s">
        <v>17</v>
      </c>
      <c r="C1265" s="58" t="s">
        <v>3993</v>
      </c>
      <c r="D1265" s="58" t="s">
        <v>3994</v>
      </c>
      <c r="E1265" s="58" t="s">
        <v>440</v>
      </c>
      <c r="F1265" s="57" t="s">
        <v>441</v>
      </c>
      <c r="G1265" s="59">
        <v>147474</v>
      </c>
      <c r="H1265" s="102">
        <f t="shared" si="19"/>
        <v>30.029627668780989</v>
      </c>
    </row>
    <row r="1266" spans="1:8" x14ac:dyDescent="0.25">
      <c r="A1266" s="56">
        <v>396191000316</v>
      </c>
      <c r="B1266" s="57" t="s">
        <v>549</v>
      </c>
      <c r="C1266" s="58" t="s">
        <v>547</v>
      </c>
      <c r="D1266" s="58" t="s">
        <v>548</v>
      </c>
      <c r="E1266" s="58" t="s">
        <v>440</v>
      </c>
      <c r="F1266" s="57" t="s">
        <v>441</v>
      </c>
      <c r="G1266" s="59">
        <v>147474</v>
      </c>
      <c r="H1266" s="102">
        <f t="shared" si="19"/>
        <v>30.029627668780989</v>
      </c>
    </row>
    <row r="1267" spans="1:8" x14ac:dyDescent="0.25">
      <c r="A1267" s="56">
        <v>396740914104</v>
      </c>
      <c r="B1267" s="57" t="s">
        <v>138</v>
      </c>
      <c r="C1267" s="58" t="s">
        <v>3995</v>
      </c>
      <c r="D1267" s="58" t="s">
        <v>3996</v>
      </c>
      <c r="E1267" s="58" t="s">
        <v>440</v>
      </c>
      <c r="F1267" s="57" t="s">
        <v>441</v>
      </c>
      <c r="G1267" s="59">
        <v>147474</v>
      </c>
      <c r="H1267" s="102">
        <f t="shared" si="19"/>
        <v>30.029627668780989</v>
      </c>
    </row>
    <row r="1268" spans="1:8" x14ac:dyDescent="0.25">
      <c r="A1268" s="56">
        <v>396740914783</v>
      </c>
      <c r="B1268" s="57" t="s">
        <v>252</v>
      </c>
      <c r="C1268" s="58" t="s">
        <v>3997</v>
      </c>
      <c r="D1268" s="58" t="s">
        <v>3998</v>
      </c>
      <c r="E1268" s="58" t="s">
        <v>440</v>
      </c>
      <c r="F1268" s="57" t="s">
        <v>441</v>
      </c>
      <c r="G1268" s="59">
        <v>147474</v>
      </c>
      <c r="H1268" s="102">
        <f t="shared" si="19"/>
        <v>30.029627668780989</v>
      </c>
    </row>
    <row r="1269" spans="1:8" x14ac:dyDescent="0.25">
      <c r="A1269" s="56">
        <v>396750300830</v>
      </c>
      <c r="B1269" s="57" t="s">
        <v>258</v>
      </c>
      <c r="C1269" s="58" t="s">
        <v>3999</v>
      </c>
      <c r="D1269" s="58" t="s">
        <v>4000</v>
      </c>
      <c r="E1269" s="58" t="s">
        <v>440</v>
      </c>
      <c r="F1269" s="57" t="s">
        <v>441</v>
      </c>
      <c r="G1269" s="59">
        <v>147474</v>
      </c>
      <c r="H1269" s="102">
        <f t="shared" si="19"/>
        <v>30.029627668780989</v>
      </c>
    </row>
    <row r="1270" spans="1:8" x14ac:dyDescent="0.25">
      <c r="A1270" s="56">
        <v>396750301372</v>
      </c>
      <c r="B1270" s="57" t="s">
        <v>345</v>
      </c>
      <c r="C1270" s="58" t="s">
        <v>4001</v>
      </c>
      <c r="D1270" s="58" t="s">
        <v>4002</v>
      </c>
      <c r="E1270" s="58" t="s">
        <v>440</v>
      </c>
      <c r="F1270" s="57" t="s">
        <v>477</v>
      </c>
      <c r="G1270" s="59">
        <v>147474</v>
      </c>
      <c r="H1270" s="102">
        <f t="shared" si="19"/>
        <v>30.029627668780989</v>
      </c>
    </row>
    <row r="1271" spans="1:8" x14ac:dyDescent="0.25">
      <c r="A1271" s="56">
        <v>396761202813</v>
      </c>
      <c r="B1271" s="57" t="s">
        <v>59</v>
      </c>
      <c r="C1271" s="58" t="s">
        <v>4003</v>
      </c>
      <c r="D1271" s="58" t="s">
        <v>2926</v>
      </c>
      <c r="E1271" s="58" t="s">
        <v>440</v>
      </c>
      <c r="F1271" s="57" t="s">
        <v>441</v>
      </c>
      <c r="G1271" s="59">
        <v>147474</v>
      </c>
      <c r="H1271" s="102">
        <f t="shared" si="19"/>
        <v>30.029627668780989</v>
      </c>
    </row>
    <row r="1272" spans="1:8" x14ac:dyDescent="0.25">
      <c r="A1272" s="56">
        <v>396761203771</v>
      </c>
      <c r="B1272" s="57" t="s">
        <v>58</v>
      </c>
      <c r="C1272" s="58" t="s">
        <v>2933</v>
      </c>
      <c r="D1272" s="58" t="s">
        <v>2934</v>
      </c>
      <c r="E1272" s="58" t="s">
        <v>440</v>
      </c>
      <c r="F1272" s="57" t="s">
        <v>441</v>
      </c>
      <c r="G1272" s="59">
        <v>147474</v>
      </c>
      <c r="H1272" s="102">
        <f t="shared" si="19"/>
        <v>30.029627668780989</v>
      </c>
    </row>
    <row r="1273" spans="1:8" x14ac:dyDescent="0.25">
      <c r="A1273" s="56">
        <v>396920520401</v>
      </c>
      <c r="B1273" s="57" t="s">
        <v>208</v>
      </c>
      <c r="C1273" s="58" t="s">
        <v>4004</v>
      </c>
      <c r="D1273" s="58" t="s">
        <v>4005</v>
      </c>
      <c r="E1273" s="58" t="s">
        <v>440</v>
      </c>
      <c r="F1273" s="57" t="s">
        <v>441</v>
      </c>
      <c r="G1273" s="59">
        <v>147474</v>
      </c>
      <c r="H1273" s="102">
        <f t="shared" si="19"/>
        <v>30.029627668780989</v>
      </c>
    </row>
    <row r="1274" spans="1:8" x14ac:dyDescent="0.25">
      <c r="A1274" s="56">
        <v>396960450079</v>
      </c>
      <c r="B1274" s="57" t="s">
        <v>294</v>
      </c>
      <c r="C1274" s="58" t="s">
        <v>4006</v>
      </c>
      <c r="D1274" s="58" t="s">
        <v>4007</v>
      </c>
      <c r="E1274" s="58" t="s">
        <v>440</v>
      </c>
      <c r="F1274" s="57" t="s">
        <v>477</v>
      </c>
      <c r="G1274" s="59">
        <v>147474</v>
      </c>
      <c r="H1274" s="102">
        <f t="shared" si="19"/>
        <v>30.029627668780989</v>
      </c>
    </row>
    <row r="1275" spans="1:8" x14ac:dyDescent="0.25">
      <c r="A1275" s="56">
        <v>396971151359</v>
      </c>
      <c r="B1275" s="57" t="s">
        <v>171</v>
      </c>
      <c r="C1275" s="58" t="s">
        <v>154</v>
      </c>
      <c r="D1275" s="58" t="s">
        <v>4008</v>
      </c>
      <c r="E1275" s="58" t="s">
        <v>440</v>
      </c>
      <c r="F1275" s="57" t="s">
        <v>441</v>
      </c>
      <c r="G1275" s="59">
        <v>147474</v>
      </c>
      <c r="H1275" s="102">
        <f t="shared" si="19"/>
        <v>30.029627668780989</v>
      </c>
    </row>
    <row r="1276" spans="1:8" x14ac:dyDescent="0.25">
      <c r="A1276" s="56">
        <v>396980351379</v>
      </c>
      <c r="B1276" s="57" t="s">
        <v>346</v>
      </c>
      <c r="C1276" s="58" t="s">
        <v>4009</v>
      </c>
      <c r="D1276" s="58" t="s">
        <v>4010</v>
      </c>
      <c r="E1276" s="58" t="s">
        <v>440</v>
      </c>
      <c r="F1276" s="57" t="s">
        <v>441</v>
      </c>
      <c r="G1276" s="59">
        <v>147474</v>
      </c>
      <c r="H1276" s="102">
        <f t="shared" si="19"/>
        <v>30.029627668780989</v>
      </c>
    </row>
    <row r="1277" spans="1:8" x14ac:dyDescent="0.25">
      <c r="A1277" s="56">
        <v>396990204781</v>
      </c>
      <c r="B1277" s="57" t="s">
        <v>139</v>
      </c>
      <c r="C1277" s="58" t="s">
        <v>4011</v>
      </c>
      <c r="D1277" s="58" t="s">
        <v>4012</v>
      </c>
      <c r="E1277" s="58" t="s">
        <v>440</v>
      </c>
      <c r="F1277" s="57" t="s">
        <v>441</v>
      </c>
      <c r="G1277" s="59">
        <v>147474</v>
      </c>
      <c r="H1277" s="102">
        <f t="shared" si="19"/>
        <v>30.029627668780989</v>
      </c>
    </row>
    <row r="1278" spans="1:8" x14ac:dyDescent="0.25">
      <c r="A1278" s="56">
        <v>396991006185</v>
      </c>
      <c r="B1278" s="57" t="s">
        <v>287</v>
      </c>
      <c r="C1278" s="58" t="s">
        <v>4013</v>
      </c>
      <c r="D1278" s="58" t="s">
        <v>4014</v>
      </c>
      <c r="E1278" s="58" t="s">
        <v>440</v>
      </c>
      <c r="F1278" s="57" t="s">
        <v>441</v>
      </c>
      <c r="G1278" s="59">
        <v>147474</v>
      </c>
      <c r="H1278" s="102">
        <f t="shared" si="19"/>
        <v>30.029627668780989</v>
      </c>
    </row>
    <row r="1279" spans="1:8" x14ac:dyDescent="0.25">
      <c r="A1279" s="56">
        <v>398000805908</v>
      </c>
      <c r="B1279" s="57" t="s">
        <v>4015</v>
      </c>
      <c r="C1279" s="58" t="s">
        <v>4016</v>
      </c>
      <c r="D1279" s="58" t="s">
        <v>4017</v>
      </c>
      <c r="E1279" s="58" t="s">
        <v>4018</v>
      </c>
      <c r="F1279" s="57" t="s">
        <v>441</v>
      </c>
      <c r="G1279" s="59">
        <v>147474</v>
      </c>
      <c r="H1279" s="102">
        <f t="shared" si="19"/>
        <v>30.029627668780989</v>
      </c>
    </row>
    <row r="1280" spans="1:8" x14ac:dyDescent="0.25">
      <c r="A1280" s="56">
        <v>398021201191</v>
      </c>
      <c r="B1280" s="57" t="s">
        <v>4019</v>
      </c>
      <c r="C1280" s="58" t="s">
        <v>2937</v>
      </c>
      <c r="D1280" s="58" t="s">
        <v>2938</v>
      </c>
      <c r="E1280" s="58" t="s">
        <v>743</v>
      </c>
      <c r="F1280" s="57" t="s">
        <v>441</v>
      </c>
      <c r="G1280" s="59">
        <v>147474</v>
      </c>
      <c r="H1280" s="102">
        <f t="shared" si="19"/>
        <v>30.029627668780989</v>
      </c>
    </row>
    <row r="1281" spans="1:8" x14ac:dyDescent="0.25">
      <c r="A1281" s="56">
        <v>398060200801</v>
      </c>
      <c r="B1281" s="57" t="s">
        <v>4020</v>
      </c>
      <c r="C1281" s="58" t="s">
        <v>4021</v>
      </c>
      <c r="D1281" s="58" t="s">
        <v>4022</v>
      </c>
      <c r="E1281" s="58" t="s">
        <v>2037</v>
      </c>
      <c r="F1281" s="57" t="s">
        <v>441</v>
      </c>
      <c r="G1281" s="59">
        <v>147474</v>
      </c>
      <c r="H1281" s="102">
        <f t="shared" si="19"/>
        <v>30.029627668780989</v>
      </c>
    </row>
    <row r="1282" spans="1:8" x14ac:dyDescent="0.25">
      <c r="A1282" s="56">
        <v>398111200665</v>
      </c>
      <c r="B1282" s="57" t="s">
        <v>4023</v>
      </c>
      <c r="C1282" s="58" t="s">
        <v>4024</v>
      </c>
      <c r="D1282" s="58" t="s">
        <v>4025</v>
      </c>
      <c r="E1282" s="58" t="s">
        <v>2223</v>
      </c>
      <c r="F1282" s="57" t="s">
        <v>441</v>
      </c>
      <c r="G1282" s="59">
        <v>147474</v>
      </c>
      <c r="H1282" s="102">
        <f t="shared" ref="H1282:H1345" si="20">G1282/4910.95</f>
        <v>30.029627668780989</v>
      </c>
    </row>
    <row r="1283" spans="1:8" x14ac:dyDescent="0.25">
      <c r="A1283" s="56">
        <v>398141100266</v>
      </c>
      <c r="B1283" s="57" t="s">
        <v>4026</v>
      </c>
      <c r="C1283" s="58" t="s">
        <v>4027</v>
      </c>
      <c r="D1283" s="58" t="s">
        <v>4028</v>
      </c>
      <c r="E1283" s="58" t="s">
        <v>2223</v>
      </c>
      <c r="F1283" s="57" t="s">
        <v>441</v>
      </c>
      <c r="G1283" s="59">
        <v>147474</v>
      </c>
      <c r="H1283" s="102">
        <f t="shared" si="20"/>
        <v>30.029627668780989</v>
      </c>
    </row>
    <row r="1284" spans="1:8" x14ac:dyDescent="0.25">
      <c r="A1284" s="56">
        <v>398150700535</v>
      </c>
      <c r="B1284" s="57" t="s">
        <v>4029</v>
      </c>
      <c r="C1284" s="58" t="s">
        <v>2664</v>
      </c>
      <c r="D1284" s="58" t="s">
        <v>4030</v>
      </c>
      <c r="E1284" s="58" t="s">
        <v>743</v>
      </c>
      <c r="F1284" s="57" t="s">
        <v>441</v>
      </c>
      <c r="G1284" s="59">
        <v>147474</v>
      </c>
      <c r="H1284" s="102">
        <f t="shared" si="20"/>
        <v>30.029627668780989</v>
      </c>
    </row>
    <row r="1285" spans="1:8" x14ac:dyDescent="0.25">
      <c r="A1285" s="56">
        <v>398170501407</v>
      </c>
      <c r="B1285" s="57" t="s">
        <v>4031</v>
      </c>
      <c r="C1285" s="58" t="s">
        <v>4032</v>
      </c>
      <c r="D1285" s="58" t="s">
        <v>4033</v>
      </c>
      <c r="E1285" s="58" t="s">
        <v>2816</v>
      </c>
      <c r="F1285" s="57" t="s">
        <v>441</v>
      </c>
      <c r="G1285" s="59">
        <v>147474</v>
      </c>
      <c r="H1285" s="102">
        <f t="shared" si="20"/>
        <v>30.029627668780989</v>
      </c>
    </row>
    <row r="1286" spans="1:8" x14ac:dyDescent="0.25">
      <c r="A1286" s="56">
        <v>398180300612</v>
      </c>
      <c r="B1286" s="57" t="s">
        <v>4034</v>
      </c>
      <c r="C1286" s="58" t="s">
        <v>4035</v>
      </c>
      <c r="D1286" s="58" t="s">
        <v>4036</v>
      </c>
      <c r="E1286" s="58" t="s">
        <v>2733</v>
      </c>
      <c r="F1286" s="57" t="s">
        <v>477</v>
      </c>
      <c r="G1286" s="59">
        <v>147474</v>
      </c>
      <c r="H1286" s="102">
        <f t="shared" si="20"/>
        <v>30.029627668780989</v>
      </c>
    </row>
    <row r="1287" spans="1:8" x14ac:dyDescent="0.25">
      <c r="A1287" s="56">
        <v>398921000476</v>
      </c>
      <c r="B1287" s="57" t="s">
        <v>4037</v>
      </c>
      <c r="C1287" s="58" t="s">
        <v>4038</v>
      </c>
      <c r="D1287" s="58" t="s">
        <v>4039</v>
      </c>
      <c r="E1287" s="58" t="s">
        <v>743</v>
      </c>
      <c r="F1287" s="57" t="s">
        <v>441</v>
      </c>
      <c r="G1287" s="59">
        <v>147474</v>
      </c>
      <c r="H1287" s="102">
        <f t="shared" si="20"/>
        <v>30.029627668780989</v>
      </c>
    </row>
    <row r="1288" spans="1:8" x14ac:dyDescent="0.25">
      <c r="A1288" s="56">
        <v>398981010993</v>
      </c>
      <c r="B1288" s="57" t="s">
        <v>4040</v>
      </c>
      <c r="C1288" s="58" t="s">
        <v>4041</v>
      </c>
      <c r="D1288" s="58" t="s">
        <v>4042</v>
      </c>
      <c r="E1288" s="58" t="s">
        <v>2227</v>
      </c>
      <c r="F1288" s="57" t="s">
        <v>441</v>
      </c>
      <c r="G1288" s="59">
        <v>147474</v>
      </c>
      <c r="H1288" s="102">
        <f t="shared" si="20"/>
        <v>30.029627668780989</v>
      </c>
    </row>
    <row r="1289" spans="1:8" x14ac:dyDescent="0.25">
      <c r="A1289" s="56">
        <v>398990310801</v>
      </c>
      <c r="B1289" s="57" t="s">
        <v>4043</v>
      </c>
      <c r="C1289" s="58" t="s">
        <v>4044</v>
      </c>
      <c r="D1289" s="58" t="s">
        <v>4045</v>
      </c>
      <c r="E1289" s="58" t="s">
        <v>2227</v>
      </c>
      <c r="F1289" s="57" t="s">
        <v>441</v>
      </c>
      <c r="G1289" s="59">
        <v>147474</v>
      </c>
      <c r="H1289" s="102">
        <f t="shared" si="20"/>
        <v>30.029627668780989</v>
      </c>
    </row>
    <row r="1290" spans="1:8" x14ac:dyDescent="0.25">
      <c r="A1290" s="56">
        <v>398991210397</v>
      </c>
      <c r="B1290" s="57" t="s">
        <v>423</v>
      </c>
      <c r="C1290" s="58" t="s">
        <v>4046</v>
      </c>
      <c r="D1290" s="58" t="s">
        <v>4047</v>
      </c>
      <c r="E1290" s="58" t="s">
        <v>743</v>
      </c>
      <c r="F1290" s="57" t="s">
        <v>477</v>
      </c>
      <c r="G1290" s="59">
        <v>147474</v>
      </c>
      <c r="H1290" s="102">
        <f t="shared" si="20"/>
        <v>30.029627668780989</v>
      </c>
    </row>
    <row r="1291" spans="1:8" x14ac:dyDescent="0.25">
      <c r="A1291" s="56">
        <v>399170300271</v>
      </c>
      <c r="B1291" s="57" t="s">
        <v>4048</v>
      </c>
      <c r="C1291" s="58" t="s">
        <v>4049</v>
      </c>
      <c r="D1291" s="58" t="s">
        <v>4050</v>
      </c>
      <c r="E1291" s="58" t="s">
        <v>825</v>
      </c>
      <c r="F1291" s="57" t="s">
        <v>441</v>
      </c>
      <c r="G1291" s="59">
        <v>147474</v>
      </c>
      <c r="H1291" s="102">
        <f t="shared" si="20"/>
        <v>30.029627668780989</v>
      </c>
    </row>
    <row r="1292" spans="1:8" x14ac:dyDescent="0.25">
      <c r="A1292" s="56">
        <v>399170600169</v>
      </c>
      <c r="B1292" s="57" t="s">
        <v>4051</v>
      </c>
      <c r="C1292" s="58" t="s">
        <v>4052</v>
      </c>
      <c r="D1292" s="58" t="s">
        <v>4053</v>
      </c>
      <c r="E1292" s="58" t="s">
        <v>783</v>
      </c>
      <c r="F1292" s="57" t="s">
        <v>477</v>
      </c>
      <c r="G1292" s="59">
        <v>147474</v>
      </c>
      <c r="H1292" s="102">
        <f t="shared" si="20"/>
        <v>30.029627668780989</v>
      </c>
    </row>
    <row r="1293" spans="1:8" x14ac:dyDescent="0.25">
      <c r="A1293" s="56">
        <v>399180500456</v>
      </c>
      <c r="B1293" s="57" t="s">
        <v>4054</v>
      </c>
      <c r="C1293" s="58" t="s">
        <v>1324</v>
      </c>
      <c r="D1293" s="58" t="s">
        <v>4055</v>
      </c>
      <c r="E1293" s="58" t="s">
        <v>783</v>
      </c>
      <c r="F1293" s="57" t="s">
        <v>441</v>
      </c>
      <c r="G1293" s="59">
        <v>147474</v>
      </c>
      <c r="H1293" s="102">
        <f t="shared" si="20"/>
        <v>30.029627668780989</v>
      </c>
    </row>
    <row r="1294" spans="1:8" x14ac:dyDescent="0.25">
      <c r="A1294" s="56">
        <v>399190700283</v>
      </c>
      <c r="B1294" s="57" t="s">
        <v>4056</v>
      </c>
      <c r="C1294" s="58" t="s">
        <v>4057</v>
      </c>
      <c r="D1294" s="58" t="s">
        <v>4058</v>
      </c>
      <c r="E1294" s="58" t="s">
        <v>783</v>
      </c>
      <c r="F1294" s="57" t="s">
        <v>441</v>
      </c>
      <c r="G1294" s="59">
        <v>147474</v>
      </c>
      <c r="H1294" s="102">
        <f t="shared" si="20"/>
        <v>30.029627668780989</v>
      </c>
    </row>
    <row r="1295" spans="1:8" x14ac:dyDescent="0.25">
      <c r="A1295" s="56">
        <v>399950810033</v>
      </c>
      <c r="B1295" s="57" t="s">
        <v>4059</v>
      </c>
      <c r="C1295" s="58" t="s">
        <v>4060</v>
      </c>
      <c r="D1295" s="58" t="s">
        <v>4061</v>
      </c>
      <c r="E1295" s="58" t="s">
        <v>783</v>
      </c>
      <c r="F1295" s="57" t="s">
        <v>477</v>
      </c>
      <c r="G1295" s="59">
        <v>147474</v>
      </c>
      <c r="H1295" s="102">
        <f t="shared" si="20"/>
        <v>30.029627668780989</v>
      </c>
    </row>
    <row r="1296" spans="1:8" x14ac:dyDescent="0.25">
      <c r="A1296" s="56">
        <v>400090206620</v>
      </c>
      <c r="B1296" s="57" t="s">
        <v>4062</v>
      </c>
      <c r="C1296" s="58" t="s">
        <v>4063</v>
      </c>
      <c r="D1296" s="58" t="s">
        <v>4064</v>
      </c>
      <c r="E1296" s="58" t="s">
        <v>716</v>
      </c>
      <c r="F1296" s="57" t="s">
        <v>441</v>
      </c>
      <c r="G1296" s="59">
        <v>147474</v>
      </c>
      <c r="H1296" s="102">
        <f t="shared" si="20"/>
        <v>30.029627668780989</v>
      </c>
    </row>
    <row r="1297" spans="1:8" x14ac:dyDescent="0.25">
      <c r="A1297" s="56">
        <v>400100206551</v>
      </c>
      <c r="B1297" s="57" t="s">
        <v>4065</v>
      </c>
      <c r="C1297" s="58" t="s">
        <v>4066</v>
      </c>
      <c r="D1297" s="58" t="s">
        <v>4067</v>
      </c>
      <c r="E1297" s="58" t="s">
        <v>716</v>
      </c>
      <c r="F1297" s="57" t="s">
        <v>441</v>
      </c>
      <c r="G1297" s="59">
        <v>147474</v>
      </c>
      <c r="H1297" s="102">
        <f t="shared" si="20"/>
        <v>30.029627668780989</v>
      </c>
    </row>
    <row r="1298" spans="1:8" x14ac:dyDescent="0.25">
      <c r="A1298" s="56">
        <v>400120900097</v>
      </c>
      <c r="B1298" s="57" t="s">
        <v>4068</v>
      </c>
      <c r="C1298" s="58" t="s">
        <v>4069</v>
      </c>
      <c r="D1298" s="58" t="s">
        <v>4070</v>
      </c>
      <c r="E1298" s="58" t="s">
        <v>716</v>
      </c>
      <c r="F1298" s="57" t="s">
        <v>441</v>
      </c>
      <c r="G1298" s="59">
        <v>147474</v>
      </c>
      <c r="H1298" s="102">
        <f t="shared" si="20"/>
        <v>30.029627668780989</v>
      </c>
    </row>
    <row r="1299" spans="1:8" x14ac:dyDescent="0.25">
      <c r="A1299" s="56">
        <v>400130302881</v>
      </c>
      <c r="B1299" s="57" t="s">
        <v>4071</v>
      </c>
      <c r="C1299" s="58" t="s">
        <v>4072</v>
      </c>
      <c r="D1299" s="58" t="s">
        <v>4073</v>
      </c>
      <c r="E1299" s="58" t="s">
        <v>716</v>
      </c>
      <c r="F1299" s="57" t="s">
        <v>441</v>
      </c>
      <c r="G1299" s="59">
        <v>147474</v>
      </c>
      <c r="H1299" s="102">
        <f t="shared" si="20"/>
        <v>30.029627668780989</v>
      </c>
    </row>
    <row r="1300" spans="1:8" x14ac:dyDescent="0.25">
      <c r="A1300" s="56">
        <v>400130304034</v>
      </c>
      <c r="B1300" s="57" t="s">
        <v>4074</v>
      </c>
      <c r="C1300" s="58" t="s">
        <v>4075</v>
      </c>
      <c r="D1300" s="58" t="s">
        <v>4076</v>
      </c>
      <c r="E1300" s="58" t="s">
        <v>716</v>
      </c>
      <c r="F1300" s="57" t="s">
        <v>441</v>
      </c>
      <c r="G1300" s="59">
        <v>147474</v>
      </c>
      <c r="H1300" s="102">
        <f t="shared" si="20"/>
        <v>30.029627668780989</v>
      </c>
    </row>
    <row r="1301" spans="1:8" x14ac:dyDescent="0.25">
      <c r="A1301" s="56">
        <v>400150201100</v>
      </c>
      <c r="B1301" s="57" t="s">
        <v>4077</v>
      </c>
      <c r="C1301" s="58" t="s">
        <v>4078</v>
      </c>
      <c r="D1301" s="58" t="s">
        <v>4079</v>
      </c>
      <c r="E1301" s="58" t="s">
        <v>716</v>
      </c>
      <c r="F1301" s="57" t="s">
        <v>441</v>
      </c>
      <c r="G1301" s="59">
        <v>147474</v>
      </c>
      <c r="H1301" s="102">
        <f t="shared" si="20"/>
        <v>30.029627668780989</v>
      </c>
    </row>
    <row r="1302" spans="1:8" x14ac:dyDescent="0.25">
      <c r="A1302" s="56">
        <v>400150803819</v>
      </c>
      <c r="B1302" s="57" t="s">
        <v>4080</v>
      </c>
      <c r="C1302" s="58" t="s">
        <v>4081</v>
      </c>
      <c r="D1302" s="58" t="s">
        <v>4082</v>
      </c>
      <c r="E1302" s="58" t="s">
        <v>716</v>
      </c>
      <c r="F1302" s="57" t="s">
        <v>441</v>
      </c>
      <c r="G1302" s="59">
        <v>147474</v>
      </c>
      <c r="H1302" s="102">
        <f t="shared" si="20"/>
        <v>30.029627668780989</v>
      </c>
    </row>
    <row r="1303" spans="1:8" x14ac:dyDescent="0.25">
      <c r="A1303" s="56">
        <v>400151105783</v>
      </c>
      <c r="B1303" s="57" t="s">
        <v>4083</v>
      </c>
      <c r="C1303" s="58" t="s">
        <v>4084</v>
      </c>
      <c r="D1303" s="58" t="s">
        <v>4085</v>
      </c>
      <c r="E1303" s="58" t="s">
        <v>716</v>
      </c>
      <c r="F1303" s="57" t="s">
        <v>441</v>
      </c>
      <c r="G1303" s="59">
        <v>147474</v>
      </c>
      <c r="H1303" s="102">
        <f t="shared" si="20"/>
        <v>30.029627668780989</v>
      </c>
    </row>
    <row r="1304" spans="1:8" x14ac:dyDescent="0.25">
      <c r="A1304" s="56">
        <v>400160107772</v>
      </c>
      <c r="B1304" s="57" t="s">
        <v>4086</v>
      </c>
      <c r="C1304" s="58" t="s">
        <v>4087</v>
      </c>
      <c r="D1304" s="58" t="s">
        <v>4088</v>
      </c>
      <c r="E1304" s="58" t="s">
        <v>716</v>
      </c>
      <c r="F1304" s="57" t="s">
        <v>441</v>
      </c>
      <c r="G1304" s="59">
        <v>147474</v>
      </c>
      <c r="H1304" s="102">
        <f t="shared" si="20"/>
        <v>30.029627668780989</v>
      </c>
    </row>
    <row r="1305" spans="1:8" x14ac:dyDescent="0.25">
      <c r="A1305" s="56">
        <v>400160109104</v>
      </c>
      <c r="B1305" s="57" t="s">
        <v>4089</v>
      </c>
      <c r="C1305" s="58" t="s">
        <v>4090</v>
      </c>
      <c r="D1305" s="58" t="s">
        <v>4091</v>
      </c>
      <c r="E1305" s="58" t="s">
        <v>716</v>
      </c>
      <c r="F1305" s="57" t="s">
        <v>441</v>
      </c>
      <c r="G1305" s="59">
        <v>147474</v>
      </c>
      <c r="H1305" s="102">
        <f t="shared" si="20"/>
        <v>30.029627668780989</v>
      </c>
    </row>
    <row r="1306" spans="1:8" x14ac:dyDescent="0.25">
      <c r="A1306" s="56">
        <v>400160800729</v>
      </c>
      <c r="B1306" s="57" t="s">
        <v>4092</v>
      </c>
      <c r="C1306" s="58" t="s">
        <v>4093</v>
      </c>
      <c r="D1306" s="58" t="s">
        <v>4094</v>
      </c>
      <c r="E1306" s="58" t="s">
        <v>716</v>
      </c>
      <c r="F1306" s="57" t="s">
        <v>441</v>
      </c>
      <c r="G1306" s="59">
        <v>147474</v>
      </c>
      <c r="H1306" s="102">
        <f t="shared" si="20"/>
        <v>30.029627668780989</v>
      </c>
    </row>
    <row r="1307" spans="1:8" x14ac:dyDescent="0.25">
      <c r="A1307" s="56">
        <v>400161103797</v>
      </c>
      <c r="B1307" s="57" t="s">
        <v>4095</v>
      </c>
      <c r="C1307" s="58" t="s">
        <v>4096</v>
      </c>
      <c r="D1307" s="58" t="s">
        <v>4097</v>
      </c>
      <c r="E1307" s="58" t="s">
        <v>716</v>
      </c>
      <c r="F1307" s="57" t="s">
        <v>441</v>
      </c>
      <c r="G1307" s="59">
        <v>147474</v>
      </c>
      <c r="H1307" s="102">
        <f t="shared" si="20"/>
        <v>30.029627668780989</v>
      </c>
    </row>
    <row r="1308" spans="1:8" x14ac:dyDescent="0.25">
      <c r="A1308" s="56">
        <v>400170303511</v>
      </c>
      <c r="B1308" s="57" t="s">
        <v>4098</v>
      </c>
      <c r="C1308" s="58" t="s">
        <v>2422</v>
      </c>
      <c r="D1308" s="58" t="s">
        <v>4099</v>
      </c>
      <c r="E1308" s="58" t="s">
        <v>716</v>
      </c>
      <c r="F1308" s="57" t="s">
        <v>441</v>
      </c>
      <c r="G1308" s="59">
        <v>147474</v>
      </c>
      <c r="H1308" s="102">
        <f t="shared" si="20"/>
        <v>30.029627668780989</v>
      </c>
    </row>
    <row r="1309" spans="1:8" x14ac:dyDescent="0.25">
      <c r="A1309" s="56">
        <v>400170600051</v>
      </c>
      <c r="B1309" s="57" t="s">
        <v>4100</v>
      </c>
      <c r="C1309" s="58" t="s">
        <v>4101</v>
      </c>
      <c r="D1309" s="58" t="s">
        <v>4102</v>
      </c>
      <c r="E1309" s="58" t="s">
        <v>716</v>
      </c>
      <c r="F1309" s="57" t="s">
        <v>441</v>
      </c>
      <c r="G1309" s="59">
        <v>147474</v>
      </c>
      <c r="H1309" s="102">
        <f t="shared" si="20"/>
        <v>30.029627668780989</v>
      </c>
    </row>
    <row r="1310" spans="1:8" x14ac:dyDescent="0.25">
      <c r="A1310" s="56">
        <v>400170701761</v>
      </c>
      <c r="B1310" s="57" t="s">
        <v>4103</v>
      </c>
      <c r="C1310" s="58" t="s">
        <v>4104</v>
      </c>
      <c r="D1310" s="58" t="s">
        <v>4105</v>
      </c>
      <c r="E1310" s="58" t="s">
        <v>716</v>
      </c>
      <c r="F1310" s="57" t="s">
        <v>441</v>
      </c>
      <c r="G1310" s="59">
        <v>147474</v>
      </c>
      <c r="H1310" s="102">
        <f t="shared" si="20"/>
        <v>30.029627668780989</v>
      </c>
    </row>
    <row r="1311" spans="1:8" x14ac:dyDescent="0.25">
      <c r="A1311" s="56">
        <v>400170708782</v>
      </c>
      <c r="B1311" s="57" t="s">
        <v>4106</v>
      </c>
      <c r="C1311" s="58" t="s">
        <v>4107</v>
      </c>
      <c r="D1311" s="58" t="s">
        <v>4108</v>
      </c>
      <c r="E1311" s="58" t="s">
        <v>716</v>
      </c>
      <c r="F1311" s="57" t="s">
        <v>441</v>
      </c>
      <c r="G1311" s="59">
        <v>147474</v>
      </c>
      <c r="H1311" s="102">
        <f t="shared" si="20"/>
        <v>30.029627668780989</v>
      </c>
    </row>
    <row r="1312" spans="1:8" x14ac:dyDescent="0.25">
      <c r="A1312" s="56">
        <v>400170802134</v>
      </c>
      <c r="B1312" s="57" t="s">
        <v>4109</v>
      </c>
      <c r="C1312" s="58" t="s">
        <v>4110</v>
      </c>
      <c r="D1312" s="58" t="s">
        <v>4111</v>
      </c>
      <c r="E1312" s="58" t="s">
        <v>716</v>
      </c>
      <c r="F1312" s="57" t="s">
        <v>441</v>
      </c>
      <c r="G1312" s="59">
        <v>147474</v>
      </c>
      <c r="H1312" s="102">
        <f t="shared" si="20"/>
        <v>30.029627668780989</v>
      </c>
    </row>
    <row r="1313" spans="1:8" x14ac:dyDescent="0.25">
      <c r="A1313" s="56">
        <v>400170814264</v>
      </c>
      <c r="B1313" s="57" t="s">
        <v>4112</v>
      </c>
      <c r="C1313" s="58" t="s">
        <v>4113</v>
      </c>
      <c r="D1313" s="58" t="s">
        <v>4114</v>
      </c>
      <c r="E1313" s="58" t="s">
        <v>716</v>
      </c>
      <c r="F1313" s="57" t="s">
        <v>441</v>
      </c>
      <c r="G1313" s="59">
        <v>147474</v>
      </c>
      <c r="H1313" s="102">
        <f t="shared" si="20"/>
        <v>30.029627668780989</v>
      </c>
    </row>
    <row r="1314" spans="1:8" x14ac:dyDescent="0.25">
      <c r="A1314" s="56">
        <v>400171003707</v>
      </c>
      <c r="B1314" s="57" t="s">
        <v>4115</v>
      </c>
      <c r="C1314" s="58" t="s">
        <v>4116</v>
      </c>
      <c r="D1314" s="58" t="s">
        <v>4117</v>
      </c>
      <c r="E1314" s="58" t="s">
        <v>716</v>
      </c>
      <c r="F1314" s="57" t="s">
        <v>441</v>
      </c>
      <c r="G1314" s="59">
        <v>147474</v>
      </c>
      <c r="H1314" s="102">
        <f t="shared" si="20"/>
        <v>30.029627668780989</v>
      </c>
    </row>
    <row r="1315" spans="1:8" x14ac:dyDescent="0.25">
      <c r="A1315" s="56">
        <v>400171100443</v>
      </c>
      <c r="B1315" s="57" t="s">
        <v>4118</v>
      </c>
      <c r="C1315" s="58" t="s">
        <v>4119</v>
      </c>
      <c r="D1315" s="58" t="s">
        <v>4120</v>
      </c>
      <c r="E1315" s="58" t="s">
        <v>716</v>
      </c>
      <c r="F1315" s="57" t="s">
        <v>441</v>
      </c>
      <c r="G1315" s="59">
        <v>147474</v>
      </c>
      <c r="H1315" s="102">
        <f t="shared" si="20"/>
        <v>30.029627668780989</v>
      </c>
    </row>
    <row r="1316" spans="1:8" x14ac:dyDescent="0.25">
      <c r="A1316" s="56">
        <v>400171110741</v>
      </c>
      <c r="B1316" s="57" t="s">
        <v>4121</v>
      </c>
      <c r="C1316" s="58" t="s">
        <v>4110</v>
      </c>
      <c r="D1316" s="58" t="s">
        <v>4122</v>
      </c>
      <c r="E1316" s="58" t="s">
        <v>716</v>
      </c>
      <c r="F1316" s="57" t="s">
        <v>441</v>
      </c>
      <c r="G1316" s="59">
        <v>147474</v>
      </c>
      <c r="H1316" s="102">
        <f t="shared" si="20"/>
        <v>30.029627668780989</v>
      </c>
    </row>
    <row r="1317" spans="1:8" x14ac:dyDescent="0.25">
      <c r="A1317" s="56">
        <v>400190810508</v>
      </c>
      <c r="B1317" s="57" t="s">
        <v>4123</v>
      </c>
      <c r="C1317" s="58" t="s">
        <v>2758</v>
      </c>
      <c r="D1317" s="58" t="s">
        <v>4124</v>
      </c>
      <c r="E1317" s="58" t="s">
        <v>716</v>
      </c>
      <c r="F1317" s="57" t="s">
        <v>441</v>
      </c>
      <c r="G1317" s="59">
        <v>147474</v>
      </c>
      <c r="H1317" s="102">
        <f t="shared" si="20"/>
        <v>30.029627668780989</v>
      </c>
    </row>
    <row r="1318" spans="1:8" x14ac:dyDescent="0.25">
      <c r="A1318" s="56">
        <v>400200107312</v>
      </c>
      <c r="B1318" s="57" t="s">
        <v>4125</v>
      </c>
      <c r="C1318" s="58" t="s">
        <v>4126</v>
      </c>
      <c r="D1318" s="58" t="s">
        <v>4127</v>
      </c>
      <c r="E1318" s="58" t="s">
        <v>716</v>
      </c>
      <c r="F1318" s="57" t="s">
        <v>441</v>
      </c>
      <c r="G1318" s="59">
        <v>147474</v>
      </c>
      <c r="H1318" s="102">
        <f t="shared" si="20"/>
        <v>30.029627668780989</v>
      </c>
    </row>
    <row r="1319" spans="1:8" x14ac:dyDescent="0.25">
      <c r="A1319" s="56">
        <v>400850400456</v>
      </c>
      <c r="B1319" s="57" t="s">
        <v>4128</v>
      </c>
      <c r="C1319" s="58" t="s">
        <v>4129</v>
      </c>
      <c r="D1319" s="58" t="s">
        <v>4130</v>
      </c>
      <c r="E1319" s="58" t="s">
        <v>716</v>
      </c>
      <c r="F1319" s="57" t="s">
        <v>441</v>
      </c>
      <c r="G1319" s="59">
        <v>147474</v>
      </c>
      <c r="H1319" s="102">
        <f t="shared" si="20"/>
        <v>30.029627668780989</v>
      </c>
    </row>
    <row r="1320" spans="1:8" x14ac:dyDescent="0.25">
      <c r="A1320" s="56">
        <v>400910300561</v>
      </c>
      <c r="B1320" s="57" t="s">
        <v>4131</v>
      </c>
      <c r="C1320" s="58" t="s">
        <v>4132</v>
      </c>
      <c r="D1320" s="58" t="s">
        <v>2940</v>
      </c>
      <c r="E1320" s="58" t="s">
        <v>716</v>
      </c>
      <c r="F1320" s="57" t="s">
        <v>441</v>
      </c>
      <c r="G1320" s="59">
        <v>147474</v>
      </c>
      <c r="H1320" s="102">
        <f t="shared" si="20"/>
        <v>30.029627668780989</v>
      </c>
    </row>
    <row r="1321" spans="1:8" x14ac:dyDescent="0.25">
      <c r="A1321" s="56">
        <v>400940740132</v>
      </c>
      <c r="B1321" s="57" t="s">
        <v>4133</v>
      </c>
      <c r="C1321" s="58" t="s">
        <v>4134</v>
      </c>
      <c r="D1321" s="58" t="s">
        <v>3497</v>
      </c>
      <c r="E1321" s="58" t="s">
        <v>716</v>
      </c>
      <c r="F1321" s="57" t="s">
        <v>441</v>
      </c>
      <c r="G1321" s="59">
        <v>147474</v>
      </c>
      <c r="H1321" s="102">
        <f t="shared" si="20"/>
        <v>30.029627668780989</v>
      </c>
    </row>
    <row r="1322" spans="1:8" x14ac:dyDescent="0.25">
      <c r="A1322" s="56">
        <v>403110300155</v>
      </c>
      <c r="B1322" s="57" t="s">
        <v>4135</v>
      </c>
      <c r="C1322" s="58" t="s">
        <v>4136</v>
      </c>
      <c r="D1322" s="58" t="s">
        <v>4137</v>
      </c>
      <c r="E1322" s="58" t="s">
        <v>724</v>
      </c>
      <c r="F1322" s="57" t="s">
        <v>477</v>
      </c>
      <c r="G1322" s="59">
        <v>147474</v>
      </c>
      <c r="H1322" s="102">
        <f t="shared" si="20"/>
        <v>30.029627668780989</v>
      </c>
    </row>
    <row r="1323" spans="1:8" x14ac:dyDescent="0.25">
      <c r="A1323" s="56">
        <v>408080600037</v>
      </c>
      <c r="B1323" s="57" t="s">
        <v>4138</v>
      </c>
      <c r="C1323" s="58" t="s">
        <v>1360</v>
      </c>
      <c r="D1323" s="58" t="s">
        <v>4139</v>
      </c>
      <c r="E1323" s="58" t="s">
        <v>732</v>
      </c>
      <c r="F1323" s="57" t="s">
        <v>441</v>
      </c>
      <c r="G1323" s="59">
        <v>147474</v>
      </c>
      <c r="H1323" s="102">
        <f t="shared" si="20"/>
        <v>30.029627668780989</v>
      </c>
    </row>
    <row r="1324" spans="1:8" x14ac:dyDescent="0.25">
      <c r="A1324" s="56">
        <v>408170500279</v>
      </c>
      <c r="B1324" s="57" t="s">
        <v>4140</v>
      </c>
      <c r="C1324" s="58" t="s">
        <v>4141</v>
      </c>
      <c r="D1324" s="58" t="s">
        <v>4142</v>
      </c>
      <c r="E1324" s="58" t="s">
        <v>732</v>
      </c>
      <c r="F1324" s="57" t="s">
        <v>441</v>
      </c>
      <c r="G1324" s="59">
        <v>147474</v>
      </c>
      <c r="H1324" s="102">
        <f t="shared" si="20"/>
        <v>30.029627668780989</v>
      </c>
    </row>
    <row r="1325" spans="1:8" x14ac:dyDescent="0.25">
      <c r="A1325" s="56">
        <v>408921000081</v>
      </c>
      <c r="B1325" s="57" t="s">
        <v>4143</v>
      </c>
      <c r="C1325" s="58" t="s">
        <v>4144</v>
      </c>
      <c r="D1325" s="58" t="s">
        <v>4145</v>
      </c>
      <c r="E1325" s="58" t="s">
        <v>732</v>
      </c>
      <c r="F1325" s="57" t="s">
        <v>441</v>
      </c>
      <c r="G1325" s="59">
        <v>147474</v>
      </c>
      <c r="H1325" s="102">
        <f t="shared" si="20"/>
        <v>30.029627668780989</v>
      </c>
    </row>
    <row r="1326" spans="1:8" x14ac:dyDescent="0.25">
      <c r="A1326" s="56">
        <v>408921000099</v>
      </c>
      <c r="B1326" s="57" t="s">
        <v>4146</v>
      </c>
      <c r="C1326" s="58" t="s">
        <v>4144</v>
      </c>
      <c r="D1326" s="58" t="s">
        <v>4147</v>
      </c>
      <c r="E1326" s="58" t="s">
        <v>732</v>
      </c>
      <c r="F1326" s="57" t="s">
        <v>441</v>
      </c>
      <c r="G1326" s="59">
        <v>147474</v>
      </c>
      <c r="H1326" s="102">
        <f t="shared" si="20"/>
        <v>30.029627668780989</v>
      </c>
    </row>
    <row r="1327" spans="1:8" x14ac:dyDescent="0.25">
      <c r="A1327" s="56">
        <v>408980500097</v>
      </c>
      <c r="B1327" s="57" t="s">
        <v>4148</v>
      </c>
      <c r="C1327" s="58" t="s">
        <v>4149</v>
      </c>
      <c r="D1327" s="58" t="s">
        <v>4150</v>
      </c>
      <c r="E1327" s="58" t="s">
        <v>732</v>
      </c>
      <c r="F1327" s="57" t="s">
        <v>441</v>
      </c>
      <c r="G1327" s="59">
        <v>147474</v>
      </c>
      <c r="H1327" s="102">
        <f t="shared" si="20"/>
        <v>30.029627668780989</v>
      </c>
    </row>
    <row r="1328" spans="1:8" x14ac:dyDescent="0.25">
      <c r="A1328" s="56">
        <v>399160700556</v>
      </c>
      <c r="B1328" s="57" t="s">
        <v>4151</v>
      </c>
      <c r="C1328" s="58" t="s">
        <v>4152</v>
      </c>
      <c r="D1328" s="58" t="s">
        <v>2402</v>
      </c>
      <c r="E1328" s="58" t="s">
        <v>829</v>
      </c>
      <c r="F1328" s="57" t="s">
        <v>441</v>
      </c>
      <c r="G1328" s="59">
        <v>147255</v>
      </c>
      <c r="H1328" s="102">
        <f t="shared" si="20"/>
        <v>29.985033445667337</v>
      </c>
    </row>
    <row r="1329" spans="1:8" x14ac:dyDescent="0.25">
      <c r="A1329" s="56">
        <v>371000800439</v>
      </c>
      <c r="B1329" s="57" t="s">
        <v>4153</v>
      </c>
      <c r="C1329" s="58" t="s">
        <v>4154</v>
      </c>
      <c r="D1329" s="58" t="s">
        <v>4155</v>
      </c>
      <c r="E1329" s="58" t="s">
        <v>4156</v>
      </c>
      <c r="F1329" s="57" t="s">
        <v>441</v>
      </c>
      <c r="G1329" s="59">
        <v>145120</v>
      </c>
      <c r="H1329" s="102">
        <f t="shared" si="20"/>
        <v>29.5502906769566</v>
      </c>
    </row>
    <row r="1330" spans="1:8" x14ac:dyDescent="0.25">
      <c r="A1330" s="56">
        <v>396031001103</v>
      </c>
      <c r="B1330" s="57" t="s">
        <v>657</v>
      </c>
      <c r="C1330" s="58" t="s">
        <v>658</v>
      </c>
      <c r="D1330" s="58" t="s">
        <v>659</v>
      </c>
      <c r="E1330" s="58" t="s">
        <v>440</v>
      </c>
      <c r="F1330" s="57" t="s">
        <v>441</v>
      </c>
      <c r="G1330" s="59">
        <v>144978</v>
      </c>
      <c r="H1330" s="102">
        <f t="shared" si="20"/>
        <v>29.521375701239069</v>
      </c>
    </row>
    <row r="1331" spans="1:8" x14ac:dyDescent="0.25">
      <c r="A1331" s="56">
        <v>390080500281</v>
      </c>
      <c r="B1331" s="57" t="s">
        <v>4157</v>
      </c>
      <c r="C1331" s="58" t="s">
        <v>4158</v>
      </c>
      <c r="D1331" s="58" t="s">
        <v>4159</v>
      </c>
      <c r="E1331" s="58" t="s">
        <v>1532</v>
      </c>
      <c r="F1331" s="57" t="s">
        <v>477</v>
      </c>
      <c r="G1331" s="59">
        <v>143449</v>
      </c>
      <c r="H1331" s="102">
        <f t="shared" si="20"/>
        <v>29.21003064580173</v>
      </c>
    </row>
    <row r="1332" spans="1:8" x14ac:dyDescent="0.25">
      <c r="A1332" s="56">
        <v>395000101782</v>
      </c>
      <c r="B1332" s="57" t="s">
        <v>4160</v>
      </c>
      <c r="C1332" s="58" t="s">
        <v>4161</v>
      </c>
      <c r="D1332" s="58" t="s">
        <v>4162</v>
      </c>
      <c r="E1332" s="58" t="s">
        <v>4163</v>
      </c>
      <c r="F1332" s="57" t="s">
        <v>477</v>
      </c>
      <c r="G1332" s="59">
        <v>139424</v>
      </c>
      <c r="H1332" s="102">
        <f t="shared" si="20"/>
        <v>28.390433622822471</v>
      </c>
    </row>
    <row r="1333" spans="1:8" x14ac:dyDescent="0.25">
      <c r="A1333" s="56">
        <v>370930801170</v>
      </c>
      <c r="B1333" s="57" t="s">
        <v>4164</v>
      </c>
      <c r="C1333" s="58" t="s">
        <v>4165</v>
      </c>
      <c r="D1333" s="58" t="s">
        <v>4166</v>
      </c>
      <c r="E1333" s="58" t="s">
        <v>1409</v>
      </c>
      <c r="F1333" s="57" t="s">
        <v>441</v>
      </c>
      <c r="G1333" s="59">
        <v>137672</v>
      </c>
      <c r="H1333" s="102">
        <f t="shared" si="20"/>
        <v>28.033679837913237</v>
      </c>
    </row>
    <row r="1334" spans="1:8" x14ac:dyDescent="0.25">
      <c r="A1334" s="56">
        <v>395990520831</v>
      </c>
      <c r="B1334" s="57" t="s">
        <v>4167</v>
      </c>
      <c r="C1334" s="58" t="s">
        <v>1817</v>
      </c>
      <c r="D1334" s="58" t="s">
        <v>2219</v>
      </c>
      <c r="E1334" s="58" t="s">
        <v>743</v>
      </c>
      <c r="F1334" s="57" t="s">
        <v>441</v>
      </c>
      <c r="G1334" s="59">
        <v>137672</v>
      </c>
      <c r="H1334" s="102">
        <f t="shared" si="20"/>
        <v>28.033679837913237</v>
      </c>
    </row>
    <row r="1335" spans="1:8" x14ac:dyDescent="0.25">
      <c r="A1335" s="56">
        <v>395960611394</v>
      </c>
      <c r="B1335" s="57" t="s">
        <v>4168</v>
      </c>
      <c r="C1335" s="58" t="s">
        <v>4169</v>
      </c>
      <c r="D1335" s="58" t="s">
        <v>4170</v>
      </c>
      <c r="E1335" s="58" t="s">
        <v>743</v>
      </c>
      <c r="F1335" s="57" t="s">
        <v>441</v>
      </c>
      <c r="G1335" s="59">
        <v>135221</v>
      </c>
      <c r="H1335" s="102">
        <f t="shared" si="20"/>
        <v>27.534591066901516</v>
      </c>
    </row>
    <row r="1336" spans="1:8" x14ac:dyDescent="0.25">
      <c r="A1336" s="56">
        <v>395990850334</v>
      </c>
      <c r="B1336" s="57" t="s">
        <v>4171</v>
      </c>
      <c r="C1336" s="58" t="s">
        <v>4172</v>
      </c>
      <c r="D1336" s="58" t="s">
        <v>4173</v>
      </c>
      <c r="E1336" s="58" t="s">
        <v>743</v>
      </c>
      <c r="F1336" s="57" t="s">
        <v>477</v>
      </c>
      <c r="G1336" s="59">
        <v>135221</v>
      </c>
      <c r="H1336" s="102">
        <f t="shared" si="20"/>
        <v>27.534591066901516</v>
      </c>
    </row>
    <row r="1337" spans="1:8" x14ac:dyDescent="0.25">
      <c r="A1337" s="56">
        <v>398161000233</v>
      </c>
      <c r="B1337" s="57" t="s">
        <v>4174</v>
      </c>
      <c r="C1337" s="58" t="s">
        <v>4175</v>
      </c>
      <c r="D1337" s="58" t="s">
        <v>4176</v>
      </c>
      <c r="E1337" s="58" t="s">
        <v>1845</v>
      </c>
      <c r="F1337" s="57" t="s">
        <v>441</v>
      </c>
      <c r="G1337" s="59">
        <v>135221</v>
      </c>
      <c r="H1337" s="102">
        <f t="shared" si="20"/>
        <v>27.534591066901516</v>
      </c>
    </row>
    <row r="1338" spans="1:8" x14ac:dyDescent="0.25">
      <c r="A1338" s="56">
        <v>395991150379</v>
      </c>
      <c r="B1338" s="57" t="s">
        <v>4177</v>
      </c>
      <c r="C1338" s="58" t="s">
        <v>4178</v>
      </c>
      <c r="D1338" s="58" t="s">
        <v>4179</v>
      </c>
      <c r="E1338" s="58" t="s">
        <v>728</v>
      </c>
      <c r="F1338" s="57" t="s">
        <v>477</v>
      </c>
      <c r="G1338" s="59">
        <v>134084</v>
      </c>
      <c r="H1338" s="102">
        <f t="shared" si="20"/>
        <v>27.303067634571722</v>
      </c>
    </row>
    <row r="1339" spans="1:8" x14ac:dyDescent="0.25">
      <c r="A1339" s="56">
        <v>370980609822</v>
      </c>
      <c r="B1339" s="57" t="s">
        <v>4180</v>
      </c>
      <c r="C1339" s="58" t="s">
        <v>4181</v>
      </c>
      <c r="D1339" s="58" t="s">
        <v>4182</v>
      </c>
      <c r="E1339" s="58" t="s">
        <v>1409</v>
      </c>
      <c r="F1339" s="57" t="s">
        <v>441</v>
      </c>
      <c r="G1339" s="59">
        <v>132771</v>
      </c>
      <c r="H1339" s="102">
        <f t="shared" si="20"/>
        <v>27.035705922479359</v>
      </c>
    </row>
    <row r="1340" spans="1:8" x14ac:dyDescent="0.25">
      <c r="A1340" s="56">
        <v>371981001247</v>
      </c>
      <c r="B1340" s="57" t="s">
        <v>4183</v>
      </c>
      <c r="C1340" s="58" t="s">
        <v>4184</v>
      </c>
      <c r="D1340" s="58" t="s">
        <v>4185</v>
      </c>
      <c r="E1340" s="58" t="s">
        <v>1429</v>
      </c>
      <c r="F1340" s="57" t="s">
        <v>441</v>
      </c>
      <c r="G1340" s="59">
        <v>132771</v>
      </c>
      <c r="H1340" s="102">
        <f t="shared" si="20"/>
        <v>27.035705922479359</v>
      </c>
    </row>
    <row r="1341" spans="1:8" x14ac:dyDescent="0.25">
      <c r="A1341" s="56">
        <v>400000300517</v>
      </c>
      <c r="B1341" s="57" t="s">
        <v>4186</v>
      </c>
      <c r="C1341" s="58" t="s">
        <v>2602</v>
      </c>
      <c r="D1341" s="58" t="s">
        <v>4187</v>
      </c>
      <c r="E1341" s="58" t="s">
        <v>716</v>
      </c>
      <c r="F1341" s="57" t="s">
        <v>441</v>
      </c>
      <c r="G1341" s="59">
        <v>132771</v>
      </c>
      <c r="H1341" s="102">
        <f t="shared" si="20"/>
        <v>27.035705922479359</v>
      </c>
    </row>
    <row r="1342" spans="1:8" x14ac:dyDescent="0.25">
      <c r="A1342" s="56">
        <v>393040310349</v>
      </c>
      <c r="B1342" s="57" t="s">
        <v>4188</v>
      </c>
      <c r="C1342" s="58" t="s">
        <v>4189</v>
      </c>
      <c r="D1342" s="58" t="s">
        <v>4190</v>
      </c>
      <c r="E1342" s="58" t="s">
        <v>1205</v>
      </c>
      <c r="F1342" s="57" t="s">
        <v>441</v>
      </c>
      <c r="G1342" s="59">
        <v>131838</v>
      </c>
      <c r="H1342" s="102">
        <f t="shared" si="20"/>
        <v>26.845722314419817</v>
      </c>
    </row>
    <row r="1343" spans="1:8" x14ac:dyDescent="0.25">
      <c r="A1343" s="56">
        <v>400780600231</v>
      </c>
      <c r="B1343" s="57" t="s">
        <v>4191</v>
      </c>
      <c r="C1343" s="58" t="s">
        <v>3501</v>
      </c>
      <c r="D1343" s="58" t="s">
        <v>4192</v>
      </c>
      <c r="E1343" s="58" t="s">
        <v>716</v>
      </c>
      <c r="F1343" s="57" t="s">
        <v>441</v>
      </c>
      <c r="G1343" s="59">
        <v>130320</v>
      </c>
      <c r="H1343" s="102">
        <f t="shared" si="20"/>
        <v>26.536617151467638</v>
      </c>
    </row>
    <row r="1344" spans="1:8" x14ac:dyDescent="0.25">
      <c r="A1344" s="56">
        <v>396091200067</v>
      </c>
      <c r="B1344" s="57" t="s">
        <v>292</v>
      </c>
      <c r="C1344" s="58" t="s">
        <v>578</v>
      </c>
      <c r="D1344" s="58" t="s">
        <v>4193</v>
      </c>
      <c r="E1344" s="58" t="s">
        <v>440</v>
      </c>
      <c r="F1344" s="57" t="s">
        <v>477</v>
      </c>
      <c r="G1344" s="59">
        <v>129968</v>
      </c>
      <c r="H1344" s="102">
        <f t="shared" si="20"/>
        <v>26.464940591942497</v>
      </c>
    </row>
    <row r="1345" spans="1:8" x14ac:dyDescent="0.25">
      <c r="A1345" s="56">
        <v>389890700033</v>
      </c>
      <c r="B1345" s="57" t="s">
        <v>4194</v>
      </c>
      <c r="C1345" s="58" t="s">
        <v>4195</v>
      </c>
      <c r="D1345" s="58" t="s">
        <v>4196</v>
      </c>
      <c r="E1345" s="58" t="s">
        <v>3105</v>
      </c>
      <c r="F1345" s="57" t="s">
        <v>441</v>
      </c>
      <c r="G1345" s="59">
        <v>127870</v>
      </c>
      <c r="H1345" s="102">
        <f t="shared" si="20"/>
        <v>26.037732007045481</v>
      </c>
    </row>
    <row r="1346" spans="1:8" x14ac:dyDescent="0.25">
      <c r="A1346" s="56">
        <v>390670200011</v>
      </c>
      <c r="B1346" s="57" t="s">
        <v>4197</v>
      </c>
      <c r="C1346" s="58" t="s">
        <v>4198</v>
      </c>
      <c r="D1346" s="58" t="s">
        <v>4199</v>
      </c>
      <c r="E1346" s="58" t="s">
        <v>1719</v>
      </c>
      <c r="F1346" s="57" t="s">
        <v>441</v>
      </c>
      <c r="G1346" s="59">
        <v>127870</v>
      </c>
      <c r="H1346" s="102">
        <f t="shared" ref="H1346:H1409" si="21">G1346/4910.95</f>
        <v>26.037732007045481</v>
      </c>
    </row>
    <row r="1347" spans="1:8" x14ac:dyDescent="0.25">
      <c r="A1347" s="56">
        <v>390731100015</v>
      </c>
      <c r="B1347" s="57" t="s">
        <v>4200</v>
      </c>
      <c r="C1347" s="58" t="s">
        <v>3557</v>
      </c>
      <c r="D1347" s="58" t="s">
        <v>4201</v>
      </c>
      <c r="E1347" s="58" t="s">
        <v>1215</v>
      </c>
      <c r="F1347" s="57" t="s">
        <v>441</v>
      </c>
      <c r="G1347" s="59">
        <v>127870</v>
      </c>
      <c r="H1347" s="102">
        <f t="shared" si="21"/>
        <v>26.037732007045481</v>
      </c>
    </row>
    <row r="1348" spans="1:8" x14ac:dyDescent="0.25">
      <c r="A1348" s="56">
        <v>395770802088</v>
      </c>
      <c r="B1348" s="57" t="s">
        <v>4202</v>
      </c>
      <c r="C1348" s="58" t="s">
        <v>4203</v>
      </c>
      <c r="D1348" s="58" t="s">
        <v>1658</v>
      </c>
      <c r="E1348" s="58" t="s">
        <v>743</v>
      </c>
      <c r="F1348" s="57" t="s">
        <v>441</v>
      </c>
      <c r="G1348" s="59">
        <v>127870</v>
      </c>
      <c r="H1348" s="102">
        <f t="shared" si="21"/>
        <v>26.037732007045481</v>
      </c>
    </row>
    <row r="1349" spans="1:8" x14ac:dyDescent="0.25">
      <c r="A1349" s="56">
        <v>395770802274</v>
      </c>
      <c r="B1349" s="57" t="s">
        <v>4204</v>
      </c>
      <c r="C1349" s="58" t="s">
        <v>4205</v>
      </c>
      <c r="D1349" s="58" t="s">
        <v>4206</v>
      </c>
      <c r="E1349" s="58" t="s">
        <v>743</v>
      </c>
      <c r="F1349" s="57" t="s">
        <v>477</v>
      </c>
      <c r="G1349" s="59">
        <v>127870</v>
      </c>
      <c r="H1349" s="102">
        <f t="shared" si="21"/>
        <v>26.037732007045481</v>
      </c>
    </row>
    <row r="1350" spans="1:8" x14ac:dyDescent="0.25">
      <c r="A1350" s="56">
        <v>395770803181</v>
      </c>
      <c r="B1350" s="57" t="s">
        <v>4207</v>
      </c>
      <c r="C1350" s="58" t="s">
        <v>2891</v>
      </c>
      <c r="D1350" s="58" t="s">
        <v>2892</v>
      </c>
      <c r="E1350" s="58" t="s">
        <v>743</v>
      </c>
      <c r="F1350" s="57" t="s">
        <v>477</v>
      </c>
      <c r="G1350" s="59">
        <v>127870</v>
      </c>
      <c r="H1350" s="102">
        <f t="shared" si="21"/>
        <v>26.037732007045481</v>
      </c>
    </row>
    <row r="1351" spans="1:8" x14ac:dyDescent="0.25">
      <c r="A1351" s="56">
        <v>400970120163</v>
      </c>
      <c r="B1351" s="57" t="s">
        <v>4208</v>
      </c>
      <c r="C1351" s="58" t="s">
        <v>4209</v>
      </c>
      <c r="D1351" s="58" t="s">
        <v>4210</v>
      </c>
      <c r="E1351" s="58" t="s">
        <v>716</v>
      </c>
      <c r="F1351" s="57" t="s">
        <v>441</v>
      </c>
      <c r="G1351" s="59">
        <v>127870</v>
      </c>
      <c r="H1351" s="102">
        <f t="shared" si="21"/>
        <v>26.037732007045481</v>
      </c>
    </row>
    <row r="1352" spans="1:8" x14ac:dyDescent="0.25">
      <c r="A1352" s="56">
        <v>395030501513</v>
      </c>
      <c r="B1352" s="57" t="s">
        <v>4211</v>
      </c>
      <c r="C1352" s="58" t="s">
        <v>4212</v>
      </c>
      <c r="D1352" s="58" t="s">
        <v>4213</v>
      </c>
      <c r="E1352" s="58" t="s">
        <v>728</v>
      </c>
      <c r="F1352" s="57" t="s">
        <v>441</v>
      </c>
      <c r="G1352" s="59">
        <v>123844</v>
      </c>
      <c r="H1352" s="102">
        <f t="shared" si="21"/>
        <v>25.217931357476662</v>
      </c>
    </row>
    <row r="1353" spans="1:8" x14ac:dyDescent="0.25">
      <c r="A1353" s="56">
        <v>408151100081</v>
      </c>
      <c r="B1353" s="57" t="s">
        <v>4214</v>
      </c>
      <c r="C1353" s="58" t="s">
        <v>3229</v>
      </c>
      <c r="D1353" s="58" t="s">
        <v>4215</v>
      </c>
      <c r="E1353" s="58" t="s">
        <v>732</v>
      </c>
      <c r="F1353" s="57" t="s">
        <v>441</v>
      </c>
      <c r="G1353" s="59">
        <v>123523</v>
      </c>
      <c r="H1353" s="102">
        <f t="shared" si="21"/>
        <v>25.15256722222788</v>
      </c>
    </row>
    <row r="1354" spans="1:8" x14ac:dyDescent="0.25">
      <c r="A1354" s="56">
        <v>395031101675</v>
      </c>
      <c r="B1354" s="57" t="s">
        <v>4216</v>
      </c>
      <c r="C1354" s="58" t="s">
        <v>4217</v>
      </c>
      <c r="D1354" s="58" t="s">
        <v>4218</v>
      </c>
      <c r="E1354" s="58" t="s">
        <v>728</v>
      </c>
      <c r="F1354" s="57" t="s">
        <v>477</v>
      </c>
      <c r="G1354" s="59">
        <v>123406</v>
      </c>
      <c r="H1354" s="102">
        <f t="shared" si="21"/>
        <v>25.128742911249351</v>
      </c>
    </row>
    <row r="1355" spans="1:8" x14ac:dyDescent="0.25">
      <c r="A1355" s="56">
        <v>395050600372</v>
      </c>
      <c r="B1355" s="57" t="s">
        <v>4219</v>
      </c>
      <c r="C1355" s="58" t="s">
        <v>4220</v>
      </c>
      <c r="D1355" s="58" t="s">
        <v>4221</v>
      </c>
      <c r="E1355" s="58" t="s">
        <v>728</v>
      </c>
      <c r="F1355" s="57" t="s">
        <v>441</v>
      </c>
      <c r="G1355" s="59">
        <v>123406</v>
      </c>
      <c r="H1355" s="102">
        <f t="shared" si="21"/>
        <v>25.128742911249351</v>
      </c>
    </row>
    <row r="1356" spans="1:8" x14ac:dyDescent="0.25">
      <c r="A1356" s="56">
        <v>395120800617</v>
      </c>
      <c r="B1356" s="57" t="s">
        <v>4222</v>
      </c>
      <c r="C1356" s="58" t="s">
        <v>4223</v>
      </c>
      <c r="D1356" s="58" t="s">
        <v>4224</v>
      </c>
      <c r="E1356" s="58" t="s">
        <v>728</v>
      </c>
      <c r="F1356" s="57" t="s">
        <v>477</v>
      </c>
      <c r="G1356" s="59">
        <v>123406</v>
      </c>
      <c r="H1356" s="102">
        <f t="shared" si="21"/>
        <v>25.128742911249351</v>
      </c>
    </row>
    <row r="1357" spans="1:8" x14ac:dyDescent="0.25">
      <c r="A1357" s="56">
        <v>395130601922</v>
      </c>
      <c r="B1357" s="57" t="s">
        <v>4225</v>
      </c>
      <c r="C1357" s="58" t="s">
        <v>4226</v>
      </c>
      <c r="D1357" s="58" t="s">
        <v>4227</v>
      </c>
      <c r="E1357" s="58" t="s">
        <v>728</v>
      </c>
      <c r="F1357" s="57" t="s">
        <v>477</v>
      </c>
      <c r="G1357" s="59">
        <v>123406</v>
      </c>
      <c r="H1357" s="102">
        <f t="shared" si="21"/>
        <v>25.128742911249351</v>
      </c>
    </row>
    <row r="1358" spans="1:8" x14ac:dyDescent="0.25">
      <c r="A1358" s="56">
        <v>395140301242</v>
      </c>
      <c r="B1358" s="57" t="s">
        <v>4228</v>
      </c>
      <c r="C1358" s="58" t="s">
        <v>4229</v>
      </c>
      <c r="D1358" s="58" t="s">
        <v>4230</v>
      </c>
      <c r="E1358" s="58" t="s">
        <v>728</v>
      </c>
      <c r="F1358" s="57" t="s">
        <v>441</v>
      </c>
      <c r="G1358" s="59">
        <v>123406</v>
      </c>
      <c r="H1358" s="102">
        <f t="shared" si="21"/>
        <v>25.128742911249351</v>
      </c>
    </row>
    <row r="1359" spans="1:8" x14ac:dyDescent="0.25">
      <c r="A1359" s="56">
        <v>395770802185</v>
      </c>
      <c r="B1359" s="57" t="s">
        <v>4231</v>
      </c>
      <c r="C1359" s="58" t="s">
        <v>4232</v>
      </c>
      <c r="D1359" s="58" t="s">
        <v>4233</v>
      </c>
      <c r="E1359" s="58" t="s">
        <v>743</v>
      </c>
      <c r="F1359" s="57" t="s">
        <v>441</v>
      </c>
      <c r="G1359" s="59">
        <v>123406</v>
      </c>
      <c r="H1359" s="102">
        <f t="shared" si="21"/>
        <v>25.128742911249351</v>
      </c>
    </row>
    <row r="1360" spans="1:8" x14ac:dyDescent="0.25">
      <c r="A1360" s="56">
        <v>395770800549</v>
      </c>
      <c r="B1360" s="57" t="s">
        <v>4234</v>
      </c>
      <c r="C1360" s="58" t="s">
        <v>2009</v>
      </c>
      <c r="D1360" s="58" t="s">
        <v>4235</v>
      </c>
      <c r="E1360" s="58" t="s">
        <v>728</v>
      </c>
      <c r="F1360" s="57" t="s">
        <v>477</v>
      </c>
      <c r="G1360" s="59">
        <v>123405</v>
      </c>
      <c r="H1360" s="102">
        <f t="shared" si="21"/>
        <v>25.128539284659791</v>
      </c>
    </row>
    <row r="1361" spans="1:8" x14ac:dyDescent="0.25">
      <c r="A1361" s="56">
        <v>370980712305</v>
      </c>
      <c r="B1361" s="57" t="s">
        <v>4236</v>
      </c>
      <c r="C1361" s="58" t="s">
        <v>4237</v>
      </c>
      <c r="D1361" s="58" t="s">
        <v>4238</v>
      </c>
      <c r="E1361" s="58" t="s">
        <v>1409</v>
      </c>
      <c r="F1361" s="57" t="s">
        <v>441</v>
      </c>
      <c r="G1361" s="59">
        <v>122969</v>
      </c>
      <c r="H1361" s="102">
        <f t="shared" si="21"/>
        <v>25.039758091611603</v>
      </c>
    </row>
    <row r="1362" spans="1:8" x14ac:dyDescent="0.25">
      <c r="A1362" s="56">
        <v>371970701425</v>
      </c>
      <c r="B1362" s="57" t="s">
        <v>4239</v>
      </c>
      <c r="C1362" s="58" t="s">
        <v>4240</v>
      </c>
      <c r="D1362" s="58" t="s">
        <v>4241</v>
      </c>
      <c r="E1362" s="58" t="s">
        <v>1429</v>
      </c>
      <c r="F1362" s="57" t="s">
        <v>441</v>
      </c>
      <c r="G1362" s="59">
        <v>122969</v>
      </c>
      <c r="H1362" s="102">
        <f t="shared" si="21"/>
        <v>25.039758091611603</v>
      </c>
    </row>
    <row r="1363" spans="1:8" x14ac:dyDescent="0.25">
      <c r="A1363" s="56">
        <v>372020101053</v>
      </c>
      <c r="B1363" s="57" t="s">
        <v>4242</v>
      </c>
      <c r="C1363" s="58" t="s">
        <v>4243</v>
      </c>
      <c r="D1363" s="58" t="s">
        <v>4244</v>
      </c>
      <c r="E1363" s="58" t="s">
        <v>3594</v>
      </c>
      <c r="F1363" s="57" t="s">
        <v>441</v>
      </c>
      <c r="G1363" s="59">
        <v>122969</v>
      </c>
      <c r="H1363" s="102">
        <f t="shared" si="21"/>
        <v>25.039758091611603</v>
      </c>
    </row>
    <row r="1364" spans="1:8" x14ac:dyDescent="0.25">
      <c r="A1364" s="56">
        <v>372710107135</v>
      </c>
      <c r="B1364" s="57" t="s">
        <v>4245</v>
      </c>
      <c r="C1364" s="58" t="s">
        <v>4246</v>
      </c>
      <c r="D1364" s="58" t="s">
        <v>4247</v>
      </c>
      <c r="E1364" s="58" t="s">
        <v>3594</v>
      </c>
      <c r="F1364" s="57" t="s">
        <v>441</v>
      </c>
      <c r="G1364" s="59">
        <v>122969</v>
      </c>
      <c r="H1364" s="102">
        <f t="shared" si="21"/>
        <v>25.039758091611603</v>
      </c>
    </row>
    <row r="1365" spans="1:8" x14ac:dyDescent="0.25">
      <c r="A1365" s="56">
        <v>372791205624</v>
      </c>
      <c r="B1365" s="57" t="s">
        <v>4248</v>
      </c>
      <c r="C1365" s="58" t="s">
        <v>4249</v>
      </c>
      <c r="D1365" s="58" t="s">
        <v>4250</v>
      </c>
      <c r="E1365" s="58" t="s">
        <v>3594</v>
      </c>
      <c r="F1365" s="57" t="s">
        <v>441</v>
      </c>
      <c r="G1365" s="59">
        <v>122969</v>
      </c>
      <c r="H1365" s="102">
        <f t="shared" si="21"/>
        <v>25.039758091611603</v>
      </c>
    </row>
    <row r="1366" spans="1:8" x14ac:dyDescent="0.25">
      <c r="A1366" s="56">
        <v>389880500061</v>
      </c>
      <c r="B1366" s="57" t="s">
        <v>4251</v>
      </c>
      <c r="C1366" s="58" t="s">
        <v>1653</v>
      </c>
      <c r="D1366" s="58" t="s">
        <v>1654</v>
      </c>
      <c r="E1366" s="58" t="s">
        <v>815</v>
      </c>
      <c r="F1366" s="57" t="s">
        <v>441</v>
      </c>
      <c r="G1366" s="59">
        <v>122969</v>
      </c>
      <c r="H1366" s="102">
        <f t="shared" si="21"/>
        <v>25.039758091611603</v>
      </c>
    </row>
    <row r="1367" spans="1:8" x14ac:dyDescent="0.25">
      <c r="A1367" s="56">
        <v>390680700128</v>
      </c>
      <c r="B1367" s="57" t="s">
        <v>4252</v>
      </c>
      <c r="C1367" s="58" t="s">
        <v>4253</v>
      </c>
      <c r="D1367" s="58" t="s">
        <v>3120</v>
      </c>
      <c r="E1367" s="58" t="s">
        <v>1532</v>
      </c>
      <c r="F1367" s="57" t="s">
        <v>441</v>
      </c>
      <c r="G1367" s="59">
        <v>122969</v>
      </c>
      <c r="H1367" s="102">
        <f t="shared" si="21"/>
        <v>25.039758091611603</v>
      </c>
    </row>
    <row r="1368" spans="1:8" x14ac:dyDescent="0.25">
      <c r="A1368" s="56">
        <v>390750200047</v>
      </c>
      <c r="B1368" s="57" t="s">
        <v>4254</v>
      </c>
      <c r="C1368" s="58" t="s">
        <v>4255</v>
      </c>
      <c r="D1368" s="58" t="s">
        <v>4256</v>
      </c>
      <c r="E1368" s="58" t="s">
        <v>1532</v>
      </c>
      <c r="F1368" s="57" t="s">
        <v>441</v>
      </c>
      <c r="G1368" s="59">
        <v>122969</v>
      </c>
      <c r="H1368" s="102">
        <f t="shared" si="21"/>
        <v>25.039758091611603</v>
      </c>
    </row>
    <row r="1369" spans="1:8" x14ac:dyDescent="0.25">
      <c r="A1369" s="56">
        <v>390781200037</v>
      </c>
      <c r="B1369" s="57" t="s">
        <v>4257</v>
      </c>
      <c r="C1369" s="58" t="s">
        <v>4258</v>
      </c>
      <c r="D1369" s="58" t="s">
        <v>4259</v>
      </c>
      <c r="E1369" s="58" t="s">
        <v>1215</v>
      </c>
      <c r="F1369" s="57" t="s">
        <v>441</v>
      </c>
      <c r="G1369" s="59">
        <v>122969</v>
      </c>
      <c r="H1369" s="102">
        <f t="shared" si="21"/>
        <v>25.039758091611603</v>
      </c>
    </row>
    <row r="1370" spans="1:8" x14ac:dyDescent="0.25">
      <c r="A1370" s="56">
        <v>390790200023</v>
      </c>
      <c r="B1370" s="57" t="s">
        <v>4260</v>
      </c>
      <c r="C1370" s="58" t="s">
        <v>4261</v>
      </c>
      <c r="D1370" s="58" t="s">
        <v>2815</v>
      </c>
      <c r="E1370" s="58" t="s">
        <v>2816</v>
      </c>
      <c r="F1370" s="57" t="s">
        <v>441</v>
      </c>
      <c r="G1370" s="59">
        <v>122969</v>
      </c>
      <c r="H1370" s="102">
        <f t="shared" si="21"/>
        <v>25.039758091611603</v>
      </c>
    </row>
    <row r="1371" spans="1:8" x14ac:dyDescent="0.25">
      <c r="A1371" s="56">
        <v>390800100677</v>
      </c>
      <c r="B1371" s="57" t="s">
        <v>4262</v>
      </c>
      <c r="C1371" s="58" t="s">
        <v>4263</v>
      </c>
      <c r="D1371" s="58" t="s">
        <v>4264</v>
      </c>
      <c r="E1371" s="58" t="s">
        <v>1532</v>
      </c>
      <c r="F1371" s="57" t="s">
        <v>441</v>
      </c>
      <c r="G1371" s="59">
        <v>122969</v>
      </c>
      <c r="H1371" s="102">
        <f t="shared" si="21"/>
        <v>25.039758091611603</v>
      </c>
    </row>
    <row r="1372" spans="1:8" x14ac:dyDescent="0.25">
      <c r="A1372" s="56">
        <v>390820600048</v>
      </c>
      <c r="B1372" s="57" t="s">
        <v>4265</v>
      </c>
      <c r="C1372" s="58" t="s">
        <v>4266</v>
      </c>
      <c r="D1372" s="58" t="s">
        <v>4267</v>
      </c>
      <c r="E1372" s="58" t="s">
        <v>1532</v>
      </c>
      <c r="F1372" s="57" t="s">
        <v>441</v>
      </c>
      <c r="G1372" s="59">
        <v>122969</v>
      </c>
      <c r="H1372" s="102">
        <f t="shared" si="21"/>
        <v>25.039758091611603</v>
      </c>
    </row>
    <row r="1373" spans="1:8" x14ac:dyDescent="0.25">
      <c r="A1373" s="56">
        <v>390890900146</v>
      </c>
      <c r="B1373" s="57" t="s">
        <v>4268</v>
      </c>
      <c r="C1373" s="58" t="s">
        <v>4269</v>
      </c>
      <c r="D1373" s="58" t="s">
        <v>4270</v>
      </c>
      <c r="E1373" s="58" t="s">
        <v>1532</v>
      </c>
      <c r="F1373" s="57" t="s">
        <v>477</v>
      </c>
      <c r="G1373" s="59">
        <v>122969</v>
      </c>
      <c r="H1373" s="102">
        <f t="shared" si="21"/>
        <v>25.039758091611603</v>
      </c>
    </row>
    <row r="1374" spans="1:8" x14ac:dyDescent="0.25">
      <c r="A1374" s="56">
        <v>390950410119</v>
      </c>
      <c r="B1374" s="57" t="s">
        <v>4271</v>
      </c>
      <c r="C1374" s="58" t="s">
        <v>4272</v>
      </c>
      <c r="D1374" s="58" t="s">
        <v>4273</v>
      </c>
      <c r="E1374" s="58" t="s">
        <v>1532</v>
      </c>
      <c r="F1374" s="57" t="s">
        <v>441</v>
      </c>
      <c r="G1374" s="59">
        <v>122969</v>
      </c>
      <c r="H1374" s="102">
        <f t="shared" si="21"/>
        <v>25.039758091611603</v>
      </c>
    </row>
    <row r="1375" spans="1:8" x14ac:dyDescent="0.25">
      <c r="A1375" s="56">
        <v>391830400019</v>
      </c>
      <c r="B1375" s="57" t="s">
        <v>4274</v>
      </c>
      <c r="C1375" s="58" t="s">
        <v>1414</v>
      </c>
      <c r="D1375" s="58" t="s">
        <v>1415</v>
      </c>
      <c r="E1375" s="58" t="s">
        <v>1416</v>
      </c>
      <c r="F1375" s="57" t="s">
        <v>441</v>
      </c>
      <c r="G1375" s="59">
        <v>122969</v>
      </c>
      <c r="H1375" s="102">
        <f t="shared" si="21"/>
        <v>25.039758091611603</v>
      </c>
    </row>
    <row r="1376" spans="1:8" x14ac:dyDescent="0.25">
      <c r="A1376" s="56">
        <v>395000101227</v>
      </c>
      <c r="B1376" s="57" t="s">
        <v>4275</v>
      </c>
      <c r="C1376" s="58" t="s">
        <v>4276</v>
      </c>
      <c r="D1376" s="58" t="s">
        <v>3171</v>
      </c>
      <c r="E1376" s="58" t="s">
        <v>728</v>
      </c>
      <c r="F1376" s="57" t="s">
        <v>477</v>
      </c>
      <c r="G1376" s="59">
        <v>122969</v>
      </c>
      <c r="H1376" s="102">
        <f t="shared" si="21"/>
        <v>25.039758091611603</v>
      </c>
    </row>
    <row r="1377" spans="1:8" x14ac:dyDescent="0.25">
      <c r="A1377" s="56">
        <v>395001103576</v>
      </c>
      <c r="B1377" s="57" t="s">
        <v>4277</v>
      </c>
      <c r="C1377" s="58" t="s">
        <v>4278</v>
      </c>
      <c r="D1377" s="58" t="s">
        <v>4279</v>
      </c>
      <c r="E1377" s="58" t="s">
        <v>743</v>
      </c>
      <c r="F1377" s="57" t="s">
        <v>441</v>
      </c>
      <c r="G1377" s="59">
        <v>122969</v>
      </c>
      <c r="H1377" s="102">
        <f t="shared" si="21"/>
        <v>25.039758091611603</v>
      </c>
    </row>
    <row r="1378" spans="1:8" x14ac:dyDescent="0.25">
      <c r="A1378" s="56">
        <v>395010102426</v>
      </c>
      <c r="B1378" s="57" t="s">
        <v>4280</v>
      </c>
      <c r="C1378" s="58" t="s">
        <v>4281</v>
      </c>
      <c r="D1378" s="58" t="s">
        <v>3249</v>
      </c>
      <c r="E1378" s="58" t="s">
        <v>728</v>
      </c>
      <c r="F1378" s="57" t="s">
        <v>441</v>
      </c>
      <c r="G1378" s="59">
        <v>122969</v>
      </c>
      <c r="H1378" s="102">
        <f t="shared" si="21"/>
        <v>25.039758091611603</v>
      </c>
    </row>
    <row r="1379" spans="1:8" x14ac:dyDescent="0.25">
      <c r="A1379" s="56">
        <v>395010703314</v>
      </c>
      <c r="B1379" s="57" t="s">
        <v>4282</v>
      </c>
      <c r="C1379" s="58" t="s">
        <v>4283</v>
      </c>
      <c r="D1379" s="58" t="s">
        <v>4284</v>
      </c>
      <c r="E1379" s="58" t="s">
        <v>728</v>
      </c>
      <c r="F1379" s="57" t="s">
        <v>441</v>
      </c>
      <c r="G1379" s="59">
        <v>122969</v>
      </c>
      <c r="H1379" s="102">
        <f t="shared" si="21"/>
        <v>25.039758091611603</v>
      </c>
    </row>
    <row r="1380" spans="1:8" x14ac:dyDescent="0.25">
      <c r="A1380" s="56">
        <v>395021202139</v>
      </c>
      <c r="B1380" s="57" t="s">
        <v>4285</v>
      </c>
      <c r="C1380" s="58" t="s">
        <v>3905</v>
      </c>
      <c r="D1380" s="58" t="s">
        <v>4286</v>
      </c>
      <c r="E1380" s="58" t="s">
        <v>743</v>
      </c>
      <c r="F1380" s="57" t="s">
        <v>441</v>
      </c>
      <c r="G1380" s="59">
        <v>122969</v>
      </c>
      <c r="H1380" s="102">
        <f t="shared" si="21"/>
        <v>25.039758091611603</v>
      </c>
    </row>
    <row r="1381" spans="1:8" x14ac:dyDescent="0.25">
      <c r="A1381" s="56">
        <v>395050901097</v>
      </c>
      <c r="B1381" s="57" t="s">
        <v>4287</v>
      </c>
      <c r="C1381" s="58" t="s">
        <v>4288</v>
      </c>
      <c r="D1381" s="58" t="s">
        <v>4289</v>
      </c>
      <c r="E1381" s="58" t="s">
        <v>728</v>
      </c>
      <c r="F1381" s="57" t="s">
        <v>441</v>
      </c>
      <c r="G1381" s="59">
        <v>122969</v>
      </c>
      <c r="H1381" s="102">
        <f t="shared" si="21"/>
        <v>25.039758091611603</v>
      </c>
    </row>
    <row r="1382" spans="1:8" x14ac:dyDescent="0.25">
      <c r="A1382" s="56">
        <v>395750201185</v>
      </c>
      <c r="B1382" s="57" t="s">
        <v>4290</v>
      </c>
      <c r="C1382" s="58" t="s">
        <v>4291</v>
      </c>
      <c r="D1382" s="58" t="s">
        <v>3266</v>
      </c>
      <c r="E1382" s="58" t="s">
        <v>728</v>
      </c>
      <c r="F1382" s="57" t="s">
        <v>441</v>
      </c>
      <c r="G1382" s="59">
        <v>122969</v>
      </c>
      <c r="H1382" s="102">
        <f t="shared" si="21"/>
        <v>25.039758091611603</v>
      </c>
    </row>
    <row r="1383" spans="1:8" x14ac:dyDescent="0.25">
      <c r="A1383" s="56">
        <v>395750300418</v>
      </c>
      <c r="B1383" s="57" t="s">
        <v>4292</v>
      </c>
      <c r="C1383" s="58" t="s">
        <v>2883</v>
      </c>
      <c r="D1383" s="58" t="s">
        <v>4293</v>
      </c>
      <c r="E1383" s="58" t="s">
        <v>728</v>
      </c>
      <c r="F1383" s="57" t="s">
        <v>441</v>
      </c>
      <c r="G1383" s="59">
        <v>122969</v>
      </c>
      <c r="H1383" s="102">
        <f t="shared" si="21"/>
        <v>25.039758091611603</v>
      </c>
    </row>
    <row r="1384" spans="1:8" x14ac:dyDescent="0.25">
      <c r="A1384" s="56">
        <v>395750300965</v>
      </c>
      <c r="B1384" s="57" t="s">
        <v>4294</v>
      </c>
      <c r="C1384" s="58" t="s">
        <v>4295</v>
      </c>
      <c r="D1384" s="58" t="s">
        <v>2148</v>
      </c>
      <c r="E1384" s="58" t="s">
        <v>743</v>
      </c>
      <c r="F1384" s="57" t="s">
        <v>441</v>
      </c>
      <c r="G1384" s="59">
        <v>122969</v>
      </c>
      <c r="H1384" s="102">
        <f t="shared" si="21"/>
        <v>25.039758091611603</v>
      </c>
    </row>
    <row r="1385" spans="1:8" x14ac:dyDescent="0.25">
      <c r="A1385" s="56">
        <v>395770800891</v>
      </c>
      <c r="B1385" s="57" t="s">
        <v>4296</v>
      </c>
      <c r="C1385" s="58" t="s">
        <v>4297</v>
      </c>
      <c r="D1385" s="58" t="s">
        <v>4298</v>
      </c>
      <c r="E1385" s="58" t="s">
        <v>728</v>
      </c>
      <c r="F1385" s="57" t="s">
        <v>441</v>
      </c>
      <c r="G1385" s="59">
        <v>122969</v>
      </c>
      <c r="H1385" s="102">
        <f t="shared" si="21"/>
        <v>25.039758091611603</v>
      </c>
    </row>
    <row r="1386" spans="1:8" x14ac:dyDescent="0.25">
      <c r="A1386" s="56">
        <v>395770800905</v>
      </c>
      <c r="B1386" s="57" t="s">
        <v>4299</v>
      </c>
      <c r="C1386" s="58" t="s">
        <v>4300</v>
      </c>
      <c r="D1386" s="58" t="s">
        <v>4301</v>
      </c>
      <c r="E1386" s="58" t="s">
        <v>728</v>
      </c>
      <c r="F1386" s="57" t="s">
        <v>441</v>
      </c>
      <c r="G1386" s="59">
        <v>122969</v>
      </c>
      <c r="H1386" s="102">
        <f t="shared" si="21"/>
        <v>25.039758091611603</v>
      </c>
    </row>
    <row r="1387" spans="1:8" x14ac:dyDescent="0.25">
      <c r="A1387" s="56">
        <v>395770801375</v>
      </c>
      <c r="B1387" s="57" t="s">
        <v>4302</v>
      </c>
      <c r="C1387" s="58" t="s">
        <v>3199</v>
      </c>
      <c r="D1387" s="58" t="s">
        <v>4303</v>
      </c>
      <c r="E1387" s="58" t="s">
        <v>743</v>
      </c>
      <c r="F1387" s="57" t="s">
        <v>477</v>
      </c>
      <c r="G1387" s="59">
        <v>122969</v>
      </c>
      <c r="H1387" s="102">
        <f t="shared" si="21"/>
        <v>25.039758091611603</v>
      </c>
    </row>
    <row r="1388" spans="1:8" x14ac:dyDescent="0.25">
      <c r="A1388" s="56">
        <v>395770801707</v>
      </c>
      <c r="B1388" s="57" t="s">
        <v>4304</v>
      </c>
      <c r="C1388" s="58" t="s">
        <v>1663</v>
      </c>
      <c r="D1388" s="58" t="s">
        <v>3081</v>
      </c>
      <c r="E1388" s="58" t="s">
        <v>743</v>
      </c>
      <c r="F1388" s="57" t="s">
        <v>441</v>
      </c>
      <c r="G1388" s="59">
        <v>122969</v>
      </c>
      <c r="H1388" s="102">
        <f t="shared" si="21"/>
        <v>25.039758091611603</v>
      </c>
    </row>
    <row r="1389" spans="1:8" x14ac:dyDescent="0.25">
      <c r="A1389" s="56">
        <v>395930411382</v>
      </c>
      <c r="B1389" s="57" t="s">
        <v>4305</v>
      </c>
      <c r="C1389" s="58" t="s">
        <v>4306</v>
      </c>
      <c r="D1389" s="58" t="s">
        <v>4307</v>
      </c>
      <c r="E1389" s="58" t="s">
        <v>728</v>
      </c>
      <c r="F1389" s="57" t="s">
        <v>441</v>
      </c>
      <c r="G1389" s="59">
        <v>122969</v>
      </c>
      <c r="H1389" s="102">
        <f t="shared" si="21"/>
        <v>25.039758091611603</v>
      </c>
    </row>
    <row r="1390" spans="1:8" x14ac:dyDescent="0.25">
      <c r="A1390" s="56">
        <v>395940951814</v>
      </c>
      <c r="B1390" s="57" t="s">
        <v>4308</v>
      </c>
      <c r="C1390" s="58" t="s">
        <v>560</v>
      </c>
      <c r="D1390" s="58" t="s">
        <v>4309</v>
      </c>
      <c r="E1390" s="58" t="s">
        <v>743</v>
      </c>
      <c r="F1390" s="57" t="s">
        <v>441</v>
      </c>
      <c r="G1390" s="59">
        <v>122969</v>
      </c>
      <c r="H1390" s="102">
        <f t="shared" si="21"/>
        <v>25.039758091611603</v>
      </c>
    </row>
    <row r="1391" spans="1:8" x14ac:dyDescent="0.25">
      <c r="A1391" s="56">
        <v>395960610231</v>
      </c>
      <c r="B1391" s="57" t="s">
        <v>4310</v>
      </c>
      <c r="C1391" s="58" t="s">
        <v>4311</v>
      </c>
      <c r="D1391" s="58" t="s">
        <v>4312</v>
      </c>
      <c r="E1391" s="58" t="s">
        <v>4312</v>
      </c>
      <c r="F1391" s="57" t="s">
        <v>477</v>
      </c>
      <c r="G1391" s="59">
        <v>122969</v>
      </c>
      <c r="H1391" s="102">
        <f t="shared" si="21"/>
        <v>25.039758091611603</v>
      </c>
    </row>
    <row r="1392" spans="1:8" x14ac:dyDescent="0.25">
      <c r="A1392" s="56">
        <v>395960811172</v>
      </c>
      <c r="B1392" s="57" t="s">
        <v>4313</v>
      </c>
      <c r="C1392" s="58" t="s">
        <v>4314</v>
      </c>
      <c r="D1392" s="58" t="s">
        <v>2214</v>
      </c>
      <c r="E1392" s="58" t="s">
        <v>728</v>
      </c>
      <c r="F1392" s="57" t="s">
        <v>441</v>
      </c>
      <c r="G1392" s="59">
        <v>122969</v>
      </c>
      <c r="H1392" s="102">
        <f t="shared" si="21"/>
        <v>25.039758091611603</v>
      </c>
    </row>
    <row r="1393" spans="1:8" x14ac:dyDescent="0.25">
      <c r="A1393" s="56">
        <v>395961210261</v>
      </c>
      <c r="B1393" s="57" t="s">
        <v>4315</v>
      </c>
      <c r="C1393" s="58" t="s">
        <v>4316</v>
      </c>
      <c r="D1393" s="58" t="s">
        <v>4317</v>
      </c>
      <c r="E1393" s="58" t="s">
        <v>728</v>
      </c>
      <c r="F1393" s="57" t="s">
        <v>441</v>
      </c>
      <c r="G1393" s="59">
        <v>122969</v>
      </c>
      <c r="H1393" s="102">
        <f t="shared" si="21"/>
        <v>25.039758091611603</v>
      </c>
    </row>
    <row r="1394" spans="1:8" x14ac:dyDescent="0.25">
      <c r="A1394" s="56">
        <v>395961210709</v>
      </c>
      <c r="B1394" s="57" t="s">
        <v>4318</v>
      </c>
      <c r="C1394" s="58" t="s">
        <v>4319</v>
      </c>
      <c r="D1394" s="58" t="s">
        <v>3266</v>
      </c>
      <c r="E1394" s="58" t="s">
        <v>728</v>
      </c>
      <c r="F1394" s="57" t="s">
        <v>441</v>
      </c>
      <c r="G1394" s="59">
        <v>122969</v>
      </c>
      <c r="H1394" s="102">
        <f t="shared" si="21"/>
        <v>25.039758091611603</v>
      </c>
    </row>
    <row r="1395" spans="1:8" x14ac:dyDescent="0.25">
      <c r="A1395" s="56">
        <v>395980250029</v>
      </c>
      <c r="B1395" s="57" t="s">
        <v>4320</v>
      </c>
      <c r="C1395" s="58" t="s">
        <v>4321</v>
      </c>
      <c r="D1395" s="58" t="s">
        <v>4322</v>
      </c>
      <c r="E1395" s="58" t="s">
        <v>728</v>
      </c>
      <c r="F1395" s="57" t="s">
        <v>441</v>
      </c>
      <c r="G1395" s="59">
        <v>122969</v>
      </c>
      <c r="H1395" s="102">
        <f t="shared" si="21"/>
        <v>25.039758091611603</v>
      </c>
    </row>
    <row r="1396" spans="1:8" x14ac:dyDescent="0.25">
      <c r="A1396" s="56">
        <v>395980620161</v>
      </c>
      <c r="B1396" s="57" t="s">
        <v>4323</v>
      </c>
      <c r="C1396" s="58" t="s">
        <v>4324</v>
      </c>
      <c r="D1396" s="58" t="s">
        <v>4325</v>
      </c>
      <c r="E1396" s="58" t="s">
        <v>728</v>
      </c>
      <c r="F1396" s="57" t="s">
        <v>441</v>
      </c>
      <c r="G1396" s="59">
        <v>122969</v>
      </c>
      <c r="H1396" s="102">
        <f t="shared" si="21"/>
        <v>25.039758091611603</v>
      </c>
    </row>
    <row r="1397" spans="1:8" x14ac:dyDescent="0.25">
      <c r="A1397" s="56">
        <v>395980720068</v>
      </c>
      <c r="B1397" s="57" t="s">
        <v>4326</v>
      </c>
      <c r="C1397" s="58" t="s">
        <v>4327</v>
      </c>
      <c r="D1397" s="58" t="s">
        <v>4328</v>
      </c>
      <c r="E1397" s="58" t="s">
        <v>728</v>
      </c>
      <c r="F1397" s="57" t="s">
        <v>441</v>
      </c>
      <c r="G1397" s="59">
        <v>122969</v>
      </c>
      <c r="H1397" s="102">
        <f t="shared" si="21"/>
        <v>25.039758091611603</v>
      </c>
    </row>
    <row r="1398" spans="1:8" x14ac:dyDescent="0.25">
      <c r="A1398" s="56">
        <v>395981120889</v>
      </c>
      <c r="B1398" s="57" t="s">
        <v>4329</v>
      </c>
      <c r="C1398" s="58" t="s">
        <v>4330</v>
      </c>
      <c r="D1398" s="58" t="s">
        <v>3266</v>
      </c>
      <c r="E1398" s="58" t="s">
        <v>728</v>
      </c>
      <c r="F1398" s="57" t="s">
        <v>441</v>
      </c>
      <c r="G1398" s="59">
        <v>122969</v>
      </c>
      <c r="H1398" s="102">
        <f t="shared" si="21"/>
        <v>25.039758091611603</v>
      </c>
    </row>
    <row r="1399" spans="1:8" x14ac:dyDescent="0.25">
      <c r="A1399" s="56">
        <v>395990850181</v>
      </c>
      <c r="B1399" s="57" t="s">
        <v>4331</v>
      </c>
      <c r="C1399" s="58" t="s">
        <v>4332</v>
      </c>
      <c r="D1399" s="58" t="s">
        <v>4333</v>
      </c>
      <c r="E1399" s="58" t="s">
        <v>728</v>
      </c>
      <c r="F1399" s="57" t="s">
        <v>441</v>
      </c>
      <c r="G1399" s="59">
        <v>122969</v>
      </c>
      <c r="H1399" s="102">
        <f t="shared" si="21"/>
        <v>25.039758091611603</v>
      </c>
    </row>
    <row r="1400" spans="1:8" x14ac:dyDescent="0.25">
      <c r="A1400" s="56">
        <v>396030103051</v>
      </c>
      <c r="B1400" s="57" t="s">
        <v>532</v>
      </c>
      <c r="C1400" s="58" t="s">
        <v>533</v>
      </c>
      <c r="D1400" s="58" t="s">
        <v>534</v>
      </c>
      <c r="E1400" s="58" t="s">
        <v>440</v>
      </c>
      <c r="F1400" s="57" t="s">
        <v>441</v>
      </c>
      <c r="G1400" s="59">
        <v>122969</v>
      </c>
      <c r="H1400" s="102">
        <f t="shared" si="21"/>
        <v>25.039758091611603</v>
      </c>
    </row>
    <row r="1401" spans="1:8" x14ac:dyDescent="0.25">
      <c r="A1401" s="56">
        <v>396030302819</v>
      </c>
      <c r="B1401" s="57" t="s">
        <v>455</v>
      </c>
      <c r="C1401" s="58" t="s">
        <v>456</v>
      </c>
      <c r="D1401" s="58" t="s">
        <v>454</v>
      </c>
      <c r="E1401" s="58" t="s">
        <v>440</v>
      </c>
      <c r="F1401" s="57" t="s">
        <v>441</v>
      </c>
      <c r="G1401" s="59">
        <v>122969</v>
      </c>
      <c r="H1401" s="102">
        <f t="shared" si="21"/>
        <v>25.039758091611603</v>
      </c>
    </row>
    <row r="1402" spans="1:8" x14ac:dyDescent="0.25">
      <c r="A1402" s="56">
        <v>398000305506</v>
      </c>
      <c r="B1402" s="57" t="s">
        <v>4334</v>
      </c>
      <c r="C1402" s="58" t="s">
        <v>4335</v>
      </c>
      <c r="D1402" s="58" t="s">
        <v>4336</v>
      </c>
      <c r="E1402" s="58" t="s">
        <v>2223</v>
      </c>
      <c r="F1402" s="57" t="s">
        <v>441</v>
      </c>
      <c r="G1402" s="59">
        <v>122969</v>
      </c>
      <c r="H1402" s="102">
        <f t="shared" si="21"/>
        <v>25.039758091611603</v>
      </c>
    </row>
    <row r="1403" spans="1:8" x14ac:dyDescent="0.25">
      <c r="A1403" s="56">
        <v>398990510851</v>
      </c>
      <c r="B1403" s="57" t="s">
        <v>4337</v>
      </c>
      <c r="C1403" s="58" t="s">
        <v>4338</v>
      </c>
      <c r="D1403" s="58" t="s">
        <v>4339</v>
      </c>
      <c r="E1403" s="58" t="s">
        <v>2223</v>
      </c>
      <c r="F1403" s="57" t="s">
        <v>477</v>
      </c>
      <c r="G1403" s="59">
        <v>122969</v>
      </c>
      <c r="H1403" s="102">
        <f t="shared" si="21"/>
        <v>25.039758091611603</v>
      </c>
    </row>
    <row r="1404" spans="1:8" x14ac:dyDescent="0.25">
      <c r="A1404" s="56">
        <v>398990710981</v>
      </c>
      <c r="B1404" s="57" t="s">
        <v>4340</v>
      </c>
      <c r="C1404" s="58" t="s">
        <v>3341</v>
      </c>
      <c r="D1404" s="58" t="s">
        <v>4341</v>
      </c>
      <c r="E1404" s="58" t="s">
        <v>1845</v>
      </c>
      <c r="F1404" s="57" t="s">
        <v>441</v>
      </c>
      <c r="G1404" s="59">
        <v>122969</v>
      </c>
      <c r="H1404" s="102">
        <f t="shared" si="21"/>
        <v>25.039758091611603</v>
      </c>
    </row>
    <row r="1405" spans="1:8" x14ac:dyDescent="0.25">
      <c r="A1405" s="56">
        <v>400000801401</v>
      </c>
      <c r="B1405" s="57" t="s">
        <v>4342</v>
      </c>
      <c r="C1405" s="58" t="s">
        <v>4066</v>
      </c>
      <c r="D1405" s="58" t="s">
        <v>4343</v>
      </c>
      <c r="E1405" s="58" t="s">
        <v>716</v>
      </c>
      <c r="F1405" s="57" t="s">
        <v>441</v>
      </c>
      <c r="G1405" s="59">
        <v>122969</v>
      </c>
      <c r="H1405" s="102">
        <f t="shared" si="21"/>
        <v>25.039758091611603</v>
      </c>
    </row>
    <row r="1406" spans="1:8" x14ac:dyDescent="0.25">
      <c r="A1406" s="56">
        <v>400851100341</v>
      </c>
      <c r="B1406" s="57" t="s">
        <v>4344</v>
      </c>
      <c r="C1406" s="58" t="s">
        <v>4345</v>
      </c>
      <c r="D1406" s="58" t="s">
        <v>4346</v>
      </c>
      <c r="E1406" s="58" t="s">
        <v>1051</v>
      </c>
      <c r="F1406" s="57" t="s">
        <v>441</v>
      </c>
      <c r="G1406" s="59">
        <v>122969</v>
      </c>
      <c r="H1406" s="102">
        <f t="shared" si="21"/>
        <v>25.039758091611603</v>
      </c>
    </row>
    <row r="1407" spans="1:8" x14ac:dyDescent="0.25">
      <c r="A1407" s="56">
        <v>400910500111</v>
      </c>
      <c r="B1407" s="57" t="s">
        <v>4347</v>
      </c>
      <c r="C1407" s="58" t="s">
        <v>4348</v>
      </c>
      <c r="D1407" s="58" t="s">
        <v>4349</v>
      </c>
      <c r="E1407" s="58" t="s">
        <v>2127</v>
      </c>
      <c r="F1407" s="57" t="s">
        <v>441</v>
      </c>
      <c r="G1407" s="59">
        <v>122969</v>
      </c>
      <c r="H1407" s="102">
        <f t="shared" si="21"/>
        <v>25.039758091611603</v>
      </c>
    </row>
    <row r="1408" spans="1:8" x14ac:dyDescent="0.25">
      <c r="A1408" s="56">
        <v>371010702311</v>
      </c>
      <c r="B1408" s="57" t="s">
        <v>4350</v>
      </c>
      <c r="C1408" s="58" t="s">
        <v>4351</v>
      </c>
      <c r="D1408" s="58" t="s">
        <v>4352</v>
      </c>
      <c r="E1408" s="58" t="s">
        <v>2200</v>
      </c>
      <c r="F1408" s="57" t="s">
        <v>441</v>
      </c>
      <c r="G1408" s="59">
        <v>122968</v>
      </c>
      <c r="H1408" s="102">
        <f t="shared" si="21"/>
        <v>25.039554465022043</v>
      </c>
    </row>
    <row r="1409" spans="1:8" x14ac:dyDescent="0.25">
      <c r="A1409" s="56">
        <v>371010900083</v>
      </c>
      <c r="B1409" s="57" t="s">
        <v>4353</v>
      </c>
      <c r="C1409" s="58" t="s">
        <v>3398</v>
      </c>
      <c r="D1409" s="58" t="s">
        <v>3399</v>
      </c>
      <c r="E1409" s="58" t="s">
        <v>2174</v>
      </c>
      <c r="F1409" s="57" t="s">
        <v>441</v>
      </c>
      <c r="G1409" s="59">
        <v>122968</v>
      </c>
      <c r="H1409" s="102">
        <f t="shared" si="21"/>
        <v>25.039554465022043</v>
      </c>
    </row>
    <row r="1410" spans="1:8" x14ac:dyDescent="0.25">
      <c r="A1410" s="56">
        <v>371010901241</v>
      </c>
      <c r="B1410" s="57" t="s">
        <v>4354</v>
      </c>
      <c r="C1410" s="58" t="s">
        <v>3398</v>
      </c>
      <c r="D1410" s="58" t="s">
        <v>3733</v>
      </c>
      <c r="E1410" s="58" t="s">
        <v>2174</v>
      </c>
      <c r="F1410" s="57" t="s">
        <v>441</v>
      </c>
      <c r="G1410" s="59">
        <v>122968</v>
      </c>
      <c r="H1410" s="102">
        <f t="shared" ref="H1410:H1473" si="22">G1410/4910.95</f>
        <v>25.039554465022043</v>
      </c>
    </row>
    <row r="1411" spans="1:8" x14ac:dyDescent="0.25">
      <c r="A1411" s="56">
        <v>371781111374</v>
      </c>
      <c r="B1411" s="57" t="s">
        <v>4355</v>
      </c>
      <c r="C1411" s="58" t="s">
        <v>4356</v>
      </c>
      <c r="D1411" s="58" t="s">
        <v>4357</v>
      </c>
      <c r="E1411" s="58" t="s">
        <v>2200</v>
      </c>
      <c r="F1411" s="57" t="s">
        <v>441</v>
      </c>
      <c r="G1411" s="59">
        <v>122968</v>
      </c>
      <c r="H1411" s="102">
        <f t="shared" si="22"/>
        <v>25.039554465022043</v>
      </c>
    </row>
    <row r="1412" spans="1:8" x14ac:dyDescent="0.25">
      <c r="A1412" s="56">
        <v>371970801136</v>
      </c>
      <c r="B1412" s="57" t="s">
        <v>4358</v>
      </c>
      <c r="C1412" s="58" t="s">
        <v>4359</v>
      </c>
      <c r="D1412" s="58" t="s">
        <v>4360</v>
      </c>
      <c r="E1412" s="58" t="s">
        <v>2200</v>
      </c>
      <c r="F1412" s="57" t="s">
        <v>441</v>
      </c>
      <c r="G1412" s="59">
        <v>122968</v>
      </c>
      <c r="H1412" s="102">
        <f t="shared" si="22"/>
        <v>25.039554465022043</v>
      </c>
    </row>
    <row r="1413" spans="1:8" x14ac:dyDescent="0.25">
      <c r="A1413" s="56">
        <v>372001101182</v>
      </c>
      <c r="B1413" s="57" t="s">
        <v>4361</v>
      </c>
      <c r="C1413" s="58" t="s">
        <v>4362</v>
      </c>
      <c r="D1413" s="58" t="s">
        <v>4363</v>
      </c>
      <c r="E1413" s="58" t="s">
        <v>3594</v>
      </c>
      <c r="F1413" s="57" t="s">
        <v>441</v>
      </c>
      <c r="G1413" s="59">
        <v>122968</v>
      </c>
      <c r="H1413" s="102">
        <f t="shared" si="22"/>
        <v>25.039554465022043</v>
      </c>
    </row>
    <row r="1414" spans="1:8" x14ac:dyDescent="0.25">
      <c r="A1414" s="56">
        <v>373121100577</v>
      </c>
      <c r="B1414" s="57" t="s">
        <v>4364</v>
      </c>
      <c r="C1414" s="58" t="s">
        <v>4365</v>
      </c>
      <c r="D1414" s="58" t="s">
        <v>4366</v>
      </c>
      <c r="E1414" s="58" t="s">
        <v>1409</v>
      </c>
      <c r="F1414" s="57" t="s">
        <v>477</v>
      </c>
      <c r="G1414" s="59">
        <v>122968</v>
      </c>
      <c r="H1414" s="102">
        <f t="shared" si="22"/>
        <v>25.039554465022043</v>
      </c>
    </row>
    <row r="1415" spans="1:8" x14ac:dyDescent="0.25">
      <c r="A1415" s="56">
        <v>389120700345</v>
      </c>
      <c r="B1415" s="57" t="s">
        <v>4367</v>
      </c>
      <c r="C1415" s="58" t="s">
        <v>2244</v>
      </c>
      <c r="D1415" s="58" t="s">
        <v>4368</v>
      </c>
      <c r="E1415" s="58" t="s">
        <v>815</v>
      </c>
      <c r="F1415" s="57" t="s">
        <v>477</v>
      </c>
      <c r="G1415" s="59">
        <v>122968</v>
      </c>
      <c r="H1415" s="102">
        <f t="shared" si="22"/>
        <v>25.039554465022043</v>
      </c>
    </row>
    <row r="1416" spans="1:8" x14ac:dyDescent="0.25">
      <c r="A1416" s="56">
        <v>389140900138</v>
      </c>
      <c r="B1416" s="57" t="s">
        <v>4369</v>
      </c>
      <c r="C1416" s="58" t="s">
        <v>4370</v>
      </c>
      <c r="D1416" s="58" t="s">
        <v>4371</v>
      </c>
      <c r="E1416" s="58" t="s">
        <v>1489</v>
      </c>
      <c r="F1416" s="57" t="s">
        <v>441</v>
      </c>
      <c r="G1416" s="59">
        <v>122968</v>
      </c>
      <c r="H1416" s="102">
        <f t="shared" si="22"/>
        <v>25.039554465022043</v>
      </c>
    </row>
    <row r="1417" spans="1:8" x14ac:dyDescent="0.25">
      <c r="A1417" s="56">
        <v>390000110208</v>
      </c>
      <c r="B1417" s="57" t="s">
        <v>4372</v>
      </c>
      <c r="C1417" s="58" t="s">
        <v>4373</v>
      </c>
      <c r="D1417" s="58" t="s">
        <v>3741</v>
      </c>
      <c r="E1417" s="58" t="s">
        <v>1679</v>
      </c>
      <c r="F1417" s="57" t="s">
        <v>477</v>
      </c>
      <c r="G1417" s="59">
        <v>122968</v>
      </c>
      <c r="H1417" s="102">
        <f t="shared" si="22"/>
        <v>25.039554465022043</v>
      </c>
    </row>
    <row r="1418" spans="1:8" x14ac:dyDescent="0.25">
      <c r="A1418" s="56">
        <v>390110300266</v>
      </c>
      <c r="B1418" s="57" t="s">
        <v>4374</v>
      </c>
      <c r="C1418" s="58" t="s">
        <v>2263</v>
      </c>
      <c r="D1418" s="58" t="s">
        <v>4375</v>
      </c>
      <c r="E1418" s="58" t="s">
        <v>977</v>
      </c>
      <c r="F1418" s="57" t="s">
        <v>477</v>
      </c>
      <c r="G1418" s="59">
        <v>122968</v>
      </c>
      <c r="H1418" s="102">
        <f t="shared" si="22"/>
        <v>25.039554465022043</v>
      </c>
    </row>
    <row r="1419" spans="1:8" x14ac:dyDescent="0.25">
      <c r="A1419" s="56">
        <v>390110500869</v>
      </c>
      <c r="B1419" s="57" t="s">
        <v>4376</v>
      </c>
      <c r="C1419" s="58" t="s">
        <v>2607</v>
      </c>
      <c r="D1419" s="58" t="s">
        <v>4377</v>
      </c>
      <c r="E1419" s="58" t="s">
        <v>1788</v>
      </c>
      <c r="F1419" s="57" t="s">
        <v>441</v>
      </c>
      <c r="G1419" s="59">
        <v>122968</v>
      </c>
      <c r="H1419" s="102">
        <f t="shared" si="22"/>
        <v>25.039554465022043</v>
      </c>
    </row>
    <row r="1420" spans="1:8" x14ac:dyDescent="0.25">
      <c r="A1420" s="56">
        <v>390110500877</v>
      </c>
      <c r="B1420" s="57" t="s">
        <v>4378</v>
      </c>
      <c r="C1420" s="58" t="s">
        <v>2607</v>
      </c>
      <c r="D1420" s="58" t="s">
        <v>2608</v>
      </c>
      <c r="E1420" s="58" t="s">
        <v>1788</v>
      </c>
      <c r="F1420" s="57" t="s">
        <v>441</v>
      </c>
      <c r="G1420" s="59">
        <v>122968</v>
      </c>
      <c r="H1420" s="102">
        <f t="shared" si="22"/>
        <v>25.039554465022043</v>
      </c>
    </row>
    <row r="1421" spans="1:8" x14ac:dyDescent="0.25">
      <c r="A1421" s="56">
        <v>390110500885</v>
      </c>
      <c r="B1421" s="57" t="s">
        <v>4379</v>
      </c>
      <c r="C1421" s="58" t="s">
        <v>2607</v>
      </c>
      <c r="D1421" s="58" t="s">
        <v>2608</v>
      </c>
      <c r="E1421" s="58" t="s">
        <v>1788</v>
      </c>
      <c r="F1421" s="57" t="s">
        <v>441</v>
      </c>
      <c r="G1421" s="59">
        <v>122968</v>
      </c>
      <c r="H1421" s="102">
        <f t="shared" si="22"/>
        <v>25.039554465022043</v>
      </c>
    </row>
    <row r="1422" spans="1:8" x14ac:dyDescent="0.25">
      <c r="A1422" s="56">
        <v>390751100119</v>
      </c>
      <c r="B1422" s="57" t="s">
        <v>4380</v>
      </c>
      <c r="C1422" s="58" t="s">
        <v>4381</v>
      </c>
      <c r="D1422" s="58" t="s">
        <v>3771</v>
      </c>
      <c r="E1422" s="58" t="s">
        <v>1532</v>
      </c>
      <c r="F1422" s="57" t="s">
        <v>441</v>
      </c>
      <c r="G1422" s="59">
        <v>122968</v>
      </c>
      <c r="H1422" s="102">
        <f t="shared" si="22"/>
        <v>25.039554465022043</v>
      </c>
    </row>
    <row r="1423" spans="1:8" x14ac:dyDescent="0.25">
      <c r="A1423" s="56">
        <v>390780300011</v>
      </c>
      <c r="B1423" s="57" t="s">
        <v>4382</v>
      </c>
      <c r="C1423" s="58" t="s">
        <v>3687</v>
      </c>
      <c r="D1423" s="58" t="s">
        <v>3688</v>
      </c>
      <c r="E1423" s="58" t="s">
        <v>1525</v>
      </c>
      <c r="F1423" s="57" t="s">
        <v>477</v>
      </c>
      <c r="G1423" s="59">
        <v>122968</v>
      </c>
      <c r="H1423" s="102">
        <f t="shared" si="22"/>
        <v>25.039554465022043</v>
      </c>
    </row>
    <row r="1424" spans="1:8" x14ac:dyDescent="0.25">
      <c r="A1424" s="56">
        <v>390810300011</v>
      </c>
      <c r="B1424" s="57" t="s">
        <v>4383</v>
      </c>
      <c r="C1424" s="58" t="s">
        <v>4384</v>
      </c>
      <c r="D1424" s="58" t="s">
        <v>4385</v>
      </c>
      <c r="E1424" s="58" t="s">
        <v>1532</v>
      </c>
      <c r="F1424" s="57" t="s">
        <v>441</v>
      </c>
      <c r="G1424" s="59">
        <v>122968</v>
      </c>
      <c r="H1424" s="102">
        <f t="shared" si="22"/>
        <v>25.039554465022043</v>
      </c>
    </row>
    <row r="1425" spans="1:8" x14ac:dyDescent="0.25">
      <c r="A1425" s="56">
        <v>390880100010</v>
      </c>
      <c r="B1425" s="57" t="s">
        <v>4386</v>
      </c>
      <c r="C1425" s="58" t="s">
        <v>3687</v>
      </c>
      <c r="D1425" s="58" t="s">
        <v>4387</v>
      </c>
      <c r="E1425" s="58" t="s">
        <v>1532</v>
      </c>
      <c r="F1425" s="57" t="s">
        <v>441</v>
      </c>
      <c r="G1425" s="59">
        <v>122968</v>
      </c>
      <c r="H1425" s="102">
        <f t="shared" si="22"/>
        <v>25.039554465022043</v>
      </c>
    </row>
    <row r="1426" spans="1:8" x14ac:dyDescent="0.25">
      <c r="A1426" s="56">
        <v>390981110521</v>
      </c>
      <c r="B1426" s="57" t="s">
        <v>4388</v>
      </c>
      <c r="C1426" s="58" t="s">
        <v>4389</v>
      </c>
      <c r="D1426" s="58" t="s">
        <v>4390</v>
      </c>
      <c r="E1426" s="58" t="s">
        <v>1532</v>
      </c>
      <c r="F1426" s="57" t="s">
        <v>441</v>
      </c>
      <c r="G1426" s="59">
        <v>122968</v>
      </c>
      <c r="H1426" s="102">
        <f t="shared" si="22"/>
        <v>25.039554465022043</v>
      </c>
    </row>
    <row r="1427" spans="1:8" x14ac:dyDescent="0.25">
      <c r="A1427" s="56">
        <v>391161000051</v>
      </c>
      <c r="B1427" s="57" t="s">
        <v>4391</v>
      </c>
      <c r="C1427" s="58" t="s">
        <v>4392</v>
      </c>
      <c r="D1427" s="58" t="s">
        <v>4393</v>
      </c>
      <c r="E1427" s="58" t="s">
        <v>984</v>
      </c>
      <c r="F1427" s="57" t="s">
        <v>441</v>
      </c>
      <c r="G1427" s="59">
        <v>122968</v>
      </c>
      <c r="H1427" s="102">
        <f t="shared" si="22"/>
        <v>25.039554465022043</v>
      </c>
    </row>
    <row r="1428" spans="1:8" x14ac:dyDescent="0.25">
      <c r="A1428" s="56">
        <v>391180300073</v>
      </c>
      <c r="B1428" s="57" t="s">
        <v>4394</v>
      </c>
      <c r="C1428" s="58" t="s">
        <v>2607</v>
      </c>
      <c r="D1428" s="58" t="s">
        <v>4395</v>
      </c>
      <c r="E1428" s="58" t="s">
        <v>1788</v>
      </c>
      <c r="F1428" s="57" t="s">
        <v>441</v>
      </c>
      <c r="G1428" s="59">
        <v>122968</v>
      </c>
      <c r="H1428" s="102">
        <f t="shared" si="22"/>
        <v>25.039554465022043</v>
      </c>
    </row>
    <row r="1429" spans="1:8" x14ac:dyDescent="0.25">
      <c r="A1429" s="56">
        <v>393141100019</v>
      </c>
      <c r="B1429" s="57" t="s">
        <v>4396</v>
      </c>
      <c r="C1429" s="58" t="s">
        <v>4397</v>
      </c>
      <c r="D1429" s="58" t="s">
        <v>4398</v>
      </c>
      <c r="E1429" s="58" t="s">
        <v>1205</v>
      </c>
      <c r="F1429" s="57" t="s">
        <v>477</v>
      </c>
      <c r="G1429" s="59">
        <v>122968</v>
      </c>
      <c r="H1429" s="102">
        <f t="shared" si="22"/>
        <v>25.039554465022043</v>
      </c>
    </row>
    <row r="1430" spans="1:8" x14ac:dyDescent="0.25">
      <c r="A1430" s="56">
        <v>393971210241</v>
      </c>
      <c r="B1430" s="57" t="s">
        <v>4399</v>
      </c>
      <c r="C1430" s="58" t="s">
        <v>4400</v>
      </c>
      <c r="D1430" s="58" t="s">
        <v>4401</v>
      </c>
      <c r="E1430" s="58" t="s">
        <v>1205</v>
      </c>
      <c r="F1430" s="57" t="s">
        <v>477</v>
      </c>
      <c r="G1430" s="59">
        <v>122968</v>
      </c>
      <c r="H1430" s="102">
        <f t="shared" si="22"/>
        <v>25.039554465022043</v>
      </c>
    </row>
    <row r="1431" spans="1:8" x14ac:dyDescent="0.25">
      <c r="A1431" s="56">
        <v>395020500560</v>
      </c>
      <c r="B1431" s="57" t="s">
        <v>4402</v>
      </c>
      <c r="C1431" s="58" t="s">
        <v>4403</v>
      </c>
      <c r="D1431" s="58" t="s">
        <v>4404</v>
      </c>
      <c r="E1431" s="58" t="s">
        <v>728</v>
      </c>
      <c r="F1431" s="57" t="s">
        <v>441</v>
      </c>
      <c r="G1431" s="59">
        <v>122968</v>
      </c>
      <c r="H1431" s="102">
        <f t="shared" si="22"/>
        <v>25.039554465022043</v>
      </c>
    </row>
    <row r="1432" spans="1:8" x14ac:dyDescent="0.25">
      <c r="A1432" s="56">
        <v>395030402752</v>
      </c>
      <c r="B1432" s="57" t="s">
        <v>4405</v>
      </c>
      <c r="C1432" s="58" t="s">
        <v>2358</v>
      </c>
      <c r="D1432" s="58" t="s">
        <v>4406</v>
      </c>
      <c r="E1432" s="58" t="s">
        <v>728</v>
      </c>
      <c r="F1432" s="57" t="s">
        <v>477</v>
      </c>
      <c r="G1432" s="59">
        <v>122968</v>
      </c>
      <c r="H1432" s="102">
        <f t="shared" si="22"/>
        <v>25.039554465022043</v>
      </c>
    </row>
    <row r="1433" spans="1:8" x14ac:dyDescent="0.25">
      <c r="A1433" s="56">
        <v>395031101683</v>
      </c>
      <c r="B1433" s="57" t="s">
        <v>4407</v>
      </c>
      <c r="C1433" s="58" t="s">
        <v>4408</v>
      </c>
      <c r="D1433" s="58" t="s">
        <v>4218</v>
      </c>
      <c r="E1433" s="58" t="s">
        <v>728</v>
      </c>
      <c r="F1433" s="57" t="s">
        <v>477</v>
      </c>
      <c r="G1433" s="59">
        <v>122968</v>
      </c>
      <c r="H1433" s="102">
        <f t="shared" si="22"/>
        <v>25.039554465022043</v>
      </c>
    </row>
    <row r="1434" spans="1:8" x14ac:dyDescent="0.25">
      <c r="A1434" s="56">
        <v>395050800509</v>
      </c>
      <c r="B1434" s="57" t="s">
        <v>4409</v>
      </c>
      <c r="C1434" s="58" t="s">
        <v>4410</v>
      </c>
      <c r="D1434" s="58" t="s">
        <v>4411</v>
      </c>
      <c r="E1434" s="58" t="s">
        <v>743</v>
      </c>
      <c r="F1434" s="57" t="s">
        <v>441</v>
      </c>
      <c r="G1434" s="59">
        <v>122968</v>
      </c>
      <c r="H1434" s="102">
        <f t="shared" si="22"/>
        <v>25.039554465022043</v>
      </c>
    </row>
    <row r="1435" spans="1:8" x14ac:dyDescent="0.25">
      <c r="A1435" s="56">
        <v>395080600351</v>
      </c>
      <c r="B1435" s="57" t="s">
        <v>4412</v>
      </c>
      <c r="C1435" s="58" t="s">
        <v>4413</v>
      </c>
      <c r="D1435" s="58" t="s">
        <v>4414</v>
      </c>
      <c r="E1435" s="58" t="s">
        <v>728</v>
      </c>
      <c r="F1435" s="57" t="s">
        <v>441</v>
      </c>
      <c r="G1435" s="59">
        <v>122968</v>
      </c>
      <c r="H1435" s="102">
        <f t="shared" si="22"/>
        <v>25.039554465022043</v>
      </c>
    </row>
    <row r="1436" spans="1:8" x14ac:dyDescent="0.25">
      <c r="A1436" s="56">
        <v>395080601667</v>
      </c>
      <c r="B1436" s="57" t="s">
        <v>4415</v>
      </c>
      <c r="C1436" s="58" t="s">
        <v>4416</v>
      </c>
      <c r="D1436" s="58" t="s">
        <v>4417</v>
      </c>
      <c r="E1436" s="58" t="s">
        <v>728</v>
      </c>
      <c r="F1436" s="57" t="s">
        <v>441</v>
      </c>
      <c r="G1436" s="59">
        <v>122968</v>
      </c>
      <c r="H1436" s="102">
        <f t="shared" si="22"/>
        <v>25.039554465022043</v>
      </c>
    </row>
    <row r="1437" spans="1:8" x14ac:dyDescent="0.25">
      <c r="A1437" s="56">
        <v>395090300495</v>
      </c>
      <c r="B1437" s="57" t="s">
        <v>4418</v>
      </c>
      <c r="C1437" s="58" t="s">
        <v>4419</v>
      </c>
      <c r="D1437" s="58" t="s">
        <v>4420</v>
      </c>
      <c r="E1437" s="58" t="s">
        <v>728</v>
      </c>
      <c r="F1437" s="57" t="s">
        <v>441</v>
      </c>
      <c r="G1437" s="59">
        <v>122968</v>
      </c>
      <c r="H1437" s="102">
        <f t="shared" si="22"/>
        <v>25.039554465022043</v>
      </c>
    </row>
    <row r="1438" spans="1:8" x14ac:dyDescent="0.25">
      <c r="A1438" s="56">
        <v>395090301114</v>
      </c>
      <c r="B1438" s="57" t="s">
        <v>4421</v>
      </c>
      <c r="C1438" s="58" t="s">
        <v>4422</v>
      </c>
      <c r="D1438" s="58" t="s">
        <v>4423</v>
      </c>
      <c r="E1438" s="58" t="s">
        <v>728</v>
      </c>
      <c r="F1438" s="57" t="s">
        <v>477</v>
      </c>
      <c r="G1438" s="59">
        <v>122968</v>
      </c>
      <c r="H1438" s="102">
        <f t="shared" si="22"/>
        <v>25.039554465022043</v>
      </c>
    </row>
    <row r="1439" spans="1:8" x14ac:dyDescent="0.25">
      <c r="A1439" s="56">
        <v>395090700361</v>
      </c>
      <c r="B1439" s="57" t="s">
        <v>4424</v>
      </c>
      <c r="C1439" s="58" t="s">
        <v>4425</v>
      </c>
      <c r="D1439" s="58" t="s">
        <v>4414</v>
      </c>
      <c r="E1439" s="58" t="s">
        <v>728</v>
      </c>
      <c r="F1439" s="57" t="s">
        <v>441</v>
      </c>
      <c r="G1439" s="59">
        <v>122968</v>
      </c>
      <c r="H1439" s="102">
        <f t="shared" si="22"/>
        <v>25.039554465022043</v>
      </c>
    </row>
    <row r="1440" spans="1:8" x14ac:dyDescent="0.25">
      <c r="A1440" s="56">
        <v>395100501141</v>
      </c>
      <c r="B1440" s="57" t="s">
        <v>4426</v>
      </c>
      <c r="C1440" s="58" t="s">
        <v>4427</v>
      </c>
      <c r="D1440" s="58" t="s">
        <v>4428</v>
      </c>
      <c r="E1440" s="58" t="s">
        <v>728</v>
      </c>
      <c r="F1440" s="57" t="s">
        <v>441</v>
      </c>
      <c r="G1440" s="59">
        <v>122968</v>
      </c>
      <c r="H1440" s="102">
        <f t="shared" si="22"/>
        <v>25.039554465022043</v>
      </c>
    </row>
    <row r="1441" spans="1:8" x14ac:dyDescent="0.25">
      <c r="A1441" s="56">
        <v>395100501150</v>
      </c>
      <c r="B1441" s="57" t="s">
        <v>4429</v>
      </c>
      <c r="C1441" s="58" t="s">
        <v>4427</v>
      </c>
      <c r="D1441" s="58" t="s">
        <v>4428</v>
      </c>
      <c r="E1441" s="58" t="s">
        <v>728</v>
      </c>
      <c r="F1441" s="57" t="s">
        <v>441</v>
      </c>
      <c r="G1441" s="59">
        <v>122968</v>
      </c>
      <c r="H1441" s="102">
        <f t="shared" si="22"/>
        <v>25.039554465022043</v>
      </c>
    </row>
    <row r="1442" spans="1:8" x14ac:dyDescent="0.25">
      <c r="A1442" s="56">
        <v>395110500232</v>
      </c>
      <c r="B1442" s="57" t="s">
        <v>4430</v>
      </c>
      <c r="C1442" s="58" t="s">
        <v>4431</v>
      </c>
      <c r="D1442" s="58" t="s">
        <v>4432</v>
      </c>
      <c r="E1442" s="58" t="s">
        <v>728</v>
      </c>
      <c r="F1442" s="57" t="s">
        <v>441</v>
      </c>
      <c r="G1442" s="59">
        <v>122968</v>
      </c>
      <c r="H1442" s="102">
        <f t="shared" si="22"/>
        <v>25.039554465022043</v>
      </c>
    </row>
    <row r="1443" spans="1:8" x14ac:dyDescent="0.25">
      <c r="A1443" s="56">
        <v>395120200580</v>
      </c>
      <c r="B1443" s="57" t="s">
        <v>4433</v>
      </c>
      <c r="C1443" s="58" t="s">
        <v>4434</v>
      </c>
      <c r="D1443" s="58" t="s">
        <v>4435</v>
      </c>
      <c r="E1443" s="58" t="s">
        <v>743</v>
      </c>
      <c r="F1443" s="57" t="s">
        <v>441</v>
      </c>
      <c r="G1443" s="59">
        <v>122968</v>
      </c>
      <c r="H1443" s="102">
        <f t="shared" si="22"/>
        <v>25.039554465022043</v>
      </c>
    </row>
    <row r="1444" spans="1:8" x14ac:dyDescent="0.25">
      <c r="A1444" s="56">
        <v>395120300789</v>
      </c>
      <c r="B1444" s="57" t="s">
        <v>4436</v>
      </c>
      <c r="C1444" s="58" t="s">
        <v>1992</v>
      </c>
      <c r="D1444" s="58" t="s">
        <v>1485</v>
      </c>
      <c r="E1444" s="58" t="s">
        <v>728</v>
      </c>
      <c r="F1444" s="57" t="s">
        <v>477</v>
      </c>
      <c r="G1444" s="59">
        <v>122968</v>
      </c>
      <c r="H1444" s="102">
        <f t="shared" si="22"/>
        <v>25.039554465022043</v>
      </c>
    </row>
    <row r="1445" spans="1:8" x14ac:dyDescent="0.25">
      <c r="A1445" s="56">
        <v>395120301327</v>
      </c>
      <c r="B1445" s="57" t="s">
        <v>4437</v>
      </c>
      <c r="C1445" s="58" t="s">
        <v>2337</v>
      </c>
      <c r="D1445" s="58" t="s">
        <v>4438</v>
      </c>
      <c r="E1445" s="58" t="s">
        <v>743</v>
      </c>
      <c r="F1445" s="57" t="s">
        <v>441</v>
      </c>
      <c r="G1445" s="59">
        <v>122968</v>
      </c>
      <c r="H1445" s="102">
        <f t="shared" si="22"/>
        <v>25.039554465022043</v>
      </c>
    </row>
    <row r="1446" spans="1:8" x14ac:dyDescent="0.25">
      <c r="A1446" s="56">
        <v>395120301335</v>
      </c>
      <c r="B1446" s="57" t="s">
        <v>4439</v>
      </c>
      <c r="C1446" s="58" t="s">
        <v>4440</v>
      </c>
      <c r="D1446" s="58" t="s">
        <v>4438</v>
      </c>
      <c r="E1446" s="58" t="s">
        <v>743</v>
      </c>
      <c r="F1446" s="57" t="s">
        <v>441</v>
      </c>
      <c r="G1446" s="59">
        <v>122968</v>
      </c>
      <c r="H1446" s="102">
        <f t="shared" si="22"/>
        <v>25.039554465022043</v>
      </c>
    </row>
    <row r="1447" spans="1:8" x14ac:dyDescent="0.25">
      <c r="A1447" s="56">
        <v>395140500351</v>
      </c>
      <c r="B1447" s="57" t="s">
        <v>4441</v>
      </c>
      <c r="C1447" s="58" t="s">
        <v>4442</v>
      </c>
      <c r="D1447" s="58" t="s">
        <v>4443</v>
      </c>
      <c r="E1447" s="58" t="s">
        <v>743</v>
      </c>
      <c r="F1447" s="57" t="s">
        <v>477</v>
      </c>
      <c r="G1447" s="59">
        <v>122968</v>
      </c>
      <c r="H1447" s="102">
        <f t="shared" si="22"/>
        <v>25.039554465022043</v>
      </c>
    </row>
    <row r="1448" spans="1:8" x14ac:dyDescent="0.25">
      <c r="A1448" s="56">
        <v>395160201309</v>
      </c>
      <c r="B1448" s="57" t="s">
        <v>4444</v>
      </c>
      <c r="C1448" s="58" t="s">
        <v>4445</v>
      </c>
      <c r="D1448" s="58" t="s">
        <v>4446</v>
      </c>
      <c r="E1448" s="58" t="s">
        <v>728</v>
      </c>
      <c r="F1448" s="57" t="s">
        <v>477</v>
      </c>
      <c r="G1448" s="59">
        <v>122968</v>
      </c>
      <c r="H1448" s="102">
        <f t="shared" si="22"/>
        <v>25.039554465022043</v>
      </c>
    </row>
    <row r="1449" spans="1:8" x14ac:dyDescent="0.25">
      <c r="A1449" s="56">
        <v>395160401430</v>
      </c>
      <c r="B1449" s="57" t="s">
        <v>4447</v>
      </c>
      <c r="C1449" s="58" t="s">
        <v>4448</v>
      </c>
      <c r="D1449" s="58" t="s">
        <v>4449</v>
      </c>
      <c r="E1449" s="58" t="s">
        <v>728</v>
      </c>
      <c r="F1449" s="57" t="s">
        <v>477</v>
      </c>
      <c r="G1449" s="59">
        <v>122968</v>
      </c>
      <c r="H1449" s="102">
        <f t="shared" si="22"/>
        <v>25.039554465022043</v>
      </c>
    </row>
    <row r="1450" spans="1:8" x14ac:dyDescent="0.25">
      <c r="A1450" s="56">
        <v>395160600475</v>
      </c>
      <c r="B1450" s="57" t="s">
        <v>4450</v>
      </c>
      <c r="C1450" s="58" t="s">
        <v>4451</v>
      </c>
      <c r="D1450" s="58" t="s">
        <v>4452</v>
      </c>
      <c r="E1450" s="58" t="s">
        <v>728</v>
      </c>
      <c r="F1450" s="57" t="s">
        <v>477</v>
      </c>
      <c r="G1450" s="59">
        <v>122968</v>
      </c>
      <c r="H1450" s="102">
        <f t="shared" si="22"/>
        <v>25.039554465022043</v>
      </c>
    </row>
    <row r="1451" spans="1:8" x14ac:dyDescent="0.25">
      <c r="A1451" s="56">
        <v>395161000447</v>
      </c>
      <c r="B1451" s="57" t="s">
        <v>4453</v>
      </c>
      <c r="C1451" s="58" t="s">
        <v>4454</v>
      </c>
      <c r="D1451" s="58" t="s">
        <v>4455</v>
      </c>
      <c r="E1451" s="58" t="s">
        <v>743</v>
      </c>
      <c r="F1451" s="57" t="s">
        <v>441</v>
      </c>
      <c r="G1451" s="59">
        <v>122968</v>
      </c>
      <c r="H1451" s="102">
        <f t="shared" si="22"/>
        <v>25.039554465022043</v>
      </c>
    </row>
    <row r="1452" spans="1:8" x14ac:dyDescent="0.25">
      <c r="A1452" s="56">
        <v>395170200246</v>
      </c>
      <c r="B1452" s="57" t="s">
        <v>4456</v>
      </c>
      <c r="C1452" s="58" t="s">
        <v>4457</v>
      </c>
      <c r="D1452" s="58" t="s">
        <v>4458</v>
      </c>
      <c r="E1452" s="58" t="s">
        <v>728</v>
      </c>
      <c r="F1452" s="57" t="s">
        <v>441</v>
      </c>
      <c r="G1452" s="59">
        <v>122968</v>
      </c>
      <c r="H1452" s="102">
        <f t="shared" si="22"/>
        <v>25.039554465022043</v>
      </c>
    </row>
    <row r="1453" spans="1:8" x14ac:dyDescent="0.25">
      <c r="A1453" s="56">
        <v>395170601208</v>
      </c>
      <c r="B1453" s="57" t="s">
        <v>4459</v>
      </c>
      <c r="C1453" s="58" t="s">
        <v>4460</v>
      </c>
      <c r="D1453" s="58" t="s">
        <v>4461</v>
      </c>
      <c r="E1453" s="58" t="s">
        <v>743</v>
      </c>
      <c r="F1453" s="57" t="s">
        <v>477</v>
      </c>
      <c r="G1453" s="59">
        <v>122968</v>
      </c>
      <c r="H1453" s="102">
        <f t="shared" si="22"/>
        <v>25.039554465022043</v>
      </c>
    </row>
    <row r="1454" spans="1:8" x14ac:dyDescent="0.25">
      <c r="A1454" s="56">
        <v>395171200673</v>
      </c>
      <c r="B1454" s="57" t="s">
        <v>4462</v>
      </c>
      <c r="C1454" s="58" t="s">
        <v>4463</v>
      </c>
      <c r="D1454" s="58" t="s">
        <v>4464</v>
      </c>
      <c r="E1454" s="58" t="s">
        <v>728</v>
      </c>
      <c r="F1454" s="57" t="s">
        <v>441</v>
      </c>
      <c r="G1454" s="59">
        <v>122968</v>
      </c>
      <c r="H1454" s="102">
        <f t="shared" si="22"/>
        <v>25.039554465022043</v>
      </c>
    </row>
    <row r="1455" spans="1:8" x14ac:dyDescent="0.25">
      <c r="A1455" s="56">
        <v>395171201335</v>
      </c>
      <c r="B1455" s="57" t="s">
        <v>4465</v>
      </c>
      <c r="C1455" s="58" t="s">
        <v>4466</v>
      </c>
      <c r="D1455" s="58" t="s">
        <v>4467</v>
      </c>
      <c r="E1455" s="58" t="s">
        <v>728</v>
      </c>
      <c r="F1455" s="57" t="s">
        <v>441</v>
      </c>
      <c r="G1455" s="59">
        <v>122968</v>
      </c>
      <c r="H1455" s="102">
        <f t="shared" si="22"/>
        <v>25.039554465022043</v>
      </c>
    </row>
    <row r="1456" spans="1:8" x14ac:dyDescent="0.25">
      <c r="A1456" s="56">
        <v>395180401509</v>
      </c>
      <c r="B1456" s="57" t="s">
        <v>4468</v>
      </c>
      <c r="C1456" s="58" t="s">
        <v>4469</v>
      </c>
      <c r="D1456" s="58" t="s">
        <v>4470</v>
      </c>
      <c r="E1456" s="58" t="s">
        <v>728</v>
      </c>
      <c r="F1456" s="57" t="s">
        <v>441</v>
      </c>
      <c r="G1456" s="59">
        <v>122968</v>
      </c>
      <c r="H1456" s="102">
        <f t="shared" si="22"/>
        <v>25.039554465022043</v>
      </c>
    </row>
    <row r="1457" spans="1:8" x14ac:dyDescent="0.25">
      <c r="A1457" s="56">
        <v>395180600820</v>
      </c>
      <c r="B1457" s="57" t="s">
        <v>4471</v>
      </c>
      <c r="C1457" s="58" t="s">
        <v>2554</v>
      </c>
      <c r="D1457" s="58" t="s">
        <v>4472</v>
      </c>
      <c r="E1457" s="58" t="s">
        <v>728</v>
      </c>
      <c r="F1457" s="57" t="s">
        <v>441</v>
      </c>
      <c r="G1457" s="59">
        <v>122968</v>
      </c>
      <c r="H1457" s="102">
        <f t="shared" si="22"/>
        <v>25.039554465022043</v>
      </c>
    </row>
    <row r="1458" spans="1:8" x14ac:dyDescent="0.25">
      <c r="A1458" s="56">
        <v>395190601727</v>
      </c>
      <c r="B1458" s="57" t="s">
        <v>4473</v>
      </c>
      <c r="C1458" s="58" t="s">
        <v>4474</v>
      </c>
      <c r="D1458" s="58" t="s">
        <v>4475</v>
      </c>
      <c r="E1458" s="58" t="s">
        <v>728</v>
      </c>
      <c r="F1458" s="57" t="s">
        <v>441</v>
      </c>
      <c r="G1458" s="59">
        <v>122968</v>
      </c>
      <c r="H1458" s="102">
        <f t="shared" si="22"/>
        <v>25.039554465022043</v>
      </c>
    </row>
    <row r="1459" spans="1:8" x14ac:dyDescent="0.25">
      <c r="A1459" s="56">
        <v>395190700512</v>
      </c>
      <c r="B1459" s="57" t="s">
        <v>4476</v>
      </c>
      <c r="C1459" s="58" t="s">
        <v>4477</v>
      </c>
      <c r="D1459" s="58" t="s">
        <v>4478</v>
      </c>
      <c r="E1459" s="58" t="s">
        <v>743</v>
      </c>
      <c r="F1459" s="57" t="s">
        <v>441</v>
      </c>
      <c r="G1459" s="59">
        <v>122968</v>
      </c>
      <c r="H1459" s="102">
        <f t="shared" si="22"/>
        <v>25.039554465022043</v>
      </c>
    </row>
    <row r="1460" spans="1:8" x14ac:dyDescent="0.25">
      <c r="A1460" s="56">
        <v>395190901267</v>
      </c>
      <c r="B1460" s="57" t="s">
        <v>4479</v>
      </c>
      <c r="C1460" s="58" t="s">
        <v>4480</v>
      </c>
      <c r="D1460" s="58" t="s">
        <v>4481</v>
      </c>
      <c r="E1460" s="58" t="s">
        <v>728</v>
      </c>
      <c r="F1460" s="57" t="s">
        <v>441</v>
      </c>
      <c r="G1460" s="59">
        <v>122968</v>
      </c>
      <c r="H1460" s="102">
        <f t="shared" si="22"/>
        <v>25.039554465022043</v>
      </c>
    </row>
    <row r="1461" spans="1:8" x14ac:dyDescent="0.25">
      <c r="A1461" s="56">
        <v>395191101281</v>
      </c>
      <c r="B1461" s="57" t="s">
        <v>4482</v>
      </c>
      <c r="C1461" s="58" t="s">
        <v>4483</v>
      </c>
      <c r="D1461" s="58" t="s">
        <v>4484</v>
      </c>
      <c r="E1461" s="58" t="s">
        <v>743</v>
      </c>
      <c r="F1461" s="57" t="s">
        <v>441</v>
      </c>
      <c r="G1461" s="59">
        <v>122968</v>
      </c>
      <c r="H1461" s="102">
        <f t="shared" si="22"/>
        <v>25.039554465022043</v>
      </c>
    </row>
    <row r="1462" spans="1:8" x14ac:dyDescent="0.25">
      <c r="A1462" s="56">
        <v>395750201169</v>
      </c>
      <c r="B1462" s="57" t="s">
        <v>4485</v>
      </c>
      <c r="C1462" s="58" t="s">
        <v>4486</v>
      </c>
      <c r="D1462" s="58" t="s">
        <v>1731</v>
      </c>
      <c r="E1462" s="58" t="s">
        <v>728</v>
      </c>
      <c r="F1462" s="57" t="s">
        <v>441</v>
      </c>
      <c r="G1462" s="59">
        <v>122968</v>
      </c>
      <c r="H1462" s="102">
        <f t="shared" si="22"/>
        <v>25.039554465022043</v>
      </c>
    </row>
    <row r="1463" spans="1:8" x14ac:dyDescent="0.25">
      <c r="A1463" s="56">
        <v>395750201592</v>
      </c>
      <c r="B1463" s="57" t="s">
        <v>4487</v>
      </c>
      <c r="C1463" s="58" t="s">
        <v>4488</v>
      </c>
      <c r="D1463" s="58" t="s">
        <v>4489</v>
      </c>
      <c r="E1463" s="58" t="s">
        <v>728</v>
      </c>
      <c r="F1463" s="57" t="s">
        <v>441</v>
      </c>
      <c r="G1463" s="59">
        <v>122968</v>
      </c>
      <c r="H1463" s="102">
        <f t="shared" si="22"/>
        <v>25.039554465022043</v>
      </c>
    </row>
    <row r="1464" spans="1:8" x14ac:dyDescent="0.25">
      <c r="A1464" s="56">
        <v>395750300370</v>
      </c>
      <c r="B1464" s="57" t="s">
        <v>4490</v>
      </c>
      <c r="C1464" s="58" t="s">
        <v>4491</v>
      </c>
      <c r="D1464" s="58" t="s">
        <v>4492</v>
      </c>
      <c r="E1464" s="58" t="s">
        <v>743</v>
      </c>
      <c r="F1464" s="57" t="s">
        <v>441</v>
      </c>
      <c r="G1464" s="59">
        <v>122968</v>
      </c>
      <c r="H1464" s="102">
        <f t="shared" si="22"/>
        <v>25.039554465022043</v>
      </c>
    </row>
    <row r="1465" spans="1:8" x14ac:dyDescent="0.25">
      <c r="A1465" s="56">
        <v>395750301627</v>
      </c>
      <c r="B1465" s="57" t="s">
        <v>4493</v>
      </c>
      <c r="C1465" s="58" t="s">
        <v>2365</v>
      </c>
      <c r="D1465" s="58" t="s">
        <v>2366</v>
      </c>
      <c r="E1465" s="58" t="s">
        <v>743</v>
      </c>
      <c r="F1465" s="57" t="s">
        <v>477</v>
      </c>
      <c r="G1465" s="59">
        <v>122968</v>
      </c>
      <c r="H1465" s="102">
        <f t="shared" si="22"/>
        <v>25.039554465022043</v>
      </c>
    </row>
    <row r="1466" spans="1:8" x14ac:dyDescent="0.25">
      <c r="A1466" s="56">
        <v>395750301821</v>
      </c>
      <c r="B1466" s="57" t="s">
        <v>4494</v>
      </c>
      <c r="C1466" s="58" t="s">
        <v>2891</v>
      </c>
      <c r="D1466" s="58" t="s">
        <v>2892</v>
      </c>
      <c r="E1466" s="58" t="s">
        <v>743</v>
      </c>
      <c r="F1466" s="57" t="s">
        <v>441</v>
      </c>
      <c r="G1466" s="59">
        <v>122968</v>
      </c>
      <c r="H1466" s="102">
        <f t="shared" si="22"/>
        <v>25.039554465022043</v>
      </c>
    </row>
    <row r="1467" spans="1:8" x14ac:dyDescent="0.25">
      <c r="A1467" s="56">
        <v>395770800719</v>
      </c>
      <c r="B1467" s="57" t="s">
        <v>4495</v>
      </c>
      <c r="C1467" s="58" t="s">
        <v>4496</v>
      </c>
      <c r="D1467" s="58" t="s">
        <v>4497</v>
      </c>
      <c r="E1467" s="58" t="s">
        <v>728</v>
      </c>
      <c r="F1467" s="57" t="s">
        <v>441</v>
      </c>
      <c r="G1467" s="59">
        <v>122968</v>
      </c>
      <c r="H1467" s="102">
        <f t="shared" si="22"/>
        <v>25.039554465022043</v>
      </c>
    </row>
    <row r="1468" spans="1:8" x14ac:dyDescent="0.25">
      <c r="A1468" s="56">
        <v>395770801103</v>
      </c>
      <c r="B1468" s="57" t="s">
        <v>4498</v>
      </c>
      <c r="C1468" s="58" t="s">
        <v>4499</v>
      </c>
      <c r="D1468" s="58" t="s">
        <v>4500</v>
      </c>
      <c r="E1468" s="58" t="s">
        <v>728</v>
      </c>
      <c r="F1468" s="57" t="s">
        <v>441</v>
      </c>
      <c r="G1468" s="59">
        <v>122968</v>
      </c>
      <c r="H1468" s="102">
        <f t="shared" si="22"/>
        <v>25.039554465022043</v>
      </c>
    </row>
    <row r="1469" spans="1:8" x14ac:dyDescent="0.25">
      <c r="A1469" s="56">
        <v>395770801499</v>
      </c>
      <c r="B1469" s="57" t="s">
        <v>4501</v>
      </c>
      <c r="C1469" s="58" t="s">
        <v>4502</v>
      </c>
      <c r="D1469" s="58" t="s">
        <v>4503</v>
      </c>
      <c r="E1469" s="58" t="s">
        <v>743</v>
      </c>
      <c r="F1469" s="57" t="s">
        <v>477</v>
      </c>
      <c r="G1469" s="59">
        <v>122968</v>
      </c>
      <c r="H1469" s="102">
        <f t="shared" si="22"/>
        <v>25.039554465022043</v>
      </c>
    </row>
    <row r="1470" spans="1:8" x14ac:dyDescent="0.25">
      <c r="A1470" s="56">
        <v>395910624738</v>
      </c>
      <c r="B1470" s="57" t="s">
        <v>4504</v>
      </c>
      <c r="C1470" s="58" t="s">
        <v>4505</v>
      </c>
      <c r="D1470" s="58" t="s">
        <v>4506</v>
      </c>
      <c r="E1470" s="58" t="s">
        <v>743</v>
      </c>
      <c r="F1470" s="57" t="s">
        <v>477</v>
      </c>
      <c r="G1470" s="59">
        <v>122968</v>
      </c>
      <c r="H1470" s="102">
        <f t="shared" si="22"/>
        <v>25.039554465022043</v>
      </c>
    </row>
    <row r="1471" spans="1:8" x14ac:dyDescent="0.25">
      <c r="A1471" s="56">
        <v>395930111231</v>
      </c>
      <c r="B1471" s="57" t="s">
        <v>4507</v>
      </c>
      <c r="C1471" s="58" t="s">
        <v>1477</v>
      </c>
      <c r="D1471" s="58" t="s">
        <v>4508</v>
      </c>
      <c r="E1471" s="58" t="s">
        <v>728</v>
      </c>
      <c r="F1471" s="57" t="s">
        <v>441</v>
      </c>
      <c r="G1471" s="59">
        <v>122968</v>
      </c>
      <c r="H1471" s="102">
        <f t="shared" si="22"/>
        <v>25.039554465022043</v>
      </c>
    </row>
    <row r="1472" spans="1:8" x14ac:dyDescent="0.25">
      <c r="A1472" s="56">
        <v>395940650504</v>
      </c>
      <c r="B1472" s="57" t="s">
        <v>4509</v>
      </c>
      <c r="C1472" s="58" t="s">
        <v>4510</v>
      </c>
      <c r="D1472" s="58" t="s">
        <v>4511</v>
      </c>
      <c r="E1472" s="58" t="s">
        <v>728</v>
      </c>
      <c r="F1472" s="57" t="s">
        <v>441</v>
      </c>
      <c r="G1472" s="59">
        <v>122968</v>
      </c>
      <c r="H1472" s="102">
        <f t="shared" si="22"/>
        <v>25.039554465022043</v>
      </c>
    </row>
    <row r="1473" spans="1:8" x14ac:dyDescent="0.25">
      <c r="A1473" s="56">
        <v>395970450305</v>
      </c>
      <c r="B1473" s="57" t="s">
        <v>4512</v>
      </c>
      <c r="C1473" s="58" t="s">
        <v>4513</v>
      </c>
      <c r="D1473" s="58" t="s">
        <v>2696</v>
      </c>
      <c r="E1473" s="58" t="s">
        <v>743</v>
      </c>
      <c r="F1473" s="57" t="s">
        <v>441</v>
      </c>
      <c r="G1473" s="59">
        <v>122968</v>
      </c>
      <c r="H1473" s="102">
        <f t="shared" si="22"/>
        <v>25.039554465022043</v>
      </c>
    </row>
    <row r="1474" spans="1:8" x14ac:dyDescent="0.25">
      <c r="A1474" s="56">
        <v>395970451271</v>
      </c>
      <c r="B1474" s="57" t="s">
        <v>316</v>
      </c>
      <c r="C1474" s="58" t="s">
        <v>4514</v>
      </c>
      <c r="D1474" s="58" t="s">
        <v>4515</v>
      </c>
      <c r="E1474" s="58" t="s">
        <v>440</v>
      </c>
      <c r="F1474" s="57" t="s">
        <v>441</v>
      </c>
      <c r="G1474" s="59">
        <v>122968</v>
      </c>
      <c r="H1474" s="102">
        <f t="shared" ref="H1474:H1537" si="23">G1474/4910.95</f>
        <v>25.039554465022043</v>
      </c>
    </row>
    <row r="1475" spans="1:8" x14ac:dyDescent="0.25">
      <c r="A1475" s="56">
        <v>395980250941</v>
      </c>
      <c r="B1475" s="57" t="s">
        <v>4516</v>
      </c>
      <c r="C1475" s="58" t="s">
        <v>4517</v>
      </c>
      <c r="D1475" s="58" t="s">
        <v>4518</v>
      </c>
      <c r="E1475" s="58" t="s">
        <v>728</v>
      </c>
      <c r="F1475" s="57" t="s">
        <v>441</v>
      </c>
      <c r="G1475" s="59">
        <v>122968</v>
      </c>
      <c r="H1475" s="102">
        <f t="shared" si="23"/>
        <v>25.039554465022043</v>
      </c>
    </row>
    <row r="1476" spans="1:8" x14ac:dyDescent="0.25">
      <c r="A1476" s="56">
        <v>395981020027</v>
      </c>
      <c r="B1476" s="57" t="s">
        <v>4519</v>
      </c>
      <c r="C1476" s="58" t="s">
        <v>4520</v>
      </c>
      <c r="D1476" s="58" t="s">
        <v>2699</v>
      </c>
      <c r="E1476" s="58" t="s">
        <v>728</v>
      </c>
      <c r="F1476" s="57" t="s">
        <v>441</v>
      </c>
      <c r="G1476" s="59">
        <v>122968</v>
      </c>
      <c r="H1476" s="102">
        <f t="shared" si="23"/>
        <v>25.039554465022043</v>
      </c>
    </row>
    <row r="1477" spans="1:8" x14ac:dyDescent="0.25">
      <c r="A1477" s="56">
        <v>396000400212</v>
      </c>
      <c r="B1477" s="57" t="s">
        <v>228</v>
      </c>
      <c r="C1477" s="58" t="s">
        <v>4521</v>
      </c>
      <c r="D1477" s="58" t="s">
        <v>4522</v>
      </c>
      <c r="E1477" s="58" t="s">
        <v>440</v>
      </c>
      <c r="F1477" s="57" t="s">
        <v>477</v>
      </c>
      <c r="G1477" s="59">
        <v>122968</v>
      </c>
      <c r="H1477" s="102">
        <f t="shared" si="23"/>
        <v>25.039554465022043</v>
      </c>
    </row>
    <row r="1478" spans="1:8" x14ac:dyDescent="0.25">
      <c r="A1478" s="56">
        <v>396010301816</v>
      </c>
      <c r="B1478" s="57" t="s">
        <v>76</v>
      </c>
      <c r="C1478" s="58" t="s">
        <v>4523</v>
      </c>
      <c r="D1478" s="58" t="s">
        <v>4524</v>
      </c>
      <c r="E1478" s="58" t="s">
        <v>440</v>
      </c>
      <c r="F1478" s="57" t="s">
        <v>441</v>
      </c>
      <c r="G1478" s="59">
        <v>122968</v>
      </c>
      <c r="H1478" s="102">
        <f t="shared" si="23"/>
        <v>25.039554465022043</v>
      </c>
    </row>
    <row r="1479" spans="1:8" x14ac:dyDescent="0.25">
      <c r="A1479" s="56">
        <v>396011000241</v>
      </c>
      <c r="B1479" s="57" t="s">
        <v>381</v>
      </c>
      <c r="C1479" s="58" t="s">
        <v>4525</v>
      </c>
      <c r="D1479" s="58" t="s">
        <v>4526</v>
      </c>
      <c r="E1479" s="58" t="s">
        <v>440</v>
      </c>
      <c r="F1479" s="57" t="s">
        <v>441</v>
      </c>
      <c r="G1479" s="59">
        <v>122968</v>
      </c>
      <c r="H1479" s="102">
        <f t="shared" si="23"/>
        <v>25.039554465022043</v>
      </c>
    </row>
    <row r="1480" spans="1:8" x14ac:dyDescent="0.25">
      <c r="A1480" s="56">
        <v>396011001336</v>
      </c>
      <c r="B1480" s="57" t="s">
        <v>325</v>
      </c>
      <c r="C1480" s="58" t="s">
        <v>4527</v>
      </c>
      <c r="D1480" s="58" t="s">
        <v>4528</v>
      </c>
      <c r="E1480" s="58" t="s">
        <v>440</v>
      </c>
      <c r="F1480" s="57" t="s">
        <v>477</v>
      </c>
      <c r="G1480" s="59">
        <v>122968</v>
      </c>
      <c r="H1480" s="102">
        <f t="shared" si="23"/>
        <v>25.039554465022043</v>
      </c>
    </row>
    <row r="1481" spans="1:8" x14ac:dyDescent="0.25">
      <c r="A1481" s="56">
        <v>396011002731</v>
      </c>
      <c r="B1481" s="57" t="s">
        <v>389</v>
      </c>
      <c r="C1481" s="58" t="s">
        <v>4529</v>
      </c>
      <c r="D1481" s="58" t="s">
        <v>4515</v>
      </c>
      <c r="E1481" s="58" t="s">
        <v>440</v>
      </c>
      <c r="F1481" s="57" t="s">
        <v>441</v>
      </c>
      <c r="G1481" s="59">
        <v>122968</v>
      </c>
      <c r="H1481" s="102">
        <f t="shared" si="23"/>
        <v>25.039554465022043</v>
      </c>
    </row>
    <row r="1482" spans="1:8" x14ac:dyDescent="0.25">
      <c r="A1482" s="56">
        <v>396011203303</v>
      </c>
      <c r="B1482" s="57" t="s">
        <v>206</v>
      </c>
      <c r="C1482" s="58" t="s">
        <v>3717</v>
      </c>
      <c r="D1482" s="58" t="s">
        <v>4530</v>
      </c>
      <c r="E1482" s="58" t="s">
        <v>440</v>
      </c>
      <c r="F1482" s="57" t="s">
        <v>441</v>
      </c>
      <c r="G1482" s="59">
        <v>122968</v>
      </c>
      <c r="H1482" s="102">
        <f t="shared" si="23"/>
        <v>25.039554465022043</v>
      </c>
    </row>
    <row r="1483" spans="1:8" x14ac:dyDescent="0.25">
      <c r="A1483" s="56">
        <v>396071001521</v>
      </c>
      <c r="B1483" s="57" t="s">
        <v>355</v>
      </c>
      <c r="C1483" s="58" t="s">
        <v>4531</v>
      </c>
      <c r="D1483" s="58" t="s">
        <v>3466</v>
      </c>
      <c r="E1483" s="58" t="s">
        <v>440</v>
      </c>
      <c r="F1483" s="57" t="s">
        <v>477</v>
      </c>
      <c r="G1483" s="59">
        <v>122968</v>
      </c>
      <c r="H1483" s="102">
        <f t="shared" si="23"/>
        <v>25.039554465022043</v>
      </c>
    </row>
    <row r="1484" spans="1:8" x14ac:dyDescent="0.25">
      <c r="A1484" s="56">
        <v>396090602676</v>
      </c>
      <c r="B1484" s="57" t="s">
        <v>409</v>
      </c>
      <c r="C1484" s="58" t="s">
        <v>4532</v>
      </c>
      <c r="D1484" s="58" t="s">
        <v>4533</v>
      </c>
      <c r="E1484" s="58" t="s">
        <v>440</v>
      </c>
      <c r="F1484" s="57" t="s">
        <v>477</v>
      </c>
      <c r="G1484" s="59">
        <v>122968</v>
      </c>
      <c r="H1484" s="102">
        <f t="shared" si="23"/>
        <v>25.039554465022043</v>
      </c>
    </row>
    <row r="1485" spans="1:8" x14ac:dyDescent="0.25">
      <c r="A1485" s="56">
        <v>396090801407</v>
      </c>
      <c r="B1485" s="57" t="s">
        <v>420</v>
      </c>
      <c r="C1485" s="58" t="s">
        <v>4534</v>
      </c>
      <c r="D1485" s="58" t="s">
        <v>3315</v>
      </c>
      <c r="E1485" s="58" t="s">
        <v>440</v>
      </c>
      <c r="F1485" s="57" t="s">
        <v>477</v>
      </c>
      <c r="G1485" s="59">
        <v>122968</v>
      </c>
      <c r="H1485" s="102">
        <f t="shared" si="23"/>
        <v>25.039554465022043</v>
      </c>
    </row>
    <row r="1486" spans="1:8" x14ac:dyDescent="0.25">
      <c r="A1486" s="56">
        <v>396090901096</v>
      </c>
      <c r="B1486" s="57" t="s">
        <v>342</v>
      </c>
      <c r="C1486" s="58" t="s">
        <v>4535</v>
      </c>
      <c r="D1486" s="58" t="s">
        <v>4536</v>
      </c>
      <c r="E1486" s="58" t="s">
        <v>440</v>
      </c>
      <c r="F1486" s="57" t="s">
        <v>477</v>
      </c>
      <c r="G1486" s="59">
        <v>122968</v>
      </c>
      <c r="H1486" s="102">
        <f t="shared" si="23"/>
        <v>25.039554465022043</v>
      </c>
    </row>
    <row r="1487" spans="1:8" x14ac:dyDescent="0.25">
      <c r="A1487" s="56">
        <v>396110301210</v>
      </c>
      <c r="B1487" s="57" t="s">
        <v>313</v>
      </c>
      <c r="C1487" s="58" t="s">
        <v>4537</v>
      </c>
      <c r="D1487" s="58" t="s">
        <v>4538</v>
      </c>
      <c r="E1487" s="58" t="s">
        <v>440</v>
      </c>
      <c r="F1487" s="57" t="s">
        <v>441</v>
      </c>
      <c r="G1487" s="59">
        <v>122968</v>
      </c>
      <c r="H1487" s="102">
        <f t="shared" si="23"/>
        <v>25.039554465022043</v>
      </c>
    </row>
    <row r="1488" spans="1:8" x14ac:dyDescent="0.25">
      <c r="A1488" s="56">
        <v>396110801000</v>
      </c>
      <c r="B1488" s="57" t="s">
        <v>86</v>
      </c>
      <c r="C1488" s="58" t="s">
        <v>4539</v>
      </c>
      <c r="D1488" s="58" t="s">
        <v>4540</v>
      </c>
      <c r="E1488" s="58" t="s">
        <v>440</v>
      </c>
      <c r="F1488" s="57" t="s">
        <v>477</v>
      </c>
      <c r="G1488" s="59">
        <v>122968</v>
      </c>
      <c r="H1488" s="102">
        <f t="shared" si="23"/>
        <v>25.039554465022043</v>
      </c>
    </row>
    <row r="1489" spans="1:8" x14ac:dyDescent="0.25">
      <c r="A1489" s="56">
        <v>396111201260</v>
      </c>
      <c r="B1489" s="57" t="s">
        <v>327</v>
      </c>
      <c r="C1489" s="58" t="s">
        <v>4541</v>
      </c>
      <c r="D1489" s="58" t="s">
        <v>4542</v>
      </c>
      <c r="E1489" s="58" t="s">
        <v>440</v>
      </c>
      <c r="F1489" s="57" t="s">
        <v>441</v>
      </c>
      <c r="G1489" s="59">
        <v>122968</v>
      </c>
      <c r="H1489" s="102">
        <f t="shared" si="23"/>
        <v>25.039554465022043</v>
      </c>
    </row>
    <row r="1490" spans="1:8" x14ac:dyDescent="0.25">
      <c r="A1490" s="56">
        <v>396120500130</v>
      </c>
      <c r="B1490" s="57" t="s">
        <v>577</v>
      </c>
      <c r="C1490" s="58" t="s">
        <v>578</v>
      </c>
      <c r="D1490" s="58" t="s">
        <v>579</v>
      </c>
      <c r="E1490" s="58" t="s">
        <v>440</v>
      </c>
      <c r="F1490" s="57" t="s">
        <v>477</v>
      </c>
      <c r="G1490" s="59">
        <v>122968</v>
      </c>
      <c r="H1490" s="102">
        <f t="shared" si="23"/>
        <v>25.039554465022043</v>
      </c>
    </row>
    <row r="1491" spans="1:8" x14ac:dyDescent="0.25">
      <c r="A1491" s="56">
        <v>396120901118</v>
      </c>
      <c r="B1491" s="57" t="s">
        <v>351</v>
      </c>
      <c r="C1491" s="58" t="s">
        <v>2026</v>
      </c>
      <c r="D1491" s="58" t="s">
        <v>4543</v>
      </c>
      <c r="E1491" s="58" t="s">
        <v>440</v>
      </c>
      <c r="F1491" s="57" t="s">
        <v>441</v>
      </c>
      <c r="G1491" s="59">
        <v>122968</v>
      </c>
      <c r="H1491" s="102">
        <f t="shared" si="23"/>
        <v>25.039554465022043</v>
      </c>
    </row>
    <row r="1492" spans="1:8" x14ac:dyDescent="0.25">
      <c r="A1492" s="56">
        <v>396130301097</v>
      </c>
      <c r="B1492" s="57" t="s">
        <v>398</v>
      </c>
      <c r="C1492" s="58" t="s">
        <v>4544</v>
      </c>
      <c r="D1492" s="58" t="s">
        <v>4545</v>
      </c>
      <c r="E1492" s="58" t="s">
        <v>440</v>
      </c>
      <c r="F1492" s="57" t="s">
        <v>441</v>
      </c>
      <c r="G1492" s="59">
        <v>122968</v>
      </c>
      <c r="H1492" s="102">
        <f t="shared" si="23"/>
        <v>25.039554465022043</v>
      </c>
    </row>
    <row r="1493" spans="1:8" x14ac:dyDescent="0.25">
      <c r="A1493" s="56">
        <v>396140600289</v>
      </c>
      <c r="B1493" s="57" t="s">
        <v>401</v>
      </c>
      <c r="C1493" s="58" t="s">
        <v>4546</v>
      </c>
      <c r="D1493" s="58" t="s">
        <v>4547</v>
      </c>
      <c r="E1493" s="58" t="s">
        <v>440</v>
      </c>
      <c r="F1493" s="57" t="s">
        <v>441</v>
      </c>
      <c r="G1493" s="59">
        <v>122968</v>
      </c>
      <c r="H1493" s="102">
        <f t="shared" si="23"/>
        <v>25.039554465022043</v>
      </c>
    </row>
    <row r="1494" spans="1:8" x14ac:dyDescent="0.25">
      <c r="A1494" s="56">
        <v>396161000737</v>
      </c>
      <c r="B1494" s="57" t="s">
        <v>438</v>
      </c>
      <c r="C1494" s="58" t="s">
        <v>4548</v>
      </c>
      <c r="D1494" s="58" t="s">
        <v>439</v>
      </c>
      <c r="E1494" s="58" t="s">
        <v>440</v>
      </c>
      <c r="F1494" s="57" t="s">
        <v>441</v>
      </c>
      <c r="G1494" s="59">
        <v>122968</v>
      </c>
      <c r="H1494" s="102">
        <f t="shared" si="23"/>
        <v>25.039554465022043</v>
      </c>
    </row>
    <row r="1495" spans="1:8" x14ac:dyDescent="0.25">
      <c r="A1495" s="56">
        <v>396170701292</v>
      </c>
      <c r="B1495" s="57" t="s">
        <v>412</v>
      </c>
      <c r="C1495" s="58" t="s">
        <v>4549</v>
      </c>
      <c r="D1495" s="58" t="s">
        <v>4550</v>
      </c>
      <c r="E1495" s="58" t="s">
        <v>440</v>
      </c>
      <c r="F1495" s="57" t="s">
        <v>477</v>
      </c>
      <c r="G1495" s="59">
        <v>122968</v>
      </c>
      <c r="H1495" s="102">
        <f t="shared" si="23"/>
        <v>25.039554465022043</v>
      </c>
    </row>
    <row r="1496" spans="1:8" x14ac:dyDescent="0.25">
      <c r="A1496" s="56">
        <v>396740915038</v>
      </c>
      <c r="B1496" s="57" t="s">
        <v>144</v>
      </c>
      <c r="C1496" s="58" t="s">
        <v>4551</v>
      </c>
      <c r="D1496" s="58" t="s">
        <v>4552</v>
      </c>
      <c r="E1496" s="58" t="s">
        <v>440</v>
      </c>
      <c r="F1496" s="57" t="s">
        <v>441</v>
      </c>
      <c r="G1496" s="59">
        <v>122968</v>
      </c>
      <c r="H1496" s="102">
        <f t="shared" si="23"/>
        <v>25.039554465022043</v>
      </c>
    </row>
    <row r="1497" spans="1:8" x14ac:dyDescent="0.25">
      <c r="A1497" s="56">
        <v>396740915160</v>
      </c>
      <c r="B1497" s="57" t="s">
        <v>50</v>
      </c>
      <c r="C1497" s="58" t="s">
        <v>4553</v>
      </c>
      <c r="D1497" s="58" t="s">
        <v>4554</v>
      </c>
      <c r="E1497" s="58" t="s">
        <v>440</v>
      </c>
      <c r="F1497" s="57" t="s">
        <v>441</v>
      </c>
      <c r="G1497" s="59">
        <v>122968</v>
      </c>
      <c r="H1497" s="102">
        <f t="shared" si="23"/>
        <v>25.039554465022043</v>
      </c>
    </row>
    <row r="1498" spans="1:8" x14ac:dyDescent="0.25">
      <c r="A1498" s="56">
        <v>396740915330</v>
      </c>
      <c r="B1498" s="57" t="s">
        <v>382</v>
      </c>
      <c r="C1498" s="58" t="s">
        <v>4555</v>
      </c>
      <c r="D1498" s="58" t="s">
        <v>4556</v>
      </c>
      <c r="E1498" s="58" t="s">
        <v>440</v>
      </c>
      <c r="F1498" s="57" t="s">
        <v>441</v>
      </c>
      <c r="G1498" s="59">
        <v>122968</v>
      </c>
      <c r="H1498" s="102">
        <f t="shared" si="23"/>
        <v>25.039554465022043</v>
      </c>
    </row>
    <row r="1499" spans="1:8" x14ac:dyDescent="0.25">
      <c r="A1499" s="56">
        <v>396750301348</v>
      </c>
      <c r="B1499" s="57" t="s">
        <v>377</v>
      </c>
      <c r="C1499" s="58" t="s">
        <v>4548</v>
      </c>
      <c r="D1499" s="58" t="s">
        <v>4557</v>
      </c>
      <c r="E1499" s="58" t="s">
        <v>440</v>
      </c>
      <c r="F1499" s="57" t="s">
        <v>441</v>
      </c>
      <c r="G1499" s="59">
        <v>122968</v>
      </c>
      <c r="H1499" s="102">
        <f t="shared" si="23"/>
        <v>25.039554465022043</v>
      </c>
    </row>
    <row r="1500" spans="1:8" x14ac:dyDescent="0.25">
      <c r="A1500" s="56">
        <v>396761202864</v>
      </c>
      <c r="B1500" s="57" t="s">
        <v>341</v>
      </c>
      <c r="C1500" s="58" t="s">
        <v>4558</v>
      </c>
      <c r="D1500" s="58" t="s">
        <v>4559</v>
      </c>
      <c r="E1500" s="58" t="s">
        <v>440</v>
      </c>
      <c r="F1500" s="57" t="s">
        <v>441</v>
      </c>
      <c r="G1500" s="59">
        <v>122968</v>
      </c>
      <c r="H1500" s="102">
        <f t="shared" si="23"/>
        <v>25.039554465022043</v>
      </c>
    </row>
    <row r="1501" spans="1:8" x14ac:dyDescent="0.25">
      <c r="A1501" s="56">
        <v>396761203607</v>
      </c>
      <c r="B1501" s="57" t="s">
        <v>354</v>
      </c>
      <c r="C1501" s="58" t="s">
        <v>4531</v>
      </c>
      <c r="D1501" s="58" t="s">
        <v>3466</v>
      </c>
      <c r="E1501" s="58" t="s">
        <v>440</v>
      </c>
      <c r="F1501" s="57" t="s">
        <v>477</v>
      </c>
      <c r="G1501" s="59">
        <v>122968</v>
      </c>
      <c r="H1501" s="102">
        <f t="shared" si="23"/>
        <v>25.039554465022043</v>
      </c>
    </row>
    <row r="1502" spans="1:8" x14ac:dyDescent="0.25">
      <c r="A1502" s="56">
        <v>396761203810</v>
      </c>
      <c r="B1502" s="57" t="s">
        <v>374</v>
      </c>
      <c r="C1502" s="58" t="s">
        <v>4560</v>
      </c>
      <c r="D1502" s="58" t="s">
        <v>4561</v>
      </c>
      <c r="E1502" s="58" t="s">
        <v>440</v>
      </c>
      <c r="F1502" s="57" t="s">
        <v>441</v>
      </c>
      <c r="G1502" s="59">
        <v>122968</v>
      </c>
      <c r="H1502" s="102">
        <f t="shared" si="23"/>
        <v>25.039554465022043</v>
      </c>
    </row>
    <row r="1503" spans="1:8" x14ac:dyDescent="0.25">
      <c r="A1503" s="56">
        <v>396941230700</v>
      </c>
      <c r="B1503" s="57" t="s">
        <v>376</v>
      </c>
      <c r="C1503" s="58" t="s">
        <v>4548</v>
      </c>
      <c r="D1503" s="58" t="s">
        <v>4562</v>
      </c>
      <c r="E1503" s="58" t="s">
        <v>440</v>
      </c>
      <c r="F1503" s="57" t="s">
        <v>441</v>
      </c>
      <c r="G1503" s="59">
        <v>122968</v>
      </c>
      <c r="H1503" s="102">
        <f t="shared" si="23"/>
        <v>25.039554465022043</v>
      </c>
    </row>
    <row r="1504" spans="1:8" x14ac:dyDescent="0.25">
      <c r="A1504" s="56">
        <v>396950550920</v>
      </c>
      <c r="B1504" s="57" t="s">
        <v>394</v>
      </c>
      <c r="C1504" s="58" t="s">
        <v>4563</v>
      </c>
      <c r="D1504" s="58" t="s">
        <v>4564</v>
      </c>
      <c r="E1504" s="58" t="s">
        <v>440</v>
      </c>
      <c r="F1504" s="57" t="s">
        <v>441</v>
      </c>
      <c r="G1504" s="59">
        <v>122968</v>
      </c>
      <c r="H1504" s="102">
        <f t="shared" si="23"/>
        <v>25.039554465022043</v>
      </c>
    </row>
    <row r="1505" spans="1:8" x14ac:dyDescent="0.25">
      <c r="A1505" s="56">
        <v>396960551711</v>
      </c>
      <c r="B1505" s="57" t="s">
        <v>357</v>
      </c>
      <c r="C1505" s="58" t="s">
        <v>4565</v>
      </c>
      <c r="D1505" s="58" t="s">
        <v>4566</v>
      </c>
      <c r="E1505" s="58" t="s">
        <v>440</v>
      </c>
      <c r="F1505" s="57" t="s">
        <v>441</v>
      </c>
      <c r="G1505" s="59">
        <v>122968</v>
      </c>
      <c r="H1505" s="102">
        <f t="shared" si="23"/>
        <v>25.039554465022043</v>
      </c>
    </row>
    <row r="1506" spans="1:8" x14ac:dyDescent="0.25">
      <c r="A1506" s="56">
        <v>396960750781</v>
      </c>
      <c r="B1506" s="57" t="s">
        <v>339</v>
      </c>
      <c r="C1506" s="58" t="s">
        <v>4548</v>
      </c>
      <c r="D1506" s="58" t="s">
        <v>4567</v>
      </c>
      <c r="E1506" s="58" t="s">
        <v>440</v>
      </c>
      <c r="F1506" s="57" t="s">
        <v>441</v>
      </c>
      <c r="G1506" s="59">
        <v>122968</v>
      </c>
      <c r="H1506" s="102">
        <f t="shared" si="23"/>
        <v>25.039554465022043</v>
      </c>
    </row>
    <row r="1507" spans="1:8" x14ac:dyDescent="0.25">
      <c r="A1507" s="56">
        <v>396970450280</v>
      </c>
      <c r="B1507" s="57" t="s">
        <v>674</v>
      </c>
      <c r="C1507" s="58" t="s">
        <v>675</v>
      </c>
      <c r="D1507" s="58" t="s">
        <v>676</v>
      </c>
      <c r="E1507" s="58" t="s">
        <v>440</v>
      </c>
      <c r="F1507" s="57" t="s">
        <v>441</v>
      </c>
      <c r="G1507" s="59">
        <v>122968</v>
      </c>
      <c r="H1507" s="102">
        <f t="shared" si="23"/>
        <v>25.039554465022043</v>
      </c>
    </row>
    <row r="1508" spans="1:8" x14ac:dyDescent="0.25">
      <c r="A1508" s="56">
        <v>396980951627</v>
      </c>
      <c r="B1508" s="57" t="s">
        <v>380</v>
      </c>
      <c r="C1508" s="58" t="s">
        <v>149</v>
      </c>
      <c r="D1508" s="58" t="s">
        <v>4568</v>
      </c>
      <c r="E1508" s="58" t="s">
        <v>440</v>
      </c>
      <c r="F1508" s="57" t="s">
        <v>441</v>
      </c>
      <c r="G1508" s="59">
        <v>122968</v>
      </c>
      <c r="H1508" s="102">
        <f t="shared" si="23"/>
        <v>25.039554465022043</v>
      </c>
    </row>
    <row r="1509" spans="1:8" x14ac:dyDescent="0.25">
      <c r="A1509" s="56">
        <v>396990104051</v>
      </c>
      <c r="B1509" s="57" t="s">
        <v>55</v>
      </c>
      <c r="C1509" s="58" t="s">
        <v>4569</v>
      </c>
      <c r="D1509" s="58" t="s">
        <v>4570</v>
      </c>
      <c r="E1509" s="58" t="s">
        <v>440</v>
      </c>
      <c r="F1509" s="57" t="s">
        <v>477</v>
      </c>
      <c r="G1509" s="59">
        <v>122968</v>
      </c>
      <c r="H1509" s="102">
        <f t="shared" si="23"/>
        <v>25.039554465022043</v>
      </c>
    </row>
    <row r="1510" spans="1:8" x14ac:dyDescent="0.25">
      <c r="A1510" s="56">
        <v>396990905194</v>
      </c>
      <c r="B1510" s="57" t="s">
        <v>324</v>
      </c>
      <c r="C1510" s="58" t="s">
        <v>4571</v>
      </c>
      <c r="D1510" s="58" t="s">
        <v>4572</v>
      </c>
      <c r="E1510" s="58" t="s">
        <v>440</v>
      </c>
      <c r="F1510" s="57" t="s">
        <v>477</v>
      </c>
      <c r="G1510" s="59">
        <v>122968</v>
      </c>
      <c r="H1510" s="102">
        <f t="shared" si="23"/>
        <v>25.039554465022043</v>
      </c>
    </row>
    <row r="1511" spans="1:8" x14ac:dyDescent="0.25">
      <c r="A1511" s="56">
        <v>396990906573</v>
      </c>
      <c r="B1511" s="57" t="s">
        <v>151</v>
      </c>
      <c r="C1511" s="58" t="s">
        <v>544</v>
      </c>
      <c r="D1511" s="58" t="s">
        <v>545</v>
      </c>
      <c r="E1511" s="58" t="s">
        <v>440</v>
      </c>
      <c r="F1511" s="57" t="s">
        <v>441</v>
      </c>
      <c r="G1511" s="59">
        <v>122968</v>
      </c>
      <c r="H1511" s="102">
        <f t="shared" si="23"/>
        <v>25.039554465022043</v>
      </c>
    </row>
    <row r="1512" spans="1:8" x14ac:dyDescent="0.25">
      <c r="A1512" s="56">
        <v>398051000564</v>
      </c>
      <c r="B1512" s="57" t="s">
        <v>4573</v>
      </c>
      <c r="C1512" s="58" t="s">
        <v>4574</v>
      </c>
      <c r="D1512" s="58" t="s">
        <v>4575</v>
      </c>
      <c r="E1512" s="58" t="s">
        <v>716</v>
      </c>
      <c r="F1512" s="57" t="s">
        <v>441</v>
      </c>
      <c r="G1512" s="59">
        <v>122968</v>
      </c>
      <c r="H1512" s="102">
        <f t="shared" si="23"/>
        <v>25.039554465022043</v>
      </c>
    </row>
    <row r="1513" spans="1:8" x14ac:dyDescent="0.25">
      <c r="A1513" s="56">
        <v>398120500345</v>
      </c>
      <c r="B1513" s="57" t="s">
        <v>4576</v>
      </c>
      <c r="C1513" s="58" t="s">
        <v>4577</v>
      </c>
      <c r="D1513" s="58" t="s">
        <v>4578</v>
      </c>
      <c r="E1513" s="58" t="s">
        <v>2227</v>
      </c>
      <c r="F1513" s="57" t="s">
        <v>441</v>
      </c>
      <c r="G1513" s="59">
        <v>122968</v>
      </c>
      <c r="H1513" s="102">
        <f t="shared" si="23"/>
        <v>25.039554465022043</v>
      </c>
    </row>
    <row r="1514" spans="1:8" x14ac:dyDescent="0.25">
      <c r="A1514" s="56">
        <v>398121000532</v>
      </c>
      <c r="B1514" s="57" t="s">
        <v>4579</v>
      </c>
      <c r="C1514" s="58" t="s">
        <v>4580</v>
      </c>
      <c r="D1514" s="58" t="s">
        <v>4581</v>
      </c>
      <c r="E1514" s="58" t="s">
        <v>1845</v>
      </c>
      <c r="F1514" s="57" t="s">
        <v>441</v>
      </c>
      <c r="G1514" s="59">
        <v>122968</v>
      </c>
      <c r="H1514" s="102">
        <f t="shared" si="23"/>
        <v>25.039554465022043</v>
      </c>
    </row>
    <row r="1515" spans="1:8" x14ac:dyDescent="0.25">
      <c r="A1515" s="56">
        <v>398151100230</v>
      </c>
      <c r="B1515" s="57" t="s">
        <v>4582</v>
      </c>
      <c r="C1515" s="58" t="s">
        <v>4583</v>
      </c>
      <c r="D1515" s="58" t="s">
        <v>4584</v>
      </c>
      <c r="E1515" s="58" t="s">
        <v>2160</v>
      </c>
      <c r="F1515" s="57" t="s">
        <v>441</v>
      </c>
      <c r="G1515" s="59">
        <v>122968</v>
      </c>
      <c r="H1515" s="102">
        <f t="shared" si="23"/>
        <v>25.039554465022043</v>
      </c>
    </row>
    <row r="1516" spans="1:8" x14ac:dyDescent="0.25">
      <c r="A1516" s="56">
        <v>398801200021</v>
      </c>
      <c r="B1516" s="57" t="s">
        <v>4585</v>
      </c>
      <c r="C1516" s="58" t="s">
        <v>4586</v>
      </c>
      <c r="D1516" s="58" t="s">
        <v>4587</v>
      </c>
      <c r="E1516" s="58" t="s">
        <v>2227</v>
      </c>
      <c r="F1516" s="57" t="s">
        <v>441</v>
      </c>
      <c r="G1516" s="59">
        <v>122968</v>
      </c>
      <c r="H1516" s="102">
        <f t="shared" si="23"/>
        <v>25.039554465022043</v>
      </c>
    </row>
    <row r="1517" spans="1:8" x14ac:dyDescent="0.25">
      <c r="A1517" s="56">
        <v>398960105048</v>
      </c>
      <c r="B1517" s="57" t="s">
        <v>4588</v>
      </c>
      <c r="C1517" s="58" t="s">
        <v>2221</v>
      </c>
      <c r="D1517" s="58" t="s">
        <v>4336</v>
      </c>
      <c r="E1517" s="58" t="s">
        <v>2223</v>
      </c>
      <c r="F1517" s="57" t="s">
        <v>477</v>
      </c>
      <c r="G1517" s="59">
        <v>122968</v>
      </c>
      <c r="H1517" s="102">
        <f t="shared" si="23"/>
        <v>25.039554465022043</v>
      </c>
    </row>
    <row r="1518" spans="1:8" x14ac:dyDescent="0.25">
      <c r="A1518" s="56">
        <v>400010700092</v>
      </c>
      <c r="B1518" s="57" t="s">
        <v>4589</v>
      </c>
      <c r="C1518" s="58" t="s">
        <v>4590</v>
      </c>
      <c r="D1518" s="58" t="s">
        <v>4591</v>
      </c>
      <c r="E1518" s="58" t="s">
        <v>716</v>
      </c>
      <c r="F1518" s="57" t="s">
        <v>441</v>
      </c>
      <c r="G1518" s="59">
        <v>122968</v>
      </c>
      <c r="H1518" s="102">
        <f t="shared" si="23"/>
        <v>25.039554465022043</v>
      </c>
    </row>
    <row r="1519" spans="1:8" x14ac:dyDescent="0.25">
      <c r="A1519" s="56">
        <v>400011103535</v>
      </c>
      <c r="B1519" s="57" t="s">
        <v>4592</v>
      </c>
      <c r="C1519" s="58" t="s">
        <v>4593</v>
      </c>
      <c r="D1519" s="58" t="s">
        <v>4187</v>
      </c>
      <c r="E1519" s="58" t="s">
        <v>716</v>
      </c>
      <c r="F1519" s="57" t="s">
        <v>441</v>
      </c>
      <c r="G1519" s="59">
        <v>122968</v>
      </c>
      <c r="H1519" s="102">
        <f t="shared" si="23"/>
        <v>25.039554465022043</v>
      </c>
    </row>
    <row r="1520" spans="1:8" x14ac:dyDescent="0.25">
      <c r="A1520" s="56">
        <v>400030503391</v>
      </c>
      <c r="B1520" s="57" t="s">
        <v>4594</v>
      </c>
      <c r="C1520" s="58" t="s">
        <v>4595</v>
      </c>
      <c r="D1520" s="58" t="s">
        <v>4596</v>
      </c>
      <c r="E1520" s="58" t="s">
        <v>716</v>
      </c>
      <c r="F1520" s="57" t="s">
        <v>441</v>
      </c>
      <c r="G1520" s="59">
        <v>122968</v>
      </c>
      <c r="H1520" s="102">
        <f t="shared" si="23"/>
        <v>25.039554465022043</v>
      </c>
    </row>
    <row r="1521" spans="1:8" x14ac:dyDescent="0.25">
      <c r="A1521" s="56">
        <v>400030507698</v>
      </c>
      <c r="B1521" s="57" t="s">
        <v>4597</v>
      </c>
      <c r="C1521" s="58" t="s">
        <v>4598</v>
      </c>
      <c r="D1521" s="58" t="s">
        <v>4599</v>
      </c>
      <c r="E1521" s="58" t="s">
        <v>716</v>
      </c>
      <c r="F1521" s="57" t="s">
        <v>441</v>
      </c>
      <c r="G1521" s="59">
        <v>122968</v>
      </c>
      <c r="H1521" s="102">
        <f t="shared" si="23"/>
        <v>25.039554465022043</v>
      </c>
    </row>
    <row r="1522" spans="1:8" x14ac:dyDescent="0.25">
      <c r="A1522" s="56">
        <v>400070300999</v>
      </c>
      <c r="B1522" s="57" t="s">
        <v>4600</v>
      </c>
      <c r="C1522" s="58" t="s">
        <v>4601</v>
      </c>
      <c r="D1522" s="58" t="s">
        <v>4602</v>
      </c>
      <c r="E1522" s="58" t="s">
        <v>716</v>
      </c>
      <c r="F1522" s="57" t="s">
        <v>441</v>
      </c>
      <c r="G1522" s="59">
        <v>122968</v>
      </c>
      <c r="H1522" s="102">
        <f t="shared" si="23"/>
        <v>25.039554465022043</v>
      </c>
    </row>
    <row r="1523" spans="1:8" x14ac:dyDescent="0.25">
      <c r="A1523" s="56">
        <v>400070301821</v>
      </c>
      <c r="B1523" s="57" t="s">
        <v>4603</v>
      </c>
      <c r="C1523" s="58" t="s">
        <v>4604</v>
      </c>
      <c r="D1523" s="58" t="s">
        <v>4605</v>
      </c>
      <c r="E1523" s="58" t="s">
        <v>716</v>
      </c>
      <c r="F1523" s="57" t="s">
        <v>441</v>
      </c>
      <c r="G1523" s="59">
        <v>122968</v>
      </c>
      <c r="H1523" s="102">
        <f t="shared" si="23"/>
        <v>25.039554465022043</v>
      </c>
    </row>
    <row r="1524" spans="1:8" x14ac:dyDescent="0.25">
      <c r="A1524" s="56">
        <v>400090805051</v>
      </c>
      <c r="B1524" s="57" t="s">
        <v>4606</v>
      </c>
      <c r="C1524" s="58" t="s">
        <v>3501</v>
      </c>
      <c r="D1524" s="58" t="s">
        <v>4607</v>
      </c>
      <c r="E1524" s="58" t="s">
        <v>716</v>
      </c>
      <c r="F1524" s="57" t="s">
        <v>441</v>
      </c>
      <c r="G1524" s="59">
        <v>122968</v>
      </c>
      <c r="H1524" s="102">
        <f t="shared" si="23"/>
        <v>25.039554465022043</v>
      </c>
    </row>
    <row r="1525" spans="1:8" x14ac:dyDescent="0.25">
      <c r="A1525" s="56">
        <v>400110503707</v>
      </c>
      <c r="B1525" s="57" t="s">
        <v>4608</v>
      </c>
      <c r="C1525" s="58" t="s">
        <v>4609</v>
      </c>
      <c r="D1525" s="58" t="s">
        <v>4610</v>
      </c>
      <c r="E1525" s="58" t="s">
        <v>716</v>
      </c>
      <c r="F1525" s="57" t="s">
        <v>441</v>
      </c>
      <c r="G1525" s="59">
        <v>122968</v>
      </c>
      <c r="H1525" s="102">
        <f t="shared" si="23"/>
        <v>25.039554465022043</v>
      </c>
    </row>
    <row r="1526" spans="1:8" x14ac:dyDescent="0.25">
      <c r="A1526" s="56">
        <v>400111200341</v>
      </c>
      <c r="B1526" s="57" t="s">
        <v>4611</v>
      </c>
      <c r="C1526" s="58" t="s">
        <v>4612</v>
      </c>
      <c r="D1526" s="58" t="s">
        <v>3497</v>
      </c>
      <c r="E1526" s="58" t="s">
        <v>716</v>
      </c>
      <c r="F1526" s="57" t="s">
        <v>441</v>
      </c>
      <c r="G1526" s="59">
        <v>122968</v>
      </c>
      <c r="H1526" s="102">
        <f t="shared" si="23"/>
        <v>25.039554465022043</v>
      </c>
    </row>
    <row r="1527" spans="1:8" x14ac:dyDescent="0.25">
      <c r="A1527" s="56">
        <v>400130200069</v>
      </c>
      <c r="B1527" s="57" t="s">
        <v>4613</v>
      </c>
      <c r="C1527" s="58" t="s">
        <v>4614</v>
      </c>
      <c r="D1527" s="58" t="s">
        <v>4615</v>
      </c>
      <c r="E1527" s="58" t="s">
        <v>716</v>
      </c>
      <c r="F1527" s="57" t="s">
        <v>441</v>
      </c>
      <c r="G1527" s="59">
        <v>122968</v>
      </c>
      <c r="H1527" s="102">
        <f t="shared" si="23"/>
        <v>25.039554465022043</v>
      </c>
    </row>
    <row r="1528" spans="1:8" x14ac:dyDescent="0.25">
      <c r="A1528" s="56">
        <v>400140800994</v>
      </c>
      <c r="B1528" s="57" t="s">
        <v>4616</v>
      </c>
      <c r="C1528" s="58" t="s">
        <v>4617</v>
      </c>
      <c r="D1528" s="58" t="s">
        <v>4618</v>
      </c>
      <c r="E1528" s="58" t="s">
        <v>716</v>
      </c>
      <c r="F1528" s="57" t="s">
        <v>441</v>
      </c>
      <c r="G1528" s="59">
        <v>122968</v>
      </c>
      <c r="H1528" s="102">
        <f t="shared" si="23"/>
        <v>25.039554465022043</v>
      </c>
    </row>
    <row r="1529" spans="1:8" x14ac:dyDescent="0.25">
      <c r="A1529" s="56">
        <v>400151107395</v>
      </c>
      <c r="B1529" s="57" t="s">
        <v>4619</v>
      </c>
      <c r="C1529" s="58" t="s">
        <v>4620</v>
      </c>
      <c r="D1529" s="58" t="s">
        <v>4621</v>
      </c>
      <c r="E1529" s="58" t="s">
        <v>716</v>
      </c>
      <c r="F1529" s="57" t="s">
        <v>441</v>
      </c>
      <c r="G1529" s="59">
        <v>122968</v>
      </c>
      <c r="H1529" s="102">
        <f t="shared" si="23"/>
        <v>25.039554465022043</v>
      </c>
    </row>
    <row r="1530" spans="1:8" x14ac:dyDescent="0.25">
      <c r="A1530" s="56">
        <v>400160301382</v>
      </c>
      <c r="B1530" s="57" t="s">
        <v>4622</v>
      </c>
      <c r="C1530" s="58" t="s">
        <v>4623</v>
      </c>
      <c r="D1530" s="58" t="s">
        <v>4624</v>
      </c>
      <c r="E1530" s="58" t="s">
        <v>2127</v>
      </c>
      <c r="F1530" s="57" t="s">
        <v>441</v>
      </c>
      <c r="G1530" s="59">
        <v>122968</v>
      </c>
      <c r="H1530" s="102">
        <f t="shared" si="23"/>
        <v>25.039554465022043</v>
      </c>
    </row>
    <row r="1531" spans="1:8" x14ac:dyDescent="0.25">
      <c r="A1531" s="56">
        <v>400161001510</v>
      </c>
      <c r="B1531" s="57" t="s">
        <v>4625</v>
      </c>
      <c r="C1531" s="58" t="s">
        <v>4209</v>
      </c>
      <c r="D1531" s="58" t="s">
        <v>4626</v>
      </c>
      <c r="E1531" s="58" t="s">
        <v>716</v>
      </c>
      <c r="F1531" s="57" t="s">
        <v>441</v>
      </c>
      <c r="G1531" s="59">
        <v>122968</v>
      </c>
      <c r="H1531" s="102">
        <f t="shared" si="23"/>
        <v>25.039554465022043</v>
      </c>
    </row>
    <row r="1532" spans="1:8" x14ac:dyDescent="0.25">
      <c r="A1532" s="56">
        <v>400170309730</v>
      </c>
      <c r="B1532" s="57" t="s">
        <v>4627</v>
      </c>
      <c r="C1532" s="58" t="s">
        <v>4628</v>
      </c>
      <c r="D1532" s="58" t="s">
        <v>4629</v>
      </c>
      <c r="E1532" s="58" t="s">
        <v>716</v>
      </c>
      <c r="F1532" s="57" t="s">
        <v>477</v>
      </c>
      <c r="G1532" s="59">
        <v>122968</v>
      </c>
      <c r="H1532" s="102">
        <f t="shared" si="23"/>
        <v>25.039554465022043</v>
      </c>
    </row>
    <row r="1533" spans="1:8" x14ac:dyDescent="0.25">
      <c r="A1533" s="56">
        <v>400170508929</v>
      </c>
      <c r="B1533" s="57" t="s">
        <v>4630</v>
      </c>
      <c r="C1533" s="58" t="s">
        <v>4631</v>
      </c>
      <c r="D1533" s="58" t="s">
        <v>4632</v>
      </c>
      <c r="E1533" s="58" t="s">
        <v>716</v>
      </c>
      <c r="F1533" s="57" t="s">
        <v>441</v>
      </c>
      <c r="G1533" s="59">
        <v>122968</v>
      </c>
      <c r="H1533" s="102">
        <f t="shared" si="23"/>
        <v>25.039554465022043</v>
      </c>
    </row>
    <row r="1534" spans="1:8" x14ac:dyDescent="0.25">
      <c r="A1534" s="56">
        <v>400170600078</v>
      </c>
      <c r="B1534" s="57" t="s">
        <v>4633</v>
      </c>
      <c r="C1534" s="58" t="s">
        <v>4634</v>
      </c>
      <c r="D1534" s="58" t="s">
        <v>4635</v>
      </c>
      <c r="E1534" s="58" t="s">
        <v>716</v>
      </c>
      <c r="F1534" s="57" t="s">
        <v>441</v>
      </c>
      <c r="G1534" s="59">
        <v>122968</v>
      </c>
      <c r="H1534" s="102">
        <f t="shared" si="23"/>
        <v>25.039554465022043</v>
      </c>
    </row>
    <row r="1535" spans="1:8" x14ac:dyDescent="0.25">
      <c r="A1535" s="56">
        <v>400180102475</v>
      </c>
      <c r="B1535" s="57" t="s">
        <v>4636</v>
      </c>
      <c r="C1535" s="58" t="s">
        <v>4637</v>
      </c>
      <c r="D1535" s="58" t="s">
        <v>2756</v>
      </c>
      <c r="E1535" s="58" t="s">
        <v>716</v>
      </c>
      <c r="F1535" s="57" t="s">
        <v>441</v>
      </c>
      <c r="G1535" s="59">
        <v>122968</v>
      </c>
      <c r="H1535" s="102">
        <f t="shared" si="23"/>
        <v>25.039554465022043</v>
      </c>
    </row>
    <row r="1536" spans="1:8" x14ac:dyDescent="0.25">
      <c r="A1536" s="56">
        <v>400180401120</v>
      </c>
      <c r="B1536" s="57" t="s">
        <v>4638</v>
      </c>
      <c r="C1536" s="58" t="s">
        <v>4639</v>
      </c>
      <c r="D1536" s="58" t="s">
        <v>4640</v>
      </c>
      <c r="E1536" s="58" t="s">
        <v>716</v>
      </c>
      <c r="F1536" s="57" t="s">
        <v>441</v>
      </c>
      <c r="G1536" s="59">
        <v>122968</v>
      </c>
      <c r="H1536" s="102">
        <f t="shared" si="23"/>
        <v>25.039554465022043</v>
      </c>
    </row>
    <row r="1537" spans="1:8" x14ac:dyDescent="0.25">
      <c r="A1537" s="56">
        <v>400180401880</v>
      </c>
      <c r="B1537" s="57" t="s">
        <v>4641</v>
      </c>
      <c r="C1537" s="58" t="s">
        <v>4642</v>
      </c>
      <c r="D1537" s="58" t="s">
        <v>4643</v>
      </c>
      <c r="E1537" s="58" t="s">
        <v>716</v>
      </c>
      <c r="F1537" s="57" t="s">
        <v>441</v>
      </c>
      <c r="G1537" s="59">
        <v>122968</v>
      </c>
      <c r="H1537" s="102">
        <f t="shared" si="23"/>
        <v>25.039554465022043</v>
      </c>
    </row>
    <row r="1538" spans="1:8" x14ac:dyDescent="0.25">
      <c r="A1538" s="56">
        <v>400180710793</v>
      </c>
      <c r="B1538" s="57" t="s">
        <v>4644</v>
      </c>
      <c r="C1538" s="58" t="s">
        <v>4116</v>
      </c>
      <c r="D1538" s="58" t="s">
        <v>4645</v>
      </c>
      <c r="E1538" s="58" t="s">
        <v>716</v>
      </c>
      <c r="F1538" s="57" t="s">
        <v>441</v>
      </c>
      <c r="G1538" s="59">
        <v>122968</v>
      </c>
      <c r="H1538" s="102">
        <f t="shared" ref="H1538:H1601" si="24">G1538/4910.95</f>
        <v>25.039554465022043</v>
      </c>
    </row>
    <row r="1539" spans="1:8" x14ac:dyDescent="0.25">
      <c r="A1539" s="56">
        <v>400190302235</v>
      </c>
      <c r="B1539" s="57" t="s">
        <v>4646</v>
      </c>
      <c r="C1539" s="58" t="s">
        <v>3667</v>
      </c>
      <c r="D1539" s="58" t="s">
        <v>4647</v>
      </c>
      <c r="E1539" s="58" t="s">
        <v>716</v>
      </c>
      <c r="F1539" s="57" t="s">
        <v>441</v>
      </c>
      <c r="G1539" s="59">
        <v>122968</v>
      </c>
      <c r="H1539" s="102">
        <f t="shared" si="24"/>
        <v>25.039554465022043</v>
      </c>
    </row>
    <row r="1540" spans="1:8" x14ac:dyDescent="0.25">
      <c r="A1540" s="56">
        <v>400790200428</v>
      </c>
      <c r="B1540" s="57" t="s">
        <v>4648</v>
      </c>
      <c r="C1540" s="58" t="s">
        <v>2942</v>
      </c>
      <c r="D1540" s="58" t="s">
        <v>4649</v>
      </c>
      <c r="E1540" s="58" t="s">
        <v>716</v>
      </c>
      <c r="F1540" s="57" t="s">
        <v>441</v>
      </c>
      <c r="G1540" s="59">
        <v>122968</v>
      </c>
      <c r="H1540" s="102">
        <f t="shared" si="24"/>
        <v>25.039554465022043</v>
      </c>
    </row>
    <row r="1541" spans="1:8" x14ac:dyDescent="0.25">
      <c r="A1541" s="56">
        <v>400830300251</v>
      </c>
      <c r="B1541" s="57" t="s">
        <v>4650</v>
      </c>
      <c r="C1541" s="58" t="s">
        <v>4651</v>
      </c>
      <c r="D1541" s="58" t="s">
        <v>4652</v>
      </c>
      <c r="E1541" s="58" t="s">
        <v>2127</v>
      </c>
      <c r="F1541" s="57" t="s">
        <v>441</v>
      </c>
      <c r="G1541" s="59">
        <v>122968</v>
      </c>
      <c r="H1541" s="102">
        <f t="shared" si="24"/>
        <v>25.039554465022043</v>
      </c>
    </row>
    <row r="1542" spans="1:8" x14ac:dyDescent="0.25">
      <c r="A1542" s="56">
        <v>400831001605</v>
      </c>
      <c r="B1542" s="57" t="s">
        <v>4653</v>
      </c>
      <c r="C1542" s="58" t="s">
        <v>4654</v>
      </c>
      <c r="D1542" s="58" t="s">
        <v>4655</v>
      </c>
      <c r="E1542" s="58" t="s">
        <v>716</v>
      </c>
      <c r="F1542" s="57" t="s">
        <v>441</v>
      </c>
      <c r="G1542" s="59">
        <v>122968</v>
      </c>
      <c r="H1542" s="102">
        <f t="shared" si="24"/>
        <v>25.039554465022043</v>
      </c>
    </row>
    <row r="1543" spans="1:8" x14ac:dyDescent="0.25">
      <c r="A1543" s="56">
        <v>400890300772</v>
      </c>
      <c r="B1543" s="57" t="s">
        <v>4656</v>
      </c>
      <c r="C1543" s="58" t="s">
        <v>4657</v>
      </c>
      <c r="D1543" s="58" t="s">
        <v>2620</v>
      </c>
      <c r="E1543" s="58" t="s">
        <v>2127</v>
      </c>
      <c r="F1543" s="57" t="s">
        <v>441</v>
      </c>
      <c r="G1543" s="59">
        <v>122968</v>
      </c>
      <c r="H1543" s="102">
        <f t="shared" si="24"/>
        <v>25.039554465022043</v>
      </c>
    </row>
    <row r="1544" spans="1:8" x14ac:dyDescent="0.25">
      <c r="A1544" s="56">
        <v>400910200699</v>
      </c>
      <c r="B1544" s="57" t="s">
        <v>4658</v>
      </c>
      <c r="C1544" s="58" t="s">
        <v>4659</v>
      </c>
      <c r="D1544" s="58" t="s">
        <v>4660</v>
      </c>
      <c r="E1544" s="58" t="s">
        <v>716</v>
      </c>
      <c r="F1544" s="57" t="s">
        <v>441</v>
      </c>
      <c r="G1544" s="59">
        <v>122968</v>
      </c>
      <c r="H1544" s="102">
        <f t="shared" si="24"/>
        <v>25.039554465022043</v>
      </c>
    </row>
    <row r="1545" spans="1:8" x14ac:dyDescent="0.25">
      <c r="A1545" s="56">
        <v>400990420821</v>
      </c>
      <c r="B1545" s="57" t="s">
        <v>4661</v>
      </c>
      <c r="C1545" s="58" t="s">
        <v>4662</v>
      </c>
      <c r="D1545" s="58" t="s">
        <v>4663</v>
      </c>
      <c r="E1545" s="58" t="s">
        <v>716</v>
      </c>
      <c r="F1545" s="57" t="s">
        <v>441</v>
      </c>
      <c r="G1545" s="59">
        <v>122968</v>
      </c>
      <c r="H1545" s="102">
        <f t="shared" si="24"/>
        <v>25.039554465022043</v>
      </c>
    </row>
    <row r="1546" spans="1:8" x14ac:dyDescent="0.25">
      <c r="A1546" s="56">
        <v>403070800168</v>
      </c>
      <c r="B1546" s="57" t="s">
        <v>4664</v>
      </c>
      <c r="C1546" s="58" t="s">
        <v>4665</v>
      </c>
      <c r="D1546" s="58" t="s">
        <v>4137</v>
      </c>
      <c r="E1546" s="58" t="s">
        <v>724</v>
      </c>
      <c r="F1546" s="57" t="s">
        <v>477</v>
      </c>
      <c r="G1546" s="59">
        <v>122968</v>
      </c>
      <c r="H1546" s="102">
        <f t="shared" si="24"/>
        <v>25.039554465022043</v>
      </c>
    </row>
    <row r="1547" spans="1:8" x14ac:dyDescent="0.25">
      <c r="A1547" s="56">
        <v>408070300027</v>
      </c>
      <c r="B1547" s="57" t="s">
        <v>4666</v>
      </c>
      <c r="C1547" s="58" t="s">
        <v>4667</v>
      </c>
      <c r="D1547" s="58" t="s">
        <v>4668</v>
      </c>
      <c r="E1547" s="58" t="s">
        <v>732</v>
      </c>
      <c r="F1547" s="57" t="s">
        <v>441</v>
      </c>
      <c r="G1547" s="59">
        <v>122968</v>
      </c>
      <c r="H1547" s="102">
        <f t="shared" si="24"/>
        <v>25.039554465022043</v>
      </c>
    </row>
    <row r="1548" spans="1:8" x14ac:dyDescent="0.25">
      <c r="A1548" s="56">
        <v>408170300016</v>
      </c>
      <c r="B1548" s="57" t="s">
        <v>4669</v>
      </c>
      <c r="C1548" s="58" t="s">
        <v>4670</v>
      </c>
      <c r="D1548" s="58" t="s">
        <v>4671</v>
      </c>
      <c r="E1548" s="58" t="s">
        <v>732</v>
      </c>
      <c r="F1548" s="57" t="s">
        <v>441</v>
      </c>
      <c r="G1548" s="59">
        <v>122968</v>
      </c>
      <c r="H1548" s="102">
        <f t="shared" si="24"/>
        <v>25.039554465022043</v>
      </c>
    </row>
    <row r="1549" spans="1:8" x14ac:dyDescent="0.25">
      <c r="A1549" s="56">
        <v>408200400061</v>
      </c>
      <c r="B1549" s="57" t="s">
        <v>4672</v>
      </c>
      <c r="C1549" s="58" t="s">
        <v>4673</v>
      </c>
      <c r="D1549" s="58" t="s">
        <v>4674</v>
      </c>
      <c r="E1549" s="58" t="s">
        <v>732</v>
      </c>
      <c r="F1549" s="57" t="s">
        <v>441</v>
      </c>
      <c r="G1549" s="59">
        <v>122968</v>
      </c>
      <c r="H1549" s="102">
        <f t="shared" si="24"/>
        <v>25.039554465022043</v>
      </c>
    </row>
    <row r="1550" spans="1:8" x14ac:dyDescent="0.25">
      <c r="A1550" s="56">
        <v>414090709355</v>
      </c>
      <c r="B1550" s="57" t="s">
        <v>4675</v>
      </c>
      <c r="C1550" s="58" t="s">
        <v>4676</v>
      </c>
      <c r="D1550" s="58" t="s">
        <v>4677</v>
      </c>
      <c r="E1550" s="58" t="s">
        <v>2174</v>
      </c>
      <c r="F1550" s="57" t="s">
        <v>441</v>
      </c>
      <c r="G1550" s="59">
        <v>122968</v>
      </c>
      <c r="H1550" s="102">
        <f t="shared" si="24"/>
        <v>25.039554465022043</v>
      </c>
    </row>
    <row r="1551" spans="1:8" x14ac:dyDescent="0.25">
      <c r="A1551" s="56">
        <v>400090406661</v>
      </c>
      <c r="B1551" s="57" t="s">
        <v>4678</v>
      </c>
      <c r="C1551" s="58" t="s">
        <v>4679</v>
      </c>
      <c r="D1551" s="58" t="s">
        <v>4680</v>
      </c>
      <c r="E1551" s="58" t="s">
        <v>716</v>
      </c>
      <c r="F1551" s="57" t="s">
        <v>441</v>
      </c>
      <c r="G1551" s="59">
        <v>122965</v>
      </c>
      <c r="H1551" s="102">
        <f t="shared" si="24"/>
        <v>25.038943585253364</v>
      </c>
    </row>
    <row r="1552" spans="1:8" x14ac:dyDescent="0.25">
      <c r="A1552" s="56">
        <v>400110706870</v>
      </c>
      <c r="B1552" s="57" t="s">
        <v>4681</v>
      </c>
      <c r="C1552" s="58" t="s">
        <v>4682</v>
      </c>
      <c r="D1552" s="58" t="s">
        <v>4683</v>
      </c>
      <c r="E1552" s="58" t="s">
        <v>716</v>
      </c>
      <c r="F1552" s="57" t="s">
        <v>441</v>
      </c>
      <c r="G1552" s="59">
        <v>122965</v>
      </c>
      <c r="H1552" s="102">
        <f t="shared" si="24"/>
        <v>25.038943585253364</v>
      </c>
    </row>
    <row r="1553" spans="1:8" x14ac:dyDescent="0.25">
      <c r="A1553" s="56">
        <v>400960830456</v>
      </c>
      <c r="B1553" s="57" t="s">
        <v>4684</v>
      </c>
      <c r="C1553" s="58" t="s">
        <v>4685</v>
      </c>
      <c r="D1553" s="58" t="s">
        <v>4686</v>
      </c>
      <c r="E1553" s="58" t="s">
        <v>716</v>
      </c>
      <c r="F1553" s="57" t="s">
        <v>441</v>
      </c>
      <c r="G1553" s="59">
        <v>122965</v>
      </c>
      <c r="H1553" s="102">
        <f t="shared" si="24"/>
        <v>25.038943585253364</v>
      </c>
    </row>
    <row r="1554" spans="1:8" x14ac:dyDescent="0.25">
      <c r="A1554" s="56">
        <v>396740915020</v>
      </c>
      <c r="B1554" s="57" t="s">
        <v>67</v>
      </c>
      <c r="C1554" s="58" t="s">
        <v>4532</v>
      </c>
      <c r="D1554" s="58" t="s">
        <v>4687</v>
      </c>
      <c r="E1554" s="58" t="s">
        <v>440</v>
      </c>
      <c r="F1554" s="57" t="s">
        <v>477</v>
      </c>
      <c r="G1554" s="59">
        <v>122958</v>
      </c>
      <c r="H1554" s="102">
        <f t="shared" si="24"/>
        <v>25.037518199126442</v>
      </c>
    </row>
    <row r="1555" spans="1:8" x14ac:dyDescent="0.25">
      <c r="A1555" s="56">
        <v>395770800646</v>
      </c>
      <c r="B1555" s="57" t="s">
        <v>4688</v>
      </c>
      <c r="C1555" s="58" t="s">
        <v>4689</v>
      </c>
      <c r="D1555" s="58" t="s">
        <v>4690</v>
      </c>
      <c r="E1555" s="58" t="s">
        <v>728</v>
      </c>
      <c r="F1555" s="57" t="s">
        <v>441</v>
      </c>
      <c r="G1555" s="59">
        <v>122924</v>
      </c>
      <c r="H1555" s="102">
        <f t="shared" si="24"/>
        <v>25.0305948950814</v>
      </c>
    </row>
    <row r="1556" spans="1:8" x14ac:dyDescent="0.25">
      <c r="A1556" s="56">
        <v>393080300109</v>
      </c>
      <c r="B1556" s="57" t="s">
        <v>4691</v>
      </c>
      <c r="C1556" s="58" t="s">
        <v>1096</v>
      </c>
      <c r="D1556" s="58" t="s">
        <v>1097</v>
      </c>
      <c r="E1556" s="58" t="s">
        <v>1098</v>
      </c>
      <c r="F1556" s="57" t="s">
        <v>441</v>
      </c>
      <c r="G1556" s="59">
        <v>122534</v>
      </c>
      <c r="H1556" s="102">
        <f t="shared" si="24"/>
        <v>24.951180525152974</v>
      </c>
    </row>
    <row r="1557" spans="1:8" x14ac:dyDescent="0.25">
      <c r="A1557" s="56">
        <v>400040804810</v>
      </c>
      <c r="B1557" s="57" t="s">
        <v>4692</v>
      </c>
      <c r="C1557" s="58" t="s">
        <v>4693</v>
      </c>
      <c r="D1557" s="58" t="s">
        <v>4694</v>
      </c>
      <c r="E1557" s="58" t="s">
        <v>716</v>
      </c>
      <c r="F1557" s="57" t="s">
        <v>441</v>
      </c>
      <c r="G1557" s="59">
        <v>122534</v>
      </c>
      <c r="H1557" s="102">
        <f t="shared" si="24"/>
        <v>24.951180525152974</v>
      </c>
    </row>
    <row r="1558" spans="1:8" x14ac:dyDescent="0.25">
      <c r="A1558" s="56">
        <v>400161001404</v>
      </c>
      <c r="B1558" s="57" t="s">
        <v>4695</v>
      </c>
      <c r="C1558" s="58" t="s">
        <v>4696</v>
      </c>
      <c r="D1558" s="58" t="s">
        <v>4697</v>
      </c>
      <c r="E1558" s="58" t="s">
        <v>716</v>
      </c>
      <c r="F1558" s="57" t="s">
        <v>441</v>
      </c>
      <c r="G1558" s="59">
        <v>122268</v>
      </c>
      <c r="H1558" s="102">
        <f t="shared" si="24"/>
        <v>24.897015852329996</v>
      </c>
    </row>
    <row r="1559" spans="1:8" x14ac:dyDescent="0.25">
      <c r="A1559" s="56">
        <v>408840400416</v>
      </c>
      <c r="B1559" s="57" t="s">
        <v>4698</v>
      </c>
      <c r="C1559" s="58" t="s">
        <v>1804</v>
      </c>
      <c r="D1559" s="58" t="s">
        <v>4699</v>
      </c>
      <c r="E1559" s="58" t="s">
        <v>732</v>
      </c>
      <c r="F1559" s="57" t="s">
        <v>477</v>
      </c>
      <c r="G1559" s="59">
        <v>120438</v>
      </c>
      <c r="H1559" s="102">
        <f t="shared" si="24"/>
        <v>24.524379193435081</v>
      </c>
    </row>
    <row r="1560" spans="1:8" x14ac:dyDescent="0.25">
      <c r="A1560" s="56">
        <v>370990310094</v>
      </c>
      <c r="B1560" s="57" t="s">
        <v>4700</v>
      </c>
      <c r="C1560" s="58" t="s">
        <v>4601</v>
      </c>
      <c r="D1560" s="58" t="s">
        <v>4701</v>
      </c>
      <c r="E1560" s="58" t="s">
        <v>1409</v>
      </c>
      <c r="F1560" s="57" t="s">
        <v>441</v>
      </c>
      <c r="G1560" s="59">
        <v>118067</v>
      </c>
      <c r="H1560" s="102">
        <f t="shared" si="24"/>
        <v>24.041580549588165</v>
      </c>
    </row>
    <row r="1561" spans="1:8" x14ac:dyDescent="0.25">
      <c r="A1561" s="56">
        <v>392960510190</v>
      </c>
      <c r="B1561" s="57" t="s">
        <v>4702</v>
      </c>
      <c r="C1561" s="58" t="s">
        <v>4703</v>
      </c>
      <c r="D1561" s="58" t="s">
        <v>4704</v>
      </c>
      <c r="E1561" s="58" t="s">
        <v>938</v>
      </c>
      <c r="F1561" s="57" t="s">
        <v>441</v>
      </c>
      <c r="G1561" s="59">
        <v>118067</v>
      </c>
      <c r="H1561" s="102">
        <f t="shared" si="24"/>
        <v>24.041580549588165</v>
      </c>
    </row>
    <row r="1562" spans="1:8" x14ac:dyDescent="0.25">
      <c r="A1562" s="56">
        <v>396761203267</v>
      </c>
      <c r="B1562" s="57" t="s">
        <v>41</v>
      </c>
      <c r="C1562" s="58" t="s">
        <v>3325</v>
      </c>
      <c r="D1562" s="58" t="s">
        <v>3326</v>
      </c>
      <c r="E1562" s="58" t="s">
        <v>440</v>
      </c>
      <c r="F1562" s="57" t="s">
        <v>477</v>
      </c>
      <c r="G1562" s="59">
        <v>118067</v>
      </c>
      <c r="H1562" s="102">
        <f t="shared" si="24"/>
        <v>24.041580549588165</v>
      </c>
    </row>
    <row r="1563" spans="1:8" x14ac:dyDescent="0.25">
      <c r="A1563" s="56">
        <v>398000605445</v>
      </c>
      <c r="B1563" s="57" t="s">
        <v>4705</v>
      </c>
      <c r="C1563" s="58" t="s">
        <v>4706</v>
      </c>
      <c r="D1563" s="58" t="s">
        <v>4707</v>
      </c>
      <c r="E1563" s="58" t="s">
        <v>2223</v>
      </c>
      <c r="F1563" s="57" t="s">
        <v>441</v>
      </c>
      <c r="G1563" s="59">
        <v>118067</v>
      </c>
      <c r="H1563" s="102">
        <f t="shared" si="24"/>
        <v>24.041580549588165</v>
      </c>
    </row>
    <row r="1564" spans="1:8" x14ac:dyDescent="0.25">
      <c r="A1564" s="56">
        <v>395970952033</v>
      </c>
      <c r="B1564" s="57" t="s">
        <v>4708</v>
      </c>
      <c r="C1564" s="58" t="s">
        <v>4709</v>
      </c>
      <c r="D1564" s="58" t="s">
        <v>4710</v>
      </c>
      <c r="E1564" s="58" t="s">
        <v>743</v>
      </c>
      <c r="F1564" s="57" t="s">
        <v>441</v>
      </c>
      <c r="G1564" s="59">
        <v>115675</v>
      </c>
      <c r="H1564" s="102">
        <f t="shared" si="24"/>
        <v>23.554505747360491</v>
      </c>
    </row>
    <row r="1565" spans="1:8" x14ac:dyDescent="0.25">
      <c r="A1565" s="56">
        <v>395130100982</v>
      </c>
      <c r="B1565" s="57" t="s">
        <v>4711</v>
      </c>
      <c r="C1565" s="58" t="s">
        <v>4483</v>
      </c>
      <c r="D1565" s="58" t="s">
        <v>4712</v>
      </c>
      <c r="E1565" s="58" t="s">
        <v>743</v>
      </c>
      <c r="F1565" s="57" t="s">
        <v>441</v>
      </c>
      <c r="G1565" s="59">
        <v>113179</v>
      </c>
      <c r="H1565" s="102">
        <f t="shared" si="24"/>
        <v>23.046253779818571</v>
      </c>
    </row>
    <row r="1566" spans="1:8" x14ac:dyDescent="0.25">
      <c r="A1566" s="56">
        <v>393161000037</v>
      </c>
      <c r="B1566" s="57" t="s">
        <v>4713</v>
      </c>
      <c r="C1566" s="58" t="s">
        <v>4714</v>
      </c>
      <c r="D1566" s="58" t="s">
        <v>4715</v>
      </c>
      <c r="E1566" s="58" t="s">
        <v>4716</v>
      </c>
      <c r="F1566" s="57" t="s">
        <v>441</v>
      </c>
      <c r="G1566" s="59">
        <v>113166</v>
      </c>
      <c r="H1566" s="102">
        <f t="shared" si="24"/>
        <v>23.04360663415429</v>
      </c>
    </row>
    <row r="1567" spans="1:8" x14ac:dyDescent="0.25">
      <c r="A1567" s="56">
        <v>395060500121</v>
      </c>
      <c r="B1567" s="57" t="s">
        <v>4717</v>
      </c>
      <c r="C1567" s="58" t="s">
        <v>4718</v>
      </c>
      <c r="D1567" s="58" t="s">
        <v>4719</v>
      </c>
      <c r="E1567" s="58" t="s">
        <v>728</v>
      </c>
      <c r="F1567" s="57" t="s">
        <v>477</v>
      </c>
      <c r="G1567" s="59">
        <v>113166</v>
      </c>
      <c r="H1567" s="102">
        <f t="shared" si="24"/>
        <v>23.04360663415429</v>
      </c>
    </row>
    <row r="1568" spans="1:8" x14ac:dyDescent="0.25">
      <c r="A1568" s="56">
        <v>395770800981</v>
      </c>
      <c r="B1568" s="57" t="s">
        <v>4720</v>
      </c>
      <c r="C1568" s="58" t="s">
        <v>4721</v>
      </c>
      <c r="D1568" s="58" t="s">
        <v>4722</v>
      </c>
      <c r="E1568" s="58" t="s">
        <v>728</v>
      </c>
      <c r="F1568" s="57" t="s">
        <v>441</v>
      </c>
      <c r="G1568" s="59">
        <v>113166</v>
      </c>
      <c r="H1568" s="102">
        <f t="shared" si="24"/>
        <v>23.04360663415429</v>
      </c>
    </row>
    <row r="1569" spans="1:8" x14ac:dyDescent="0.25">
      <c r="A1569" s="56">
        <v>400990320436</v>
      </c>
      <c r="B1569" s="57" t="s">
        <v>4723</v>
      </c>
      <c r="C1569" s="58" t="s">
        <v>4724</v>
      </c>
      <c r="D1569" s="58" t="s">
        <v>4725</v>
      </c>
      <c r="E1569" s="58" t="s">
        <v>716</v>
      </c>
      <c r="F1569" s="57" t="s">
        <v>441</v>
      </c>
      <c r="G1569" s="59">
        <v>112785</v>
      </c>
      <c r="H1569" s="102">
        <f t="shared" si="24"/>
        <v>22.966024903531903</v>
      </c>
    </row>
    <row r="1570" spans="1:8" x14ac:dyDescent="0.25">
      <c r="A1570" s="56">
        <v>395030900990</v>
      </c>
      <c r="B1570" s="57" t="s">
        <v>4726</v>
      </c>
      <c r="C1570" s="58" t="s">
        <v>4727</v>
      </c>
      <c r="D1570" s="58" t="s">
        <v>4728</v>
      </c>
      <c r="E1570" s="58" t="s">
        <v>743</v>
      </c>
      <c r="F1570" s="57" t="s">
        <v>441</v>
      </c>
      <c r="G1570" s="59">
        <v>112128</v>
      </c>
      <c r="H1570" s="102">
        <f t="shared" si="24"/>
        <v>22.832242234190943</v>
      </c>
    </row>
    <row r="1571" spans="1:8" x14ac:dyDescent="0.25">
      <c r="A1571" s="56">
        <v>395030100004</v>
      </c>
      <c r="B1571" s="57" t="s">
        <v>4729</v>
      </c>
      <c r="C1571" s="58" t="s">
        <v>4730</v>
      </c>
      <c r="D1571" s="58" t="s">
        <v>4731</v>
      </c>
      <c r="E1571" s="58" t="s">
        <v>728</v>
      </c>
      <c r="F1571" s="57" t="s">
        <v>441</v>
      </c>
      <c r="G1571" s="59">
        <v>112029</v>
      </c>
      <c r="H1571" s="102">
        <f t="shared" si="24"/>
        <v>22.812083201824496</v>
      </c>
    </row>
    <row r="1572" spans="1:8" x14ac:dyDescent="0.25">
      <c r="A1572" s="56">
        <v>395161000226</v>
      </c>
      <c r="B1572" s="57" t="s">
        <v>4732</v>
      </c>
      <c r="C1572" s="58" t="s">
        <v>4733</v>
      </c>
      <c r="D1572" s="58" t="s">
        <v>4734</v>
      </c>
      <c r="E1572" s="58" t="s">
        <v>728</v>
      </c>
      <c r="F1572" s="57" t="s">
        <v>441</v>
      </c>
      <c r="G1572" s="59">
        <v>112029</v>
      </c>
      <c r="H1572" s="102">
        <f t="shared" si="24"/>
        <v>22.812083201824496</v>
      </c>
    </row>
    <row r="1573" spans="1:8" x14ac:dyDescent="0.25">
      <c r="A1573" s="56">
        <v>395140400224</v>
      </c>
      <c r="B1573" s="57" t="s">
        <v>4735</v>
      </c>
      <c r="C1573" s="58" t="s">
        <v>3936</v>
      </c>
      <c r="D1573" s="58" t="s">
        <v>4736</v>
      </c>
      <c r="E1573" s="58" t="s">
        <v>728</v>
      </c>
      <c r="F1573" s="57" t="s">
        <v>477</v>
      </c>
      <c r="G1573" s="59">
        <v>111591</v>
      </c>
      <c r="H1573" s="102">
        <f t="shared" si="24"/>
        <v>22.722894755597185</v>
      </c>
    </row>
    <row r="1574" spans="1:8" x14ac:dyDescent="0.25">
      <c r="A1574" s="56">
        <v>395140400232</v>
      </c>
      <c r="B1574" s="57" t="s">
        <v>4737</v>
      </c>
      <c r="C1574" s="58" t="s">
        <v>3936</v>
      </c>
      <c r="D1574" s="58" t="s">
        <v>4738</v>
      </c>
      <c r="E1574" s="58" t="s">
        <v>728</v>
      </c>
      <c r="F1574" s="57" t="s">
        <v>477</v>
      </c>
      <c r="G1574" s="59">
        <v>111591</v>
      </c>
      <c r="H1574" s="102">
        <f t="shared" si="24"/>
        <v>22.722894755597185</v>
      </c>
    </row>
    <row r="1575" spans="1:8" x14ac:dyDescent="0.25">
      <c r="A1575" s="56">
        <v>395060601547</v>
      </c>
      <c r="B1575" s="57" t="s">
        <v>4739</v>
      </c>
      <c r="C1575" s="58" t="s">
        <v>4740</v>
      </c>
      <c r="D1575" s="58" t="s">
        <v>4741</v>
      </c>
      <c r="E1575" s="58" t="s">
        <v>728</v>
      </c>
      <c r="F1575" s="57" t="s">
        <v>441</v>
      </c>
      <c r="G1575" s="59">
        <v>111153</v>
      </c>
      <c r="H1575" s="102">
        <f t="shared" si="24"/>
        <v>22.633706309369877</v>
      </c>
    </row>
    <row r="1576" spans="1:8" x14ac:dyDescent="0.25">
      <c r="A1576" s="56">
        <v>395100500374</v>
      </c>
      <c r="B1576" s="57" t="s">
        <v>4742</v>
      </c>
      <c r="C1576" s="58" t="s">
        <v>4743</v>
      </c>
      <c r="D1576" s="58" t="s">
        <v>4744</v>
      </c>
      <c r="E1576" s="58" t="s">
        <v>728</v>
      </c>
      <c r="F1576" s="57" t="s">
        <v>477</v>
      </c>
      <c r="G1576" s="59">
        <v>111153</v>
      </c>
      <c r="H1576" s="102">
        <f t="shared" si="24"/>
        <v>22.633706309369877</v>
      </c>
    </row>
    <row r="1577" spans="1:8" x14ac:dyDescent="0.25">
      <c r="A1577" s="56">
        <v>395980520221</v>
      </c>
      <c r="B1577" s="57" t="s">
        <v>4745</v>
      </c>
      <c r="C1577" s="58" t="s">
        <v>4316</v>
      </c>
      <c r="D1577" s="58" t="s">
        <v>4746</v>
      </c>
      <c r="E1577" s="58" t="s">
        <v>728</v>
      </c>
      <c r="F1577" s="57" t="s">
        <v>441</v>
      </c>
      <c r="G1577" s="59">
        <v>111153</v>
      </c>
      <c r="H1577" s="102">
        <f t="shared" si="24"/>
        <v>22.633706309369877</v>
      </c>
    </row>
    <row r="1578" spans="1:8" x14ac:dyDescent="0.25">
      <c r="A1578" s="56">
        <v>395081100751</v>
      </c>
      <c r="B1578" s="57" t="s">
        <v>4747</v>
      </c>
      <c r="C1578" s="58" t="s">
        <v>4748</v>
      </c>
      <c r="D1578" s="58" t="s">
        <v>4749</v>
      </c>
      <c r="E1578" s="58" t="s">
        <v>743</v>
      </c>
      <c r="F1578" s="57" t="s">
        <v>441</v>
      </c>
      <c r="G1578" s="59">
        <v>110715</v>
      </c>
      <c r="H1578" s="102">
        <f t="shared" si="24"/>
        <v>22.54451786314257</v>
      </c>
    </row>
    <row r="1579" spans="1:8" x14ac:dyDescent="0.25">
      <c r="A1579" s="56">
        <v>395770802657</v>
      </c>
      <c r="B1579" s="57" t="s">
        <v>4750</v>
      </c>
      <c r="C1579" s="58" t="s">
        <v>4751</v>
      </c>
      <c r="D1579" s="58" t="s">
        <v>4752</v>
      </c>
      <c r="E1579" s="58" t="s">
        <v>743</v>
      </c>
      <c r="F1579" s="57" t="s">
        <v>441</v>
      </c>
      <c r="G1579" s="59">
        <v>110715</v>
      </c>
      <c r="H1579" s="102">
        <f t="shared" si="24"/>
        <v>22.54451786314257</v>
      </c>
    </row>
    <row r="1580" spans="1:8" x14ac:dyDescent="0.25">
      <c r="A1580" s="56">
        <v>396050200389</v>
      </c>
      <c r="B1580" s="57" t="s">
        <v>406</v>
      </c>
      <c r="C1580" s="58" t="s">
        <v>4753</v>
      </c>
      <c r="D1580" s="58" t="s">
        <v>4754</v>
      </c>
      <c r="E1580" s="58" t="s">
        <v>440</v>
      </c>
      <c r="F1580" s="57" t="s">
        <v>441</v>
      </c>
      <c r="G1580" s="59">
        <v>110715</v>
      </c>
      <c r="H1580" s="102">
        <f t="shared" si="24"/>
        <v>22.54451786314257</v>
      </c>
    </row>
    <row r="1581" spans="1:8" x14ac:dyDescent="0.25">
      <c r="A1581" s="56">
        <v>398090300052</v>
      </c>
      <c r="B1581" s="57" t="s">
        <v>4755</v>
      </c>
      <c r="C1581" s="58" t="s">
        <v>4756</v>
      </c>
      <c r="D1581" s="58" t="s">
        <v>4757</v>
      </c>
      <c r="E1581" s="58" t="s">
        <v>1845</v>
      </c>
      <c r="F1581" s="57" t="s">
        <v>477</v>
      </c>
      <c r="G1581" s="59">
        <v>110715</v>
      </c>
      <c r="H1581" s="102">
        <f t="shared" si="24"/>
        <v>22.54451786314257</v>
      </c>
    </row>
    <row r="1582" spans="1:8" x14ac:dyDescent="0.25">
      <c r="A1582" s="56">
        <v>398960205158</v>
      </c>
      <c r="B1582" s="57" t="s">
        <v>4758</v>
      </c>
      <c r="C1582" s="58" t="s">
        <v>4756</v>
      </c>
      <c r="D1582" s="58" t="s">
        <v>4759</v>
      </c>
      <c r="E1582" s="58" t="s">
        <v>2037</v>
      </c>
      <c r="F1582" s="57" t="s">
        <v>477</v>
      </c>
      <c r="G1582" s="59">
        <v>110715</v>
      </c>
      <c r="H1582" s="102">
        <f t="shared" si="24"/>
        <v>22.54451786314257</v>
      </c>
    </row>
    <row r="1583" spans="1:8" x14ac:dyDescent="0.25">
      <c r="A1583" s="56">
        <v>414850301271</v>
      </c>
      <c r="B1583" s="57" t="s">
        <v>4760</v>
      </c>
      <c r="C1583" s="58" t="s">
        <v>4761</v>
      </c>
      <c r="D1583" s="58" t="s">
        <v>4762</v>
      </c>
      <c r="E1583" s="58" t="s">
        <v>2174</v>
      </c>
      <c r="F1583" s="57" t="s">
        <v>477</v>
      </c>
      <c r="G1583" s="59">
        <v>109578</v>
      </c>
      <c r="H1583" s="102">
        <f t="shared" si="24"/>
        <v>22.312994430812775</v>
      </c>
    </row>
    <row r="1584" spans="1:8" x14ac:dyDescent="0.25">
      <c r="A1584" s="56">
        <v>395770801511</v>
      </c>
      <c r="B1584" s="57" t="s">
        <v>4763</v>
      </c>
      <c r="C1584" s="58" t="s">
        <v>4709</v>
      </c>
      <c r="D1584" s="58" t="s">
        <v>4710</v>
      </c>
      <c r="E1584" s="58" t="s">
        <v>743</v>
      </c>
      <c r="F1584" s="57" t="s">
        <v>441</v>
      </c>
      <c r="G1584" s="59">
        <v>108317</v>
      </c>
      <c r="H1584" s="102">
        <f t="shared" si="24"/>
        <v>22.056221301377533</v>
      </c>
    </row>
    <row r="1585" spans="1:8" x14ac:dyDescent="0.25">
      <c r="A1585" s="56">
        <v>371891214225</v>
      </c>
      <c r="B1585" s="57" t="s">
        <v>4764</v>
      </c>
      <c r="C1585" s="58" t="s">
        <v>1837</v>
      </c>
      <c r="D1585" s="58" t="s">
        <v>4765</v>
      </c>
      <c r="E1585" s="58" t="s">
        <v>3101</v>
      </c>
      <c r="F1585" s="57" t="s">
        <v>441</v>
      </c>
      <c r="G1585" s="59">
        <v>108265</v>
      </c>
      <c r="H1585" s="102">
        <f t="shared" si="24"/>
        <v>22.045632718720412</v>
      </c>
    </row>
    <row r="1586" spans="1:8" x14ac:dyDescent="0.25">
      <c r="A1586" s="56">
        <v>389720101208</v>
      </c>
      <c r="B1586" s="57" t="s">
        <v>4766</v>
      </c>
      <c r="C1586" s="58" t="s">
        <v>4767</v>
      </c>
      <c r="D1586" s="58" t="s">
        <v>1731</v>
      </c>
      <c r="E1586" s="58" t="s">
        <v>2914</v>
      </c>
      <c r="F1586" s="57" t="s">
        <v>441</v>
      </c>
      <c r="G1586" s="59">
        <v>108265</v>
      </c>
      <c r="H1586" s="102">
        <f t="shared" si="24"/>
        <v>22.045632718720412</v>
      </c>
    </row>
    <row r="1587" spans="1:8" x14ac:dyDescent="0.25">
      <c r="A1587" s="56">
        <v>390750900049</v>
      </c>
      <c r="B1587" s="57" t="s">
        <v>4768</v>
      </c>
      <c r="C1587" s="58" t="s">
        <v>4769</v>
      </c>
      <c r="D1587" s="58" t="s">
        <v>3535</v>
      </c>
      <c r="E1587" s="58" t="s">
        <v>1532</v>
      </c>
      <c r="F1587" s="57" t="s">
        <v>477</v>
      </c>
      <c r="G1587" s="59">
        <v>108265</v>
      </c>
      <c r="H1587" s="102">
        <f t="shared" si="24"/>
        <v>22.045632718720412</v>
      </c>
    </row>
    <row r="1588" spans="1:8" x14ac:dyDescent="0.25">
      <c r="A1588" s="56">
        <v>390790100088</v>
      </c>
      <c r="B1588" s="57" t="s">
        <v>4770</v>
      </c>
      <c r="C1588" s="58" t="s">
        <v>1779</v>
      </c>
      <c r="D1588" s="58" t="s">
        <v>4771</v>
      </c>
      <c r="E1588" s="58" t="s">
        <v>1781</v>
      </c>
      <c r="F1588" s="57" t="s">
        <v>441</v>
      </c>
      <c r="G1588" s="59">
        <v>108265</v>
      </c>
      <c r="H1588" s="102">
        <f t="shared" si="24"/>
        <v>22.045632718720412</v>
      </c>
    </row>
    <row r="1589" spans="1:8" x14ac:dyDescent="0.25">
      <c r="A1589" s="56">
        <v>390791000486</v>
      </c>
      <c r="B1589" s="57" t="s">
        <v>4772</v>
      </c>
      <c r="C1589" s="58" t="s">
        <v>4773</v>
      </c>
      <c r="D1589" s="58" t="s">
        <v>4774</v>
      </c>
      <c r="E1589" s="58" t="s">
        <v>1532</v>
      </c>
      <c r="F1589" s="57" t="s">
        <v>441</v>
      </c>
      <c r="G1589" s="59">
        <v>108265</v>
      </c>
      <c r="H1589" s="102">
        <f t="shared" si="24"/>
        <v>22.045632718720412</v>
      </c>
    </row>
    <row r="1590" spans="1:8" x14ac:dyDescent="0.25">
      <c r="A1590" s="56">
        <v>390800100511</v>
      </c>
      <c r="B1590" s="57" t="s">
        <v>4775</v>
      </c>
      <c r="C1590" s="58" t="s">
        <v>4776</v>
      </c>
      <c r="D1590" s="58" t="s">
        <v>4777</v>
      </c>
      <c r="E1590" s="58" t="s">
        <v>1532</v>
      </c>
      <c r="F1590" s="57" t="s">
        <v>441</v>
      </c>
      <c r="G1590" s="59">
        <v>108265</v>
      </c>
      <c r="H1590" s="102">
        <f t="shared" si="24"/>
        <v>22.045632718720412</v>
      </c>
    </row>
    <row r="1591" spans="1:8" x14ac:dyDescent="0.25">
      <c r="A1591" s="56">
        <v>390970911009</v>
      </c>
      <c r="B1591" s="57" t="s">
        <v>4778</v>
      </c>
      <c r="C1591" s="58" t="s">
        <v>4779</v>
      </c>
      <c r="D1591" s="58" t="s">
        <v>1887</v>
      </c>
      <c r="E1591" s="58" t="s">
        <v>1215</v>
      </c>
      <c r="F1591" s="57" t="s">
        <v>441</v>
      </c>
      <c r="G1591" s="59">
        <v>108265</v>
      </c>
      <c r="H1591" s="102">
        <f t="shared" si="24"/>
        <v>22.045632718720412</v>
      </c>
    </row>
    <row r="1592" spans="1:8" x14ac:dyDescent="0.25">
      <c r="A1592" s="56">
        <v>390980311131</v>
      </c>
      <c r="B1592" s="57" t="s">
        <v>4780</v>
      </c>
      <c r="C1592" s="58" t="s">
        <v>4781</v>
      </c>
      <c r="D1592" s="58" t="s">
        <v>1506</v>
      </c>
      <c r="E1592" s="58" t="s">
        <v>1781</v>
      </c>
      <c r="F1592" s="57" t="s">
        <v>441</v>
      </c>
      <c r="G1592" s="59">
        <v>108265</v>
      </c>
      <c r="H1592" s="102">
        <f t="shared" si="24"/>
        <v>22.045632718720412</v>
      </c>
    </row>
    <row r="1593" spans="1:8" x14ac:dyDescent="0.25">
      <c r="A1593" s="56">
        <v>391890400042</v>
      </c>
      <c r="B1593" s="57" t="s">
        <v>4782</v>
      </c>
      <c r="C1593" s="58" t="s">
        <v>4783</v>
      </c>
      <c r="D1593" s="58" t="s">
        <v>4784</v>
      </c>
      <c r="E1593" s="58" t="s">
        <v>1416</v>
      </c>
      <c r="F1593" s="57" t="s">
        <v>441</v>
      </c>
      <c r="G1593" s="59">
        <v>108265</v>
      </c>
      <c r="H1593" s="102">
        <f t="shared" si="24"/>
        <v>22.045632718720412</v>
      </c>
    </row>
    <row r="1594" spans="1:8" x14ac:dyDescent="0.25">
      <c r="A1594" s="56">
        <v>395770800581</v>
      </c>
      <c r="B1594" s="57" t="s">
        <v>4785</v>
      </c>
      <c r="C1594" s="58" t="s">
        <v>4786</v>
      </c>
      <c r="D1594" s="58" t="s">
        <v>3269</v>
      </c>
      <c r="E1594" s="58" t="s">
        <v>728</v>
      </c>
      <c r="F1594" s="57" t="s">
        <v>477</v>
      </c>
      <c r="G1594" s="59">
        <v>108265</v>
      </c>
      <c r="H1594" s="102">
        <f t="shared" si="24"/>
        <v>22.045632718720412</v>
      </c>
    </row>
    <row r="1595" spans="1:8" x14ac:dyDescent="0.25">
      <c r="A1595" s="56">
        <v>395930410459</v>
      </c>
      <c r="B1595" s="57" t="s">
        <v>4787</v>
      </c>
      <c r="C1595" s="58" t="s">
        <v>4788</v>
      </c>
      <c r="D1595" s="58" t="s">
        <v>4789</v>
      </c>
      <c r="E1595" s="58" t="s">
        <v>728</v>
      </c>
      <c r="F1595" s="57" t="s">
        <v>441</v>
      </c>
      <c r="G1595" s="59">
        <v>108265</v>
      </c>
      <c r="H1595" s="102">
        <f t="shared" si="24"/>
        <v>22.045632718720412</v>
      </c>
    </row>
    <row r="1596" spans="1:8" x14ac:dyDescent="0.25">
      <c r="A1596" s="56">
        <v>395980520310</v>
      </c>
      <c r="B1596" s="57" t="s">
        <v>4790</v>
      </c>
      <c r="C1596" s="58" t="s">
        <v>2562</v>
      </c>
      <c r="D1596" s="58" t="s">
        <v>4278</v>
      </c>
      <c r="E1596" s="58" t="s">
        <v>728</v>
      </c>
      <c r="F1596" s="57" t="s">
        <v>477</v>
      </c>
      <c r="G1596" s="59">
        <v>108265</v>
      </c>
      <c r="H1596" s="102">
        <f t="shared" si="24"/>
        <v>22.045632718720412</v>
      </c>
    </row>
    <row r="1597" spans="1:8" x14ac:dyDescent="0.25">
      <c r="A1597" s="56">
        <v>396740914597</v>
      </c>
      <c r="B1597" s="57" t="s">
        <v>677</v>
      </c>
      <c r="C1597" s="58" t="s">
        <v>678</v>
      </c>
      <c r="D1597" s="58" t="s">
        <v>679</v>
      </c>
      <c r="E1597" s="58" t="s">
        <v>440</v>
      </c>
      <c r="F1597" s="57" t="s">
        <v>477</v>
      </c>
      <c r="G1597" s="59">
        <v>108265</v>
      </c>
      <c r="H1597" s="102">
        <f t="shared" si="24"/>
        <v>22.045632718720412</v>
      </c>
    </row>
    <row r="1598" spans="1:8" x14ac:dyDescent="0.25">
      <c r="A1598" s="56">
        <v>398830100168</v>
      </c>
      <c r="B1598" s="57" t="s">
        <v>4791</v>
      </c>
      <c r="C1598" s="58" t="s">
        <v>4792</v>
      </c>
      <c r="D1598" s="58" t="s">
        <v>4793</v>
      </c>
      <c r="E1598" s="58" t="s">
        <v>2733</v>
      </c>
      <c r="F1598" s="57" t="s">
        <v>441</v>
      </c>
      <c r="G1598" s="59">
        <v>108265</v>
      </c>
      <c r="H1598" s="102">
        <f t="shared" si="24"/>
        <v>22.045632718720412</v>
      </c>
    </row>
    <row r="1599" spans="1:8" x14ac:dyDescent="0.25">
      <c r="A1599" s="56">
        <v>398940920241</v>
      </c>
      <c r="B1599" s="57" t="s">
        <v>4794</v>
      </c>
      <c r="C1599" s="58" t="s">
        <v>4795</v>
      </c>
      <c r="D1599" s="58" t="s">
        <v>4796</v>
      </c>
      <c r="E1599" s="58" t="s">
        <v>4797</v>
      </c>
      <c r="F1599" s="57" t="s">
        <v>441</v>
      </c>
      <c r="G1599" s="59">
        <v>108265</v>
      </c>
      <c r="H1599" s="102">
        <f t="shared" si="24"/>
        <v>22.045632718720412</v>
      </c>
    </row>
    <row r="1600" spans="1:8" x14ac:dyDescent="0.25">
      <c r="A1600" s="56">
        <v>400951030552</v>
      </c>
      <c r="B1600" s="57" t="s">
        <v>4798</v>
      </c>
      <c r="C1600" s="58" t="s">
        <v>4799</v>
      </c>
      <c r="D1600" s="58" t="s">
        <v>4800</v>
      </c>
      <c r="E1600" s="58" t="s">
        <v>716</v>
      </c>
      <c r="F1600" s="57" t="s">
        <v>441</v>
      </c>
      <c r="G1600" s="59">
        <v>108265</v>
      </c>
      <c r="H1600" s="102">
        <f t="shared" si="24"/>
        <v>22.045632718720412</v>
      </c>
    </row>
    <row r="1601" spans="1:8" x14ac:dyDescent="0.25">
      <c r="A1601" s="56">
        <v>400960831649</v>
      </c>
      <c r="B1601" s="57" t="s">
        <v>4801</v>
      </c>
      <c r="C1601" s="58" t="s">
        <v>4802</v>
      </c>
      <c r="D1601" s="58" t="s">
        <v>4803</v>
      </c>
      <c r="E1601" s="58" t="s">
        <v>716</v>
      </c>
      <c r="F1601" s="57" t="s">
        <v>441</v>
      </c>
      <c r="G1601" s="59">
        <v>108265</v>
      </c>
      <c r="H1601" s="102">
        <f t="shared" si="24"/>
        <v>22.045632718720412</v>
      </c>
    </row>
    <row r="1602" spans="1:8" x14ac:dyDescent="0.25">
      <c r="A1602" s="56">
        <v>396761203739</v>
      </c>
      <c r="B1602" s="57" t="s">
        <v>275</v>
      </c>
      <c r="C1602" s="58" t="s">
        <v>4804</v>
      </c>
      <c r="D1602" s="58" t="s">
        <v>4805</v>
      </c>
      <c r="E1602" s="58" t="s">
        <v>440</v>
      </c>
      <c r="F1602" s="57" t="s">
        <v>477</v>
      </c>
      <c r="G1602" s="59">
        <v>108264</v>
      </c>
      <c r="H1602" s="102">
        <f t="shared" ref="H1602:H1665" si="25">G1602/4910.95</f>
        <v>22.045429092130853</v>
      </c>
    </row>
    <row r="1603" spans="1:8" x14ac:dyDescent="0.25">
      <c r="A1603" s="56">
        <v>398080100314</v>
      </c>
      <c r="B1603" s="57" t="s">
        <v>4806</v>
      </c>
      <c r="C1603" s="58" t="s">
        <v>4807</v>
      </c>
      <c r="D1603" s="58" t="s">
        <v>4808</v>
      </c>
      <c r="E1603" s="58" t="s">
        <v>1051</v>
      </c>
      <c r="F1603" s="57" t="s">
        <v>441</v>
      </c>
      <c r="G1603" s="59">
        <v>108264</v>
      </c>
      <c r="H1603" s="102">
        <f t="shared" si="25"/>
        <v>22.045429092130853</v>
      </c>
    </row>
    <row r="1604" spans="1:8" x14ac:dyDescent="0.25">
      <c r="A1604" s="56">
        <v>400100104588</v>
      </c>
      <c r="B1604" s="57" t="s">
        <v>4809</v>
      </c>
      <c r="C1604" s="58" t="s">
        <v>4810</v>
      </c>
      <c r="D1604" s="58" t="s">
        <v>4079</v>
      </c>
      <c r="E1604" s="58" t="s">
        <v>716</v>
      </c>
      <c r="F1604" s="57" t="s">
        <v>441</v>
      </c>
      <c r="G1604" s="59">
        <v>108264</v>
      </c>
      <c r="H1604" s="102">
        <f t="shared" si="25"/>
        <v>22.045429092130853</v>
      </c>
    </row>
    <row r="1605" spans="1:8" x14ac:dyDescent="0.25">
      <c r="A1605" s="56">
        <v>371010301058</v>
      </c>
      <c r="B1605" s="57" t="s">
        <v>4811</v>
      </c>
      <c r="C1605" s="58" t="s">
        <v>4812</v>
      </c>
      <c r="D1605" s="58" t="s">
        <v>4813</v>
      </c>
      <c r="E1605" s="58" t="s">
        <v>4814</v>
      </c>
      <c r="F1605" s="57" t="s">
        <v>441</v>
      </c>
      <c r="G1605" s="59">
        <v>106252</v>
      </c>
      <c r="H1605" s="102">
        <f t="shared" si="25"/>
        <v>21.635732393935999</v>
      </c>
    </row>
    <row r="1606" spans="1:8" x14ac:dyDescent="0.25">
      <c r="A1606" s="56">
        <v>371930200725</v>
      </c>
      <c r="B1606" s="57" t="s">
        <v>4815</v>
      </c>
      <c r="C1606" s="58" t="s">
        <v>4816</v>
      </c>
      <c r="D1606" s="58" t="s">
        <v>4817</v>
      </c>
      <c r="E1606" s="58" t="s">
        <v>2200</v>
      </c>
      <c r="F1606" s="57" t="s">
        <v>441</v>
      </c>
      <c r="G1606" s="59">
        <v>106252</v>
      </c>
      <c r="H1606" s="102">
        <f t="shared" si="25"/>
        <v>21.635732393935999</v>
      </c>
    </row>
    <row r="1607" spans="1:8" x14ac:dyDescent="0.25">
      <c r="A1607" s="56">
        <v>400791200227</v>
      </c>
      <c r="B1607" s="57" t="s">
        <v>4818</v>
      </c>
      <c r="C1607" s="58" t="s">
        <v>4819</v>
      </c>
      <c r="D1607" s="58" t="s">
        <v>4820</v>
      </c>
      <c r="E1607" s="58" t="s">
        <v>716</v>
      </c>
      <c r="F1607" s="57" t="s">
        <v>441</v>
      </c>
      <c r="G1607" s="59">
        <v>105814</v>
      </c>
      <c r="H1607" s="102">
        <f t="shared" si="25"/>
        <v>21.546543947708692</v>
      </c>
    </row>
    <row r="1608" spans="1:8" x14ac:dyDescent="0.25">
      <c r="A1608" s="56">
        <v>408161000247</v>
      </c>
      <c r="B1608" s="57" t="s">
        <v>4821</v>
      </c>
      <c r="C1608" s="58" t="s">
        <v>1622</v>
      </c>
      <c r="D1608" s="58" t="s">
        <v>4822</v>
      </c>
      <c r="E1608" s="58" t="s">
        <v>732</v>
      </c>
      <c r="F1608" s="57" t="s">
        <v>441</v>
      </c>
      <c r="G1608" s="59">
        <v>105558</v>
      </c>
      <c r="H1608" s="102">
        <f t="shared" si="25"/>
        <v>21.494415540781315</v>
      </c>
    </row>
    <row r="1609" spans="1:8" x14ac:dyDescent="0.25">
      <c r="A1609" s="56">
        <v>371980501009</v>
      </c>
      <c r="B1609" s="57" t="s">
        <v>4823</v>
      </c>
      <c r="C1609" s="58" t="s">
        <v>4824</v>
      </c>
      <c r="D1609" s="58" t="s">
        <v>4825</v>
      </c>
      <c r="E1609" s="58" t="s">
        <v>1674</v>
      </c>
      <c r="F1609" s="57" t="s">
        <v>441</v>
      </c>
      <c r="G1609" s="59">
        <v>103364</v>
      </c>
      <c r="H1609" s="102">
        <f t="shared" si="25"/>
        <v>21.047658803286534</v>
      </c>
    </row>
    <row r="1610" spans="1:8" x14ac:dyDescent="0.25">
      <c r="A1610" s="56">
        <v>396740915232</v>
      </c>
      <c r="B1610" s="57" t="s">
        <v>53</v>
      </c>
      <c r="C1610" s="58" t="s">
        <v>4826</v>
      </c>
      <c r="D1610" s="58" t="s">
        <v>4827</v>
      </c>
      <c r="E1610" s="58" t="s">
        <v>440</v>
      </c>
      <c r="F1610" s="57" t="s">
        <v>441</v>
      </c>
      <c r="G1610" s="59">
        <v>100913</v>
      </c>
      <c r="H1610" s="102">
        <f t="shared" si="25"/>
        <v>20.548570032274814</v>
      </c>
    </row>
    <row r="1611" spans="1:8" x14ac:dyDescent="0.25">
      <c r="A1611" s="56">
        <v>371161000815</v>
      </c>
      <c r="B1611" s="57" t="s">
        <v>4828</v>
      </c>
      <c r="C1611" s="58" t="s">
        <v>4829</v>
      </c>
      <c r="D1611" s="58" t="s">
        <v>3471</v>
      </c>
      <c r="E1611" s="58" t="s">
        <v>3101</v>
      </c>
      <c r="F1611" s="57" t="s">
        <v>441</v>
      </c>
      <c r="G1611" s="59">
        <v>99338</v>
      </c>
      <c r="H1611" s="102">
        <f t="shared" si="25"/>
        <v>20.227858153717712</v>
      </c>
    </row>
    <row r="1612" spans="1:8" x14ac:dyDescent="0.25">
      <c r="A1612" s="56">
        <v>395750201550</v>
      </c>
      <c r="B1612" s="57" t="s">
        <v>4830</v>
      </c>
      <c r="C1612" s="58" t="s">
        <v>4831</v>
      </c>
      <c r="D1612" s="58" t="s">
        <v>4832</v>
      </c>
      <c r="E1612" s="58" t="s">
        <v>728</v>
      </c>
      <c r="F1612" s="57" t="s">
        <v>441</v>
      </c>
      <c r="G1612" s="59">
        <v>99338</v>
      </c>
      <c r="H1612" s="102">
        <f t="shared" si="25"/>
        <v>20.227858153717712</v>
      </c>
    </row>
    <row r="1613" spans="1:8" x14ac:dyDescent="0.25">
      <c r="A1613" s="56">
        <v>371040800920</v>
      </c>
      <c r="B1613" s="57" t="s">
        <v>4833</v>
      </c>
      <c r="C1613" s="58" t="s">
        <v>4834</v>
      </c>
      <c r="D1613" s="58" t="s">
        <v>4835</v>
      </c>
      <c r="E1613" s="58" t="s">
        <v>1674</v>
      </c>
      <c r="F1613" s="57" t="s">
        <v>441</v>
      </c>
      <c r="G1613" s="59">
        <v>98988</v>
      </c>
      <c r="H1613" s="102">
        <f t="shared" si="25"/>
        <v>20.15658884737169</v>
      </c>
    </row>
    <row r="1614" spans="1:8" x14ac:dyDescent="0.25">
      <c r="A1614" s="56">
        <v>372040700476</v>
      </c>
      <c r="B1614" s="57" t="s">
        <v>4836</v>
      </c>
      <c r="C1614" s="58" t="s">
        <v>4837</v>
      </c>
      <c r="D1614" s="58" t="s">
        <v>4838</v>
      </c>
      <c r="E1614" s="58" t="s">
        <v>3594</v>
      </c>
      <c r="F1614" s="57" t="s">
        <v>441</v>
      </c>
      <c r="G1614" s="59">
        <v>98988</v>
      </c>
      <c r="H1614" s="102">
        <f t="shared" si="25"/>
        <v>20.15658884737169</v>
      </c>
    </row>
    <row r="1615" spans="1:8" x14ac:dyDescent="0.25">
      <c r="A1615" s="56">
        <v>393110100096</v>
      </c>
      <c r="B1615" s="57" t="s">
        <v>4839</v>
      </c>
      <c r="C1615" s="58" t="s">
        <v>4840</v>
      </c>
      <c r="D1615" s="58" t="s">
        <v>4841</v>
      </c>
      <c r="E1615" s="58" t="s">
        <v>4842</v>
      </c>
      <c r="F1615" s="57" t="s">
        <v>477</v>
      </c>
      <c r="G1615" s="59">
        <v>98988</v>
      </c>
      <c r="H1615" s="102">
        <f t="shared" si="25"/>
        <v>20.15658884737169</v>
      </c>
    </row>
    <row r="1616" spans="1:8" x14ac:dyDescent="0.25">
      <c r="A1616" s="56">
        <v>395040101599</v>
      </c>
      <c r="B1616" s="57" t="s">
        <v>4843</v>
      </c>
      <c r="C1616" s="58" t="s">
        <v>4844</v>
      </c>
      <c r="D1616" s="58" t="s">
        <v>4845</v>
      </c>
      <c r="E1616" s="58" t="s">
        <v>743</v>
      </c>
      <c r="F1616" s="57" t="s">
        <v>441</v>
      </c>
      <c r="G1616" s="59">
        <v>98988</v>
      </c>
      <c r="H1616" s="102">
        <f t="shared" si="25"/>
        <v>20.15658884737169</v>
      </c>
    </row>
    <row r="1617" spans="1:8" x14ac:dyDescent="0.25">
      <c r="A1617" s="56">
        <v>398031100309</v>
      </c>
      <c r="B1617" s="57" t="s">
        <v>4846</v>
      </c>
      <c r="C1617" s="58" t="s">
        <v>4847</v>
      </c>
      <c r="D1617" s="58" t="s">
        <v>4848</v>
      </c>
      <c r="E1617" s="58" t="s">
        <v>2037</v>
      </c>
      <c r="F1617" s="57" t="s">
        <v>441</v>
      </c>
      <c r="G1617" s="59">
        <v>98988</v>
      </c>
      <c r="H1617" s="102">
        <f t="shared" si="25"/>
        <v>20.15658884737169</v>
      </c>
    </row>
    <row r="1618" spans="1:8" x14ac:dyDescent="0.25">
      <c r="A1618" s="56">
        <v>408030600061</v>
      </c>
      <c r="B1618" s="57" t="s">
        <v>4849</v>
      </c>
      <c r="C1618" s="58" t="s">
        <v>4850</v>
      </c>
      <c r="D1618" s="58" t="s">
        <v>4851</v>
      </c>
      <c r="E1618" s="58" t="s">
        <v>732</v>
      </c>
      <c r="F1618" s="57" t="s">
        <v>441</v>
      </c>
      <c r="G1618" s="59">
        <v>98988</v>
      </c>
      <c r="H1618" s="102">
        <f t="shared" si="25"/>
        <v>20.15658884737169</v>
      </c>
    </row>
    <row r="1619" spans="1:8" x14ac:dyDescent="0.25">
      <c r="A1619" s="56">
        <v>408910600086</v>
      </c>
      <c r="B1619" s="57" t="s">
        <v>4852</v>
      </c>
      <c r="C1619" s="58" t="s">
        <v>4853</v>
      </c>
      <c r="D1619" s="58" t="s">
        <v>4854</v>
      </c>
      <c r="E1619" s="58" t="s">
        <v>732</v>
      </c>
      <c r="F1619" s="57" t="s">
        <v>441</v>
      </c>
      <c r="G1619" s="59">
        <v>98988</v>
      </c>
      <c r="H1619" s="102">
        <f t="shared" si="25"/>
        <v>20.15658884737169</v>
      </c>
    </row>
    <row r="1620" spans="1:8" x14ac:dyDescent="0.25">
      <c r="A1620" s="56">
        <v>395030900272</v>
      </c>
      <c r="B1620" s="57" t="s">
        <v>4855</v>
      </c>
      <c r="C1620" s="58" t="s">
        <v>4856</v>
      </c>
      <c r="D1620" s="58" t="s">
        <v>4857</v>
      </c>
      <c r="E1620" s="58" t="s">
        <v>743</v>
      </c>
      <c r="F1620" s="57" t="s">
        <v>441</v>
      </c>
      <c r="G1620" s="59">
        <v>98900</v>
      </c>
      <c r="H1620" s="102">
        <f t="shared" si="25"/>
        <v>20.138669707490404</v>
      </c>
    </row>
    <row r="1621" spans="1:8" x14ac:dyDescent="0.25">
      <c r="A1621" s="56">
        <v>395040400171</v>
      </c>
      <c r="B1621" s="57" t="s">
        <v>4858</v>
      </c>
      <c r="C1621" s="58" t="s">
        <v>4859</v>
      </c>
      <c r="D1621" s="58" t="s">
        <v>4860</v>
      </c>
      <c r="E1621" s="58" t="s">
        <v>728</v>
      </c>
      <c r="F1621" s="57" t="s">
        <v>441</v>
      </c>
      <c r="G1621" s="59">
        <v>98900</v>
      </c>
      <c r="H1621" s="102">
        <f t="shared" si="25"/>
        <v>20.138669707490404</v>
      </c>
    </row>
    <row r="1622" spans="1:8" x14ac:dyDescent="0.25">
      <c r="A1622" s="56">
        <v>395080400696</v>
      </c>
      <c r="B1622" s="57" t="s">
        <v>4861</v>
      </c>
      <c r="C1622" s="58" t="s">
        <v>4862</v>
      </c>
      <c r="D1622" s="58" t="s">
        <v>4863</v>
      </c>
      <c r="E1622" s="58" t="s">
        <v>743</v>
      </c>
      <c r="F1622" s="57" t="s">
        <v>441</v>
      </c>
      <c r="G1622" s="59">
        <v>98900</v>
      </c>
      <c r="H1622" s="102">
        <f t="shared" si="25"/>
        <v>20.138669707490404</v>
      </c>
    </row>
    <row r="1623" spans="1:8" x14ac:dyDescent="0.25">
      <c r="A1623" s="56">
        <v>395080401501</v>
      </c>
      <c r="B1623" s="57" t="s">
        <v>4864</v>
      </c>
      <c r="C1623" s="58" t="s">
        <v>4865</v>
      </c>
      <c r="D1623" s="58" t="s">
        <v>4866</v>
      </c>
      <c r="E1623" s="58" t="s">
        <v>728</v>
      </c>
      <c r="F1623" s="57" t="s">
        <v>477</v>
      </c>
      <c r="G1623" s="59">
        <v>98900</v>
      </c>
      <c r="H1623" s="102">
        <f t="shared" si="25"/>
        <v>20.138669707490404</v>
      </c>
    </row>
    <row r="1624" spans="1:8" x14ac:dyDescent="0.25">
      <c r="A1624" s="56">
        <v>395140700937</v>
      </c>
      <c r="B1624" s="57" t="s">
        <v>4867</v>
      </c>
      <c r="C1624" s="58" t="s">
        <v>4868</v>
      </c>
      <c r="D1624" s="58" t="s">
        <v>4869</v>
      </c>
      <c r="E1624" s="58" t="s">
        <v>728</v>
      </c>
      <c r="F1624" s="57" t="s">
        <v>477</v>
      </c>
      <c r="G1624" s="59">
        <v>98900</v>
      </c>
      <c r="H1624" s="102">
        <f t="shared" si="25"/>
        <v>20.138669707490404</v>
      </c>
    </row>
    <row r="1625" spans="1:8" x14ac:dyDescent="0.25">
      <c r="A1625" s="56">
        <v>395161201116</v>
      </c>
      <c r="B1625" s="57" t="s">
        <v>4870</v>
      </c>
      <c r="C1625" s="58" t="s">
        <v>4871</v>
      </c>
      <c r="D1625" s="58" t="s">
        <v>4872</v>
      </c>
      <c r="E1625" s="58" t="s">
        <v>728</v>
      </c>
      <c r="F1625" s="57" t="s">
        <v>477</v>
      </c>
      <c r="G1625" s="59">
        <v>98900</v>
      </c>
      <c r="H1625" s="102">
        <f t="shared" si="25"/>
        <v>20.138669707490404</v>
      </c>
    </row>
    <row r="1626" spans="1:8" x14ac:dyDescent="0.25">
      <c r="A1626" s="56">
        <v>395940350764</v>
      </c>
      <c r="B1626" s="57" t="s">
        <v>4873</v>
      </c>
      <c r="C1626" s="58" t="s">
        <v>3232</v>
      </c>
      <c r="D1626" s="58" t="s">
        <v>4874</v>
      </c>
      <c r="E1626" s="58" t="s">
        <v>728</v>
      </c>
      <c r="F1626" s="57" t="s">
        <v>477</v>
      </c>
      <c r="G1626" s="59">
        <v>98900</v>
      </c>
      <c r="H1626" s="102">
        <f t="shared" si="25"/>
        <v>20.138669707490404</v>
      </c>
    </row>
    <row r="1627" spans="1:8" x14ac:dyDescent="0.25">
      <c r="A1627" s="56">
        <v>396161200981</v>
      </c>
      <c r="B1627" s="57" t="s">
        <v>415</v>
      </c>
      <c r="C1627" s="58" t="s">
        <v>4875</v>
      </c>
      <c r="D1627" s="58" t="s">
        <v>4876</v>
      </c>
      <c r="E1627" s="58" t="s">
        <v>440</v>
      </c>
      <c r="F1627" s="57" t="s">
        <v>441</v>
      </c>
      <c r="G1627" s="59">
        <v>98900</v>
      </c>
      <c r="H1627" s="102">
        <f t="shared" si="25"/>
        <v>20.138669707490404</v>
      </c>
    </row>
    <row r="1628" spans="1:8" x14ac:dyDescent="0.25">
      <c r="A1628" s="56">
        <v>396170700911</v>
      </c>
      <c r="B1628" s="57" t="s">
        <v>411</v>
      </c>
      <c r="C1628" s="58" t="s">
        <v>4877</v>
      </c>
      <c r="D1628" s="58" t="s">
        <v>4878</v>
      </c>
      <c r="E1628" s="58" t="s">
        <v>440</v>
      </c>
      <c r="F1628" s="57" t="s">
        <v>441</v>
      </c>
      <c r="G1628" s="59">
        <v>98900</v>
      </c>
      <c r="H1628" s="102">
        <f t="shared" si="25"/>
        <v>20.138669707490404</v>
      </c>
    </row>
    <row r="1629" spans="1:8" x14ac:dyDescent="0.25">
      <c r="A1629" s="56">
        <v>396740915411</v>
      </c>
      <c r="B1629" s="57" t="s">
        <v>51</v>
      </c>
      <c r="C1629" s="58" t="s">
        <v>4879</v>
      </c>
      <c r="D1629" s="58" t="s">
        <v>4880</v>
      </c>
      <c r="E1629" s="58" t="s">
        <v>440</v>
      </c>
      <c r="F1629" s="57" t="s">
        <v>441</v>
      </c>
      <c r="G1629" s="59">
        <v>98900</v>
      </c>
      <c r="H1629" s="102">
        <f t="shared" si="25"/>
        <v>20.138669707490404</v>
      </c>
    </row>
    <row r="1630" spans="1:8" x14ac:dyDescent="0.25">
      <c r="A1630" s="56">
        <v>396920721041</v>
      </c>
      <c r="B1630" s="57" t="s">
        <v>408</v>
      </c>
      <c r="C1630" s="58" t="s">
        <v>4881</v>
      </c>
      <c r="D1630" s="58" t="s">
        <v>4882</v>
      </c>
      <c r="E1630" s="58" t="s">
        <v>440</v>
      </c>
      <c r="F1630" s="57" t="s">
        <v>441</v>
      </c>
      <c r="G1630" s="59">
        <v>98900</v>
      </c>
      <c r="H1630" s="102">
        <f t="shared" si="25"/>
        <v>20.138669707490404</v>
      </c>
    </row>
    <row r="1631" spans="1:8" x14ac:dyDescent="0.25">
      <c r="A1631" s="56">
        <v>413130602528</v>
      </c>
      <c r="B1631" s="57" t="s">
        <v>4883</v>
      </c>
      <c r="C1631" s="58" t="s">
        <v>4884</v>
      </c>
      <c r="D1631" s="58" t="s">
        <v>4885</v>
      </c>
      <c r="E1631" s="58" t="s">
        <v>1280</v>
      </c>
      <c r="F1631" s="57" t="s">
        <v>441</v>
      </c>
      <c r="G1631" s="59">
        <v>98463</v>
      </c>
      <c r="H1631" s="102">
        <f t="shared" si="25"/>
        <v>20.049684887852656</v>
      </c>
    </row>
    <row r="1632" spans="1:8" x14ac:dyDescent="0.25">
      <c r="A1632" s="56">
        <v>370161001416</v>
      </c>
      <c r="B1632" s="57" t="s">
        <v>4886</v>
      </c>
      <c r="C1632" s="58" t="s">
        <v>4887</v>
      </c>
      <c r="D1632" s="58" t="s">
        <v>4888</v>
      </c>
      <c r="E1632" s="58" t="s">
        <v>1409</v>
      </c>
      <c r="F1632" s="57" t="s">
        <v>441</v>
      </c>
      <c r="G1632" s="59">
        <v>98462</v>
      </c>
      <c r="H1632" s="102">
        <f t="shared" si="25"/>
        <v>20.049481261263097</v>
      </c>
    </row>
    <row r="1633" spans="1:8" x14ac:dyDescent="0.25">
      <c r="A1633" s="56">
        <v>370850200655</v>
      </c>
      <c r="B1633" s="57" t="s">
        <v>4889</v>
      </c>
      <c r="C1633" s="58" t="s">
        <v>4890</v>
      </c>
      <c r="D1633" s="58" t="s">
        <v>4891</v>
      </c>
      <c r="E1633" s="58" t="s">
        <v>1409</v>
      </c>
      <c r="F1633" s="57" t="s">
        <v>441</v>
      </c>
      <c r="G1633" s="59">
        <v>98462</v>
      </c>
      <c r="H1633" s="102">
        <f t="shared" si="25"/>
        <v>20.049481261263097</v>
      </c>
    </row>
    <row r="1634" spans="1:8" x14ac:dyDescent="0.25">
      <c r="A1634" s="56">
        <v>370960514621</v>
      </c>
      <c r="B1634" s="57" t="s">
        <v>4892</v>
      </c>
      <c r="C1634" s="58" t="s">
        <v>4893</v>
      </c>
      <c r="D1634" s="58" t="s">
        <v>4894</v>
      </c>
      <c r="E1634" s="58" t="s">
        <v>1409</v>
      </c>
      <c r="F1634" s="57" t="s">
        <v>441</v>
      </c>
      <c r="G1634" s="59">
        <v>98462</v>
      </c>
      <c r="H1634" s="102">
        <f t="shared" si="25"/>
        <v>20.049481261263097</v>
      </c>
    </row>
    <row r="1635" spans="1:8" x14ac:dyDescent="0.25">
      <c r="A1635" s="56">
        <v>370980207465</v>
      </c>
      <c r="B1635" s="57" t="s">
        <v>4895</v>
      </c>
      <c r="C1635" s="58" t="s">
        <v>4896</v>
      </c>
      <c r="D1635" s="58" t="s">
        <v>4897</v>
      </c>
      <c r="E1635" s="58" t="s">
        <v>1409</v>
      </c>
      <c r="F1635" s="57" t="s">
        <v>441</v>
      </c>
      <c r="G1635" s="59">
        <v>98462</v>
      </c>
      <c r="H1635" s="102">
        <f t="shared" si="25"/>
        <v>20.049481261263097</v>
      </c>
    </row>
    <row r="1636" spans="1:8" x14ac:dyDescent="0.25">
      <c r="A1636" s="56">
        <v>371110300407</v>
      </c>
      <c r="B1636" s="57" t="s">
        <v>4898</v>
      </c>
      <c r="C1636" s="58" t="s">
        <v>4899</v>
      </c>
      <c r="D1636" s="58" t="s">
        <v>4900</v>
      </c>
      <c r="E1636" s="58" t="s">
        <v>1674</v>
      </c>
      <c r="F1636" s="57" t="s">
        <v>441</v>
      </c>
      <c r="G1636" s="59">
        <v>98462</v>
      </c>
      <c r="H1636" s="102">
        <f t="shared" si="25"/>
        <v>20.049481261263097</v>
      </c>
    </row>
    <row r="1637" spans="1:8" x14ac:dyDescent="0.25">
      <c r="A1637" s="56">
        <v>371161000751</v>
      </c>
      <c r="B1637" s="57" t="s">
        <v>4901</v>
      </c>
      <c r="C1637" s="58" t="s">
        <v>4902</v>
      </c>
      <c r="D1637" s="58" t="s">
        <v>4903</v>
      </c>
      <c r="E1637" s="58" t="s">
        <v>2200</v>
      </c>
      <c r="F1637" s="57" t="s">
        <v>441</v>
      </c>
      <c r="G1637" s="59">
        <v>98462</v>
      </c>
      <c r="H1637" s="102">
        <f t="shared" si="25"/>
        <v>20.049481261263097</v>
      </c>
    </row>
    <row r="1638" spans="1:8" x14ac:dyDescent="0.25">
      <c r="A1638" s="56">
        <v>371200401393</v>
      </c>
      <c r="B1638" s="57" t="s">
        <v>4904</v>
      </c>
      <c r="C1638" s="58" t="s">
        <v>4905</v>
      </c>
      <c r="D1638" s="58" t="s">
        <v>4906</v>
      </c>
      <c r="E1638" s="58" t="s">
        <v>2200</v>
      </c>
      <c r="F1638" s="57" t="s">
        <v>441</v>
      </c>
      <c r="G1638" s="59">
        <v>98462</v>
      </c>
      <c r="H1638" s="102">
        <f t="shared" si="25"/>
        <v>20.049481261263097</v>
      </c>
    </row>
    <row r="1639" spans="1:8" x14ac:dyDescent="0.25">
      <c r="A1639" s="56">
        <v>371850204096</v>
      </c>
      <c r="B1639" s="57" t="s">
        <v>4907</v>
      </c>
      <c r="C1639" s="58" t="s">
        <v>4908</v>
      </c>
      <c r="D1639" s="58" t="s">
        <v>4909</v>
      </c>
      <c r="E1639" s="58" t="s">
        <v>2174</v>
      </c>
      <c r="F1639" s="57" t="s">
        <v>441</v>
      </c>
      <c r="G1639" s="59">
        <v>98462</v>
      </c>
      <c r="H1639" s="102">
        <f t="shared" si="25"/>
        <v>20.049481261263097</v>
      </c>
    </row>
    <row r="1640" spans="1:8" x14ac:dyDescent="0.25">
      <c r="A1640" s="56">
        <v>371880309895</v>
      </c>
      <c r="B1640" s="57" t="s">
        <v>4910</v>
      </c>
      <c r="C1640" s="58" t="s">
        <v>3099</v>
      </c>
      <c r="D1640" s="58" t="s">
        <v>2239</v>
      </c>
      <c r="E1640" s="58" t="s">
        <v>3101</v>
      </c>
      <c r="F1640" s="57" t="s">
        <v>441</v>
      </c>
      <c r="G1640" s="59">
        <v>98462</v>
      </c>
      <c r="H1640" s="102">
        <f t="shared" si="25"/>
        <v>20.049481261263097</v>
      </c>
    </row>
    <row r="1641" spans="1:8" x14ac:dyDescent="0.25">
      <c r="A1641" s="56">
        <v>371891214365</v>
      </c>
      <c r="B1641" s="57" t="s">
        <v>4911</v>
      </c>
      <c r="C1641" s="58" t="s">
        <v>4912</v>
      </c>
      <c r="D1641" s="58" t="s">
        <v>4913</v>
      </c>
      <c r="E1641" s="58" t="s">
        <v>3101</v>
      </c>
      <c r="F1641" s="57" t="s">
        <v>441</v>
      </c>
      <c r="G1641" s="59">
        <v>98462</v>
      </c>
      <c r="H1641" s="102">
        <f t="shared" si="25"/>
        <v>20.049481261263097</v>
      </c>
    </row>
    <row r="1642" spans="1:8" x14ac:dyDescent="0.25">
      <c r="A1642" s="56">
        <v>371891214390</v>
      </c>
      <c r="B1642" s="57" t="s">
        <v>4914</v>
      </c>
      <c r="C1642" s="58" t="s">
        <v>4915</v>
      </c>
      <c r="D1642" s="58" t="s">
        <v>4916</v>
      </c>
      <c r="E1642" s="58" t="s">
        <v>3101</v>
      </c>
      <c r="F1642" s="57" t="s">
        <v>441</v>
      </c>
      <c r="G1642" s="59">
        <v>98462</v>
      </c>
      <c r="H1642" s="102">
        <f t="shared" si="25"/>
        <v>20.049481261263097</v>
      </c>
    </row>
    <row r="1643" spans="1:8" x14ac:dyDescent="0.25">
      <c r="A1643" s="56">
        <v>371960300899</v>
      </c>
      <c r="B1643" s="57" t="s">
        <v>4917</v>
      </c>
      <c r="C1643" s="58" t="s">
        <v>4918</v>
      </c>
      <c r="D1643" s="58" t="s">
        <v>4919</v>
      </c>
      <c r="E1643" s="58" t="s">
        <v>1429</v>
      </c>
      <c r="F1643" s="57" t="s">
        <v>441</v>
      </c>
      <c r="G1643" s="59">
        <v>98462</v>
      </c>
      <c r="H1643" s="102">
        <f t="shared" si="25"/>
        <v>20.049481261263097</v>
      </c>
    </row>
    <row r="1644" spans="1:8" x14ac:dyDescent="0.25">
      <c r="A1644" s="56">
        <v>371960800191</v>
      </c>
      <c r="B1644" s="57" t="s">
        <v>4920</v>
      </c>
      <c r="C1644" s="58" t="s">
        <v>4921</v>
      </c>
      <c r="D1644" s="58" t="s">
        <v>4922</v>
      </c>
      <c r="E1644" s="58" t="s">
        <v>2200</v>
      </c>
      <c r="F1644" s="57" t="s">
        <v>441</v>
      </c>
      <c r="G1644" s="59">
        <v>98462</v>
      </c>
      <c r="H1644" s="102">
        <f t="shared" si="25"/>
        <v>20.049481261263097</v>
      </c>
    </row>
    <row r="1645" spans="1:8" x14ac:dyDescent="0.25">
      <c r="A1645" s="56">
        <v>389071110367</v>
      </c>
      <c r="B1645" s="57" t="s">
        <v>4923</v>
      </c>
      <c r="C1645" s="58" t="s">
        <v>4924</v>
      </c>
      <c r="D1645" s="58" t="s">
        <v>4925</v>
      </c>
      <c r="E1645" s="58" t="s">
        <v>815</v>
      </c>
      <c r="F1645" s="57" t="s">
        <v>477</v>
      </c>
      <c r="G1645" s="59">
        <v>98462</v>
      </c>
      <c r="H1645" s="102">
        <f t="shared" si="25"/>
        <v>20.049481261263097</v>
      </c>
    </row>
    <row r="1646" spans="1:8" x14ac:dyDescent="0.25">
      <c r="A1646" s="56">
        <v>390050301136</v>
      </c>
      <c r="B1646" s="57" t="s">
        <v>4926</v>
      </c>
      <c r="C1646" s="58" t="s">
        <v>4927</v>
      </c>
      <c r="D1646" s="58" t="s">
        <v>4928</v>
      </c>
      <c r="E1646" s="58" t="s">
        <v>1215</v>
      </c>
      <c r="F1646" s="57" t="s">
        <v>477</v>
      </c>
      <c r="G1646" s="59">
        <v>98462</v>
      </c>
      <c r="H1646" s="102">
        <f t="shared" si="25"/>
        <v>20.049481261263097</v>
      </c>
    </row>
    <row r="1647" spans="1:8" x14ac:dyDescent="0.25">
      <c r="A1647" s="56">
        <v>390090601400</v>
      </c>
      <c r="B1647" s="57" t="s">
        <v>4929</v>
      </c>
      <c r="C1647" s="58" t="s">
        <v>4930</v>
      </c>
      <c r="D1647" s="58" t="s">
        <v>4931</v>
      </c>
      <c r="E1647" s="58" t="s">
        <v>2816</v>
      </c>
      <c r="F1647" s="57" t="s">
        <v>477</v>
      </c>
      <c r="G1647" s="59">
        <v>98462</v>
      </c>
      <c r="H1647" s="102">
        <f t="shared" si="25"/>
        <v>20.049481261263097</v>
      </c>
    </row>
    <row r="1648" spans="1:8" x14ac:dyDescent="0.25">
      <c r="A1648" s="56">
        <v>390120400579</v>
      </c>
      <c r="B1648" s="57" t="s">
        <v>4932</v>
      </c>
      <c r="C1648" s="58" t="s">
        <v>4769</v>
      </c>
      <c r="D1648" s="58" t="s">
        <v>4933</v>
      </c>
      <c r="E1648" s="58" t="s">
        <v>1679</v>
      </c>
      <c r="F1648" s="57" t="s">
        <v>477</v>
      </c>
      <c r="G1648" s="59">
        <v>98462</v>
      </c>
      <c r="H1648" s="102">
        <f t="shared" si="25"/>
        <v>20.049481261263097</v>
      </c>
    </row>
    <row r="1649" spans="1:8" x14ac:dyDescent="0.25">
      <c r="A1649" s="56">
        <v>390160600023</v>
      </c>
      <c r="B1649" s="57" t="s">
        <v>4934</v>
      </c>
      <c r="C1649" s="58" t="s">
        <v>4935</v>
      </c>
      <c r="D1649" s="58" t="s">
        <v>4774</v>
      </c>
      <c r="E1649" s="58" t="s">
        <v>1532</v>
      </c>
      <c r="F1649" s="57" t="s">
        <v>477</v>
      </c>
      <c r="G1649" s="59">
        <v>98462</v>
      </c>
      <c r="H1649" s="102">
        <f t="shared" si="25"/>
        <v>20.049481261263097</v>
      </c>
    </row>
    <row r="1650" spans="1:8" x14ac:dyDescent="0.25">
      <c r="A1650" s="56">
        <v>390160600554</v>
      </c>
      <c r="B1650" s="57" t="s">
        <v>4936</v>
      </c>
      <c r="C1650" s="58" t="s">
        <v>2588</v>
      </c>
      <c r="D1650" s="58" t="s">
        <v>2589</v>
      </c>
      <c r="E1650" s="58" t="s">
        <v>1532</v>
      </c>
      <c r="F1650" s="57" t="s">
        <v>441</v>
      </c>
      <c r="G1650" s="59">
        <v>98462</v>
      </c>
      <c r="H1650" s="102">
        <f t="shared" si="25"/>
        <v>20.049481261263097</v>
      </c>
    </row>
    <row r="1651" spans="1:8" x14ac:dyDescent="0.25">
      <c r="A1651" s="56">
        <v>390170400553</v>
      </c>
      <c r="B1651" s="57" t="s">
        <v>4937</v>
      </c>
      <c r="C1651" s="58" t="s">
        <v>4938</v>
      </c>
      <c r="D1651" s="58" t="s">
        <v>4939</v>
      </c>
      <c r="E1651" s="58" t="s">
        <v>1532</v>
      </c>
      <c r="F1651" s="57" t="s">
        <v>441</v>
      </c>
      <c r="G1651" s="59">
        <v>98462</v>
      </c>
      <c r="H1651" s="102">
        <f t="shared" si="25"/>
        <v>20.049481261263097</v>
      </c>
    </row>
    <row r="1652" spans="1:8" x14ac:dyDescent="0.25">
      <c r="A1652" s="56">
        <v>390691000535</v>
      </c>
      <c r="B1652" s="57" t="s">
        <v>4940</v>
      </c>
      <c r="C1652" s="58" t="s">
        <v>4941</v>
      </c>
      <c r="D1652" s="58" t="s">
        <v>4942</v>
      </c>
      <c r="E1652" s="58" t="s">
        <v>1532</v>
      </c>
      <c r="F1652" s="57" t="s">
        <v>441</v>
      </c>
      <c r="G1652" s="59">
        <v>98462</v>
      </c>
      <c r="H1652" s="102">
        <f t="shared" si="25"/>
        <v>20.049481261263097</v>
      </c>
    </row>
    <row r="1653" spans="1:8" x14ac:dyDescent="0.25">
      <c r="A1653" s="56">
        <v>390770200027</v>
      </c>
      <c r="B1653" s="57" t="s">
        <v>4943</v>
      </c>
      <c r="C1653" s="58" t="s">
        <v>4944</v>
      </c>
      <c r="D1653" s="58" t="s">
        <v>4945</v>
      </c>
      <c r="E1653" s="58" t="s">
        <v>1055</v>
      </c>
      <c r="F1653" s="57" t="s">
        <v>441</v>
      </c>
      <c r="G1653" s="59">
        <v>98462</v>
      </c>
      <c r="H1653" s="102">
        <f t="shared" si="25"/>
        <v>20.049481261263097</v>
      </c>
    </row>
    <row r="1654" spans="1:8" x14ac:dyDescent="0.25">
      <c r="A1654" s="56">
        <v>390800100367</v>
      </c>
      <c r="B1654" s="57" t="s">
        <v>4946</v>
      </c>
      <c r="C1654" s="58" t="s">
        <v>4947</v>
      </c>
      <c r="D1654" s="58" t="s">
        <v>4948</v>
      </c>
      <c r="E1654" s="58" t="s">
        <v>1532</v>
      </c>
      <c r="F1654" s="57" t="s">
        <v>441</v>
      </c>
      <c r="G1654" s="59">
        <v>98462</v>
      </c>
      <c r="H1654" s="102">
        <f t="shared" si="25"/>
        <v>20.049481261263097</v>
      </c>
    </row>
    <row r="1655" spans="1:8" x14ac:dyDescent="0.25">
      <c r="A1655" s="56">
        <v>390890300033</v>
      </c>
      <c r="B1655" s="57" t="s">
        <v>4949</v>
      </c>
      <c r="C1655" s="58" t="s">
        <v>4950</v>
      </c>
      <c r="D1655" s="58" t="s">
        <v>4951</v>
      </c>
      <c r="E1655" s="58" t="s">
        <v>1215</v>
      </c>
      <c r="F1655" s="57" t="s">
        <v>441</v>
      </c>
      <c r="G1655" s="59">
        <v>98462</v>
      </c>
      <c r="H1655" s="102">
        <f t="shared" si="25"/>
        <v>20.049481261263097</v>
      </c>
    </row>
    <row r="1656" spans="1:8" x14ac:dyDescent="0.25">
      <c r="A1656" s="56">
        <v>390891001218</v>
      </c>
      <c r="B1656" s="57" t="s">
        <v>4952</v>
      </c>
      <c r="C1656" s="58" t="s">
        <v>4953</v>
      </c>
      <c r="D1656" s="58" t="s">
        <v>4954</v>
      </c>
      <c r="E1656" s="58" t="s">
        <v>1215</v>
      </c>
      <c r="F1656" s="57" t="s">
        <v>441</v>
      </c>
      <c r="G1656" s="59">
        <v>98462</v>
      </c>
      <c r="H1656" s="102">
        <f t="shared" si="25"/>
        <v>20.049481261263097</v>
      </c>
    </row>
    <row r="1657" spans="1:8" x14ac:dyDescent="0.25">
      <c r="A1657" s="56">
        <v>390900600031</v>
      </c>
      <c r="B1657" s="57" t="s">
        <v>4955</v>
      </c>
      <c r="C1657" s="58" t="s">
        <v>4956</v>
      </c>
      <c r="D1657" s="58" t="s">
        <v>4957</v>
      </c>
      <c r="E1657" s="58" t="s">
        <v>1215</v>
      </c>
      <c r="F1657" s="57" t="s">
        <v>441</v>
      </c>
      <c r="G1657" s="59">
        <v>98462</v>
      </c>
      <c r="H1657" s="102">
        <f t="shared" si="25"/>
        <v>20.049481261263097</v>
      </c>
    </row>
    <row r="1658" spans="1:8" x14ac:dyDescent="0.25">
      <c r="A1658" s="56">
        <v>390970810792</v>
      </c>
      <c r="B1658" s="57" t="s">
        <v>4958</v>
      </c>
      <c r="C1658" s="58" t="s">
        <v>4959</v>
      </c>
      <c r="D1658" s="58" t="s">
        <v>4774</v>
      </c>
      <c r="E1658" s="58" t="s">
        <v>1532</v>
      </c>
      <c r="F1658" s="57" t="s">
        <v>441</v>
      </c>
      <c r="G1658" s="59">
        <v>98462</v>
      </c>
      <c r="H1658" s="102">
        <f t="shared" si="25"/>
        <v>20.049481261263097</v>
      </c>
    </row>
    <row r="1659" spans="1:8" x14ac:dyDescent="0.25">
      <c r="A1659" s="56">
        <v>390980710958</v>
      </c>
      <c r="B1659" s="57" t="s">
        <v>4960</v>
      </c>
      <c r="C1659" s="58" t="s">
        <v>4961</v>
      </c>
      <c r="D1659" s="58" t="s">
        <v>4962</v>
      </c>
      <c r="E1659" s="58" t="s">
        <v>1532</v>
      </c>
      <c r="F1659" s="57" t="s">
        <v>441</v>
      </c>
      <c r="G1659" s="59">
        <v>98462</v>
      </c>
      <c r="H1659" s="102">
        <f t="shared" si="25"/>
        <v>20.049481261263097</v>
      </c>
    </row>
    <row r="1660" spans="1:8" x14ac:dyDescent="0.25">
      <c r="A1660" s="56">
        <v>391090700269</v>
      </c>
      <c r="B1660" s="57" t="s">
        <v>4963</v>
      </c>
      <c r="C1660" s="58" t="s">
        <v>4964</v>
      </c>
      <c r="D1660" s="58" t="s">
        <v>4965</v>
      </c>
      <c r="E1660" s="58" t="s">
        <v>1416</v>
      </c>
      <c r="F1660" s="57" t="s">
        <v>477</v>
      </c>
      <c r="G1660" s="59">
        <v>98462</v>
      </c>
      <c r="H1660" s="102">
        <f t="shared" si="25"/>
        <v>20.049481261263097</v>
      </c>
    </row>
    <row r="1661" spans="1:8" x14ac:dyDescent="0.25">
      <c r="A1661" s="56">
        <v>391161000042</v>
      </c>
      <c r="B1661" s="57" t="s">
        <v>4966</v>
      </c>
      <c r="C1661" s="58" t="s">
        <v>4967</v>
      </c>
      <c r="D1661" s="58" t="s">
        <v>4968</v>
      </c>
      <c r="E1661" s="58" t="s">
        <v>1416</v>
      </c>
      <c r="F1661" s="57" t="s">
        <v>441</v>
      </c>
      <c r="G1661" s="59">
        <v>98462</v>
      </c>
      <c r="H1661" s="102">
        <f t="shared" si="25"/>
        <v>20.049481261263097</v>
      </c>
    </row>
    <row r="1662" spans="1:8" x14ac:dyDescent="0.25">
      <c r="A1662" s="56">
        <v>391900700104</v>
      </c>
      <c r="B1662" s="57" t="s">
        <v>4969</v>
      </c>
      <c r="C1662" s="58" t="s">
        <v>4970</v>
      </c>
      <c r="D1662" s="58" t="s">
        <v>4971</v>
      </c>
      <c r="E1662" s="58" t="s">
        <v>984</v>
      </c>
      <c r="F1662" s="57" t="s">
        <v>441</v>
      </c>
      <c r="G1662" s="59">
        <v>98462</v>
      </c>
      <c r="H1662" s="102">
        <f t="shared" si="25"/>
        <v>20.049481261263097</v>
      </c>
    </row>
    <row r="1663" spans="1:8" x14ac:dyDescent="0.25">
      <c r="A1663" s="56">
        <v>391980601233</v>
      </c>
      <c r="B1663" s="57" t="s">
        <v>4972</v>
      </c>
      <c r="C1663" s="58" t="s">
        <v>4973</v>
      </c>
      <c r="D1663" s="58" t="s">
        <v>4974</v>
      </c>
      <c r="E1663" s="58" t="s">
        <v>1416</v>
      </c>
      <c r="F1663" s="57" t="s">
        <v>441</v>
      </c>
      <c r="G1663" s="59">
        <v>98462</v>
      </c>
      <c r="H1663" s="102">
        <f t="shared" si="25"/>
        <v>20.049481261263097</v>
      </c>
    </row>
    <row r="1664" spans="1:8" x14ac:dyDescent="0.25">
      <c r="A1664" s="56">
        <v>392091200231</v>
      </c>
      <c r="B1664" s="57" t="s">
        <v>4975</v>
      </c>
      <c r="C1664" s="58" t="s">
        <v>4976</v>
      </c>
      <c r="D1664" s="58" t="s">
        <v>4977</v>
      </c>
      <c r="E1664" s="58" t="s">
        <v>938</v>
      </c>
      <c r="F1664" s="57" t="s">
        <v>477</v>
      </c>
      <c r="G1664" s="59">
        <v>98462</v>
      </c>
      <c r="H1664" s="102">
        <f t="shared" si="25"/>
        <v>20.049481261263097</v>
      </c>
    </row>
    <row r="1665" spans="1:8" x14ac:dyDescent="0.25">
      <c r="A1665" s="56">
        <v>392160200095</v>
      </c>
      <c r="B1665" s="57" t="s">
        <v>4978</v>
      </c>
      <c r="C1665" s="58" t="s">
        <v>4979</v>
      </c>
      <c r="D1665" s="58" t="s">
        <v>4980</v>
      </c>
      <c r="E1665" s="58" t="s">
        <v>2478</v>
      </c>
      <c r="F1665" s="57" t="s">
        <v>441</v>
      </c>
      <c r="G1665" s="59">
        <v>98462</v>
      </c>
      <c r="H1665" s="102">
        <f t="shared" si="25"/>
        <v>20.049481261263097</v>
      </c>
    </row>
    <row r="1666" spans="1:8" x14ac:dyDescent="0.25">
      <c r="A1666" s="56">
        <v>392161200226</v>
      </c>
      <c r="B1666" s="57" t="s">
        <v>4981</v>
      </c>
      <c r="C1666" s="58" t="s">
        <v>4982</v>
      </c>
      <c r="D1666" s="58" t="s">
        <v>4983</v>
      </c>
      <c r="E1666" s="58" t="s">
        <v>938</v>
      </c>
      <c r="F1666" s="57" t="s">
        <v>441</v>
      </c>
      <c r="G1666" s="59">
        <v>98462</v>
      </c>
      <c r="H1666" s="102">
        <f t="shared" ref="H1666:H1729" si="26">G1666/4910.95</f>
        <v>20.049481261263097</v>
      </c>
    </row>
    <row r="1667" spans="1:8" x14ac:dyDescent="0.25">
      <c r="A1667" s="56">
        <v>392841000281</v>
      </c>
      <c r="B1667" s="57" t="s">
        <v>4984</v>
      </c>
      <c r="C1667" s="58" t="s">
        <v>4985</v>
      </c>
      <c r="D1667" s="58" t="s">
        <v>4986</v>
      </c>
      <c r="E1667" s="58" t="s">
        <v>938</v>
      </c>
      <c r="F1667" s="57" t="s">
        <v>441</v>
      </c>
      <c r="G1667" s="59">
        <v>98462</v>
      </c>
      <c r="H1667" s="102">
        <f t="shared" si="26"/>
        <v>20.049481261263097</v>
      </c>
    </row>
    <row r="1668" spans="1:8" x14ac:dyDescent="0.25">
      <c r="A1668" s="56">
        <v>395000300017</v>
      </c>
      <c r="B1668" s="57" t="s">
        <v>4987</v>
      </c>
      <c r="C1668" s="58" t="s">
        <v>4988</v>
      </c>
      <c r="D1668" s="58" t="s">
        <v>4989</v>
      </c>
      <c r="E1668" s="58" t="s">
        <v>728</v>
      </c>
      <c r="F1668" s="57" t="s">
        <v>477</v>
      </c>
      <c r="G1668" s="59">
        <v>98462</v>
      </c>
      <c r="H1668" s="102">
        <f t="shared" si="26"/>
        <v>20.049481261263097</v>
      </c>
    </row>
    <row r="1669" spans="1:8" x14ac:dyDescent="0.25">
      <c r="A1669" s="56">
        <v>395000400089</v>
      </c>
      <c r="B1669" s="57" t="s">
        <v>4990</v>
      </c>
      <c r="C1669" s="58" t="s">
        <v>1549</v>
      </c>
      <c r="D1669" s="58" t="s">
        <v>1550</v>
      </c>
      <c r="E1669" s="58" t="s">
        <v>728</v>
      </c>
      <c r="F1669" s="57" t="s">
        <v>477</v>
      </c>
      <c r="G1669" s="59">
        <v>98462</v>
      </c>
      <c r="H1669" s="102">
        <f t="shared" si="26"/>
        <v>20.049481261263097</v>
      </c>
    </row>
    <row r="1670" spans="1:8" x14ac:dyDescent="0.25">
      <c r="A1670" s="56">
        <v>395000800397</v>
      </c>
      <c r="B1670" s="57" t="s">
        <v>4991</v>
      </c>
      <c r="C1670" s="58" t="s">
        <v>4992</v>
      </c>
      <c r="D1670" s="58" t="s">
        <v>2626</v>
      </c>
      <c r="E1670" s="58" t="s">
        <v>743</v>
      </c>
      <c r="F1670" s="57" t="s">
        <v>441</v>
      </c>
      <c r="G1670" s="59">
        <v>98462</v>
      </c>
      <c r="H1670" s="102">
        <f t="shared" si="26"/>
        <v>20.049481261263097</v>
      </c>
    </row>
    <row r="1671" spans="1:8" x14ac:dyDescent="0.25">
      <c r="A1671" s="56">
        <v>395001001803</v>
      </c>
      <c r="B1671" s="57" t="s">
        <v>4993</v>
      </c>
      <c r="C1671" s="58" t="s">
        <v>4994</v>
      </c>
      <c r="D1671" s="58" t="s">
        <v>3210</v>
      </c>
      <c r="E1671" s="58" t="s">
        <v>728</v>
      </c>
      <c r="F1671" s="57" t="s">
        <v>477</v>
      </c>
      <c r="G1671" s="59">
        <v>98462</v>
      </c>
      <c r="H1671" s="102">
        <f t="shared" si="26"/>
        <v>20.049481261263097</v>
      </c>
    </row>
    <row r="1672" spans="1:8" x14ac:dyDescent="0.25">
      <c r="A1672" s="56">
        <v>395001103568</v>
      </c>
      <c r="B1672" s="57" t="s">
        <v>4995</v>
      </c>
      <c r="C1672" s="58" t="s">
        <v>4483</v>
      </c>
      <c r="D1672" s="58" t="s">
        <v>3263</v>
      </c>
      <c r="E1672" s="58" t="s">
        <v>743</v>
      </c>
      <c r="F1672" s="57" t="s">
        <v>441</v>
      </c>
      <c r="G1672" s="59">
        <v>98462</v>
      </c>
      <c r="H1672" s="102">
        <f t="shared" si="26"/>
        <v>20.049481261263097</v>
      </c>
    </row>
    <row r="1673" spans="1:8" x14ac:dyDescent="0.25">
      <c r="A1673" s="56">
        <v>395010102302</v>
      </c>
      <c r="B1673" s="57" t="s">
        <v>4996</v>
      </c>
      <c r="C1673" s="58" t="s">
        <v>560</v>
      </c>
      <c r="D1673" s="58" t="s">
        <v>4997</v>
      </c>
      <c r="E1673" s="58" t="s">
        <v>743</v>
      </c>
      <c r="F1673" s="57" t="s">
        <v>441</v>
      </c>
      <c r="G1673" s="59">
        <v>98462</v>
      </c>
      <c r="H1673" s="102">
        <f t="shared" si="26"/>
        <v>20.049481261263097</v>
      </c>
    </row>
    <row r="1674" spans="1:8" x14ac:dyDescent="0.25">
      <c r="A1674" s="56">
        <v>395010702059</v>
      </c>
      <c r="B1674" s="57" t="s">
        <v>4998</v>
      </c>
      <c r="C1674" s="58" t="s">
        <v>4999</v>
      </c>
      <c r="D1674" s="58" t="s">
        <v>5000</v>
      </c>
      <c r="E1674" s="58" t="s">
        <v>728</v>
      </c>
      <c r="F1674" s="57" t="s">
        <v>441</v>
      </c>
      <c r="G1674" s="59">
        <v>98462</v>
      </c>
      <c r="H1674" s="102">
        <f t="shared" si="26"/>
        <v>20.049481261263097</v>
      </c>
    </row>
    <row r="1675" spans="1:8" x14ac:dyDescent="0.25">
      <c r="A1675" s="56">
        <v>395010803599</v>
      </c>
      <c r="B1675" s="57" t="s">
        <v>5001</v>
      </c>
      <c r="C1675" s="58" t="s">
        <v>5002</v>
      </c>
      <c r="D1675" s="58" t="s">
        <v>5003</v>
      </c>
      <c r="E1675" s="58" t="s">
        <v>743</v>
      </c>
      <c r="F1675" s="57" t="s">
        <v>441</v>
      </c>
      <c r="G1675" s="59">
        <v>98462</v>
      </c>
      <c r="H1675" s="102">
        <f t="shared" si="26"/>
        <v>20.049481261263097</v>
      </c>
    </row>
    <row r="1676" spans="1:8" x14ac:dyDescent="0.25">
      <c r="A1676" s="56">
        <v>395020600181</v>
      </c>
      <c r="B1676" s="57" t="s">
        <v>5004</v>
      </c>
      <c r="C1676" s="58" t="s">
        <v>5005</v>
      </c>
      <c r="D1676" s="58" t="s">
        <v>5006</v>
      </c>
      <c r="E1676" s="58" t="s">
        <v>728</v>
      </c>
      <c r="F1676" s="57" t="s">
        <v>441</v>
      </c>
      <c r="G1676" s="59">
        <v>98462</v>
      </c>
      <c r="H1676" s="102">
        <f t="shared" si="26"/>
        <v>20.049481261263097</v>
      </c>
    </row>
    <row r="1677" spans="1:8" x14ac:dyDescent="0.25">
      <c r="A1677" s="56">
        <v>395020701280</v>
      </c>
      <c r="B1677" s="57" t="s">
        <v>5007</v>
      </c>
      <c r="C1677" s="58" t="s">
        <v>5008</v>
      </c>
      <c r="D1677" s="58" t="s">
        <v>5009</v>
      </c>
      <c r="E1677" s="58" t="s">
        <v>743</v>
      </c>
      <c r="F1677" s="57" t="s">
        <v>441</v>
      </c>
      <c r="G1677" s="59">
        <v>98462</v>
      </c>
      <c r="H1677" s="102">
        <f t="shared" si="26"/>
        <v>20.049481261263097</v>
      </c>
    </row>
    <row r="1678" spans="1:8" x14ac:dyDescent="0.25">
      <c r="A1678" s="56">
        <v>395021002300</v>
      </c>
      <c r="B1678" s="57" t="s">
        <v>5010</v>
      </c>
      <c r="C1678" s="58" t="s">
        <v>2877</v>
      </c>
      <c r="D1678" s="58" t="s">
        <v>5011</v>
      </c>
      <c r="E1678" s="58" t="s">
        <v>743</v>
      </c>
      <c r="F1678" s="57" t="s">
        <v>477</v>
      </c>
      <c r="G1678" s="59">
        <v>98462</v>
      </c>
      <c r="H1678" s="102">
        <f t="shared" si="26"/>
        <v>20.049481261263097</v>
      </c>
    </row>
    <row r="1679" spans="1:8" x14ac:dyDescent="0.25">
      <c r="A1679" s="56">
        <v>395021103441</v>
      </c>
      <c r="B1679" s="57" t="s">
        <v>5012</v>
      </c>
      <c r="C1679" s="58" t="s">
        <v>3833</v>
      </c>
      <c r="D1679" s="58" t="s">
        <v>3834</v>
      </c>
      <c r="E1679" s="58" t="s">
        <v>743</v>
      </c>
      <c r="F1679" s="57" t="s">
        <v>441</v>
      </c>
      <c r="G1679" s="59">
        <v>98462</v>
      </c>
      <c r="H1679" s="102">
        <f t="shared" si="26"/>
        <v>20.049481261263097</v>
      </c>
    </row>
    <row r="1680" spans="1:8" x14ac:dyDescent="0.25">
      <c r="A1680" s="56">
        <v>395030100641</v>
      </c>
      <c r="B1680" s="57" t="s">
        <v>5013</v>
      </c>
      <c r="C1680" s="58" t="s">
        <v>5014</v>
      </c>
      <c r="D1680" s="58" t="s">
        <v>5015</v>
      </c>
      <c r="E1680" s="58" t="s">
        <v>728</v>
      </c>
      <c r="F1680" s="57" t="s">
        <v>441</v>
      </c>
      <c r="G1680" s="59">
        <v>98462</v>
      </c>
      <c r="H1680" s="102">
        <f t="shared" si="26"/>
        <v>20.049481261263097</v>
      </c>
    </row>
    <row r="1681" spans="1:8" x14ac:dyDescent="0.25">
      <c r="A1681" s="56">
        <v>395030203717</v>
      </c>
      <c r="B1681" s="57" t="s">
        <v>5016</v>
      </c>
      <c r="C1681" s="58" t="s">
        <v>2365</v>
      </c>
      <c r="D1681" s="58" t="s">
        <v>5017</v>
      </c>
      <c r="E1681" s="58" t="s">
        <v>743</v>
      </c>
      <c r="F1681" s="57" t="s">
        <v>477</v>
      </c>
      <c r="G1681" s="59">
        <v>98462</v>
      </c>
      <c r="H1681" s="102">
        <f t="shared" si="26"/>
        <v>20.049481261263097</v>
      </c>
    </row>
    <row r="1682" spans="1:8" x14ac:dyDescent="0.25">
      <c r="A1682" s="56">
        <v>395030203806</v>
      </c>
      <c r="B1682" s="57" t="s">
        <v>5018</v>
      </c>
      <c r="C1682" s="58" t="s">
        <v>5019</v>
      </c>
      <c r="D1682" s="58" t="s">
        <v>5020</v>
      </c>
      <c r="E1682" s="58" t="s">
        <v>728</v>
      </c>
      <c r="F1682" s="57" t="s">
        <v>441</v>
      </c>
      <c r="G1682" s="59">
        <v>98462</v>
      </c>
      <c r="H1682" s="102">
        <f t="shared" si="26"/>
        <v>20.049481261263097</v>
      </c>
    </row>
    <row r="1683" spans="1:8" x14ac:dyDescent="0.25">
      <c r="A1683" s="56">
        <v>395041201571</v>
      </c>
      <c r="B1683" s="57" t="s">
        <v>5021</v>
      </c>
      <c r="C1683" s="58" t="s">
        <v>5022</v>
      </c>
      <c r="D1683" s="58" t="s">
        <v>5023</v>
      </c>
      <c r="E1683" s="58" t="s">
        <v>743</v>
      </c>
      <c r="F1683" s="57" t="s">
        <v>441</v>
      </c>
      <c r="G1683" s="59">
        <v>98462</v>
      </c>
      <c r="H1683" s="102">
        <f t="shared" si="26"/>
        <v>20.049481261263097</v>
      </c>
    </row>
    <row r="1684" spans="1:8" x14ac:dyDescent="0.25">
      <c r="A1684" s="56">
        <v>395050101040</v>
      </c>
      <c r="B1684" s="57" t="s">
        <v>5024</v>
      </c>
      <c r="C1684" s="58" t="s">
        <v>5025</v>
      </c>
      <c r="D1684" s="58" t="s">
        <v>5026</v>
      </c>
      <c r="E1684" s="58" t="s">
        <v>728</v>
      </c>
      <c r="F1684" s="57" t="s">
        <v>441</v>
      </c>
      <c r="G1684" s="59">
        <v>98462</v>
      </c>
      <c r="H1684" s="102">
        <f t="shared" si="26"/>
        <v>20.049481261263097</v>
      </c>
    </row>
    <row r="1685" spans="1:8" x14ac:dyDescent="0.25">
      <c r="A1685" s="56">
        <v>395050101490</v>
      </c>
      <c r="B1685" s="57" t="s">
        <v>5027</v>
      </c>
      <c r="C1685" s="58" t="s">
        <v>4483</v>
      </c>
      <c r="D1685" s="58" t="s">
        <v>5028</v>
      </c>
      <c r="E1685" s="58" t="s">
        <v>743</v>
      </c>
      <c r="F1685" s="57" t="s">
        <v>441</v>
      </c>
      <c r="G1685" s="59">
        <v>98462</v>
      </c>
      <c r="H1685" s="102">
        <f t="shared" si="26"/>
        <v>20.049481261263097</v>
      </c>
    </row>
    <row r="1686" spans="1:8" x14ac:dyDescent="0.25">
      <c r="A1686" s="56">
        <v>395050301111</v>
      </c>
      <c r="B1686" s="57" t="s">
        <v>5029</v>
      </c>
      <c r="C1686" s="58" t="s">
        <v>2480</v>
      </c>
      <c r="D1686" s="58" t="s">
        <v>5030</v>
      </c>
      <c r="E1686" s="58" t="s">
        <v>728</v>
      </c>
      <c r="F1686" s="57" t="s">
        <v>477</v>
      </c>
      <c r="G1686" s="59">
        <v>98462</v>
      </c>
      <c r="H1686" s="102">
        <f t="shared" si="26"/>
        <v>20.049481261263097</v>
      </c>
    </row>
    <row r="1687" spans="1:8" x14ac:dyDescent="0.25">
      <c r="A1687" s="56">
        <v>395051201064</v>
      </c>
      <c r="B1687" s="57" t="s">
        <v>5031</v>
      </c>
      <c r="C1687" s="58" t="s">
        <v>5032</v>
      </c>
      <c r="D1687" s="58" t="s">
        <v>5033</v>
      </c>
      <c r="E1687" s="58" t="s">
        <v>728</v>
      </c>
      <c r="F1687" s="57" t="s">
        <v>477</v>
      </c>
      <c r="G1687" s="59">
        <v>98462</v>
      </c>
      <c r="H1687" s="102">
        <f t="shared" si="26"/>
        <v>20.049481261263097</v>
      </c>
    </row>
    <row r="1688" spans="1:8" x14ac:dyDescent="0.25">
      <c r="A1688" s="56">
        <v>395060801058</v>
      </c>
      <c r="B1688" s="57" t="s">
        <v>5034</v>
      </c>
      <c r="C1688" s="58" t="s">
        <v>3178</v>
      </c>
      <c r="D1688" s="58" t="s">
        <v>5035</v>
      </c>
      <c r="E1688" s="58" t="s">
        <v>728</v>
      </c>
      <c r="F1688" s="57" t="s">
        <v>477</v>
      </c>
      <c r="G1688" s="59">
        <v>98462</v>
      </c>
      <c r="H1688" s="102">
        <f t="shared" si="26"/>
        <v>20.049481261263097</v>
      </c>
    </row>
    <row r="1689" spans="1:8" x14ac:dyDescent="0.25">
      <c r="A1689" s="56">
        <v>395071201419</v>
      </c>
      <c r="B1689" s="57" t="s">
        <v>5036</v>
      </c>
      <c r="C1689" s="58" t="s">
        <v>5037</v>
      </c>
      <c r="D1689" s="58" t="s">
        <v>5038</v>
      </c>
      <c r="E1689" s="58" t="s">
        <v>728</v>
      </c>
      <c r="F1689" s="57" t="s">
        <v>441</v>
      </c>
      <c r="G1689" s="59">
        <v>98462</v>
      </c>
      <c r="H1689" s="102">
        <f t="shared" si="26"/>
        <v>20.049481261263097</v>
      </c>
    </row>
    <row r="1690" spans="1:8" x14ac:dyDescent="0.25">
      <c r="A1690" s="56">
        <v>395080100668</v>
      </c>
      <c r="B1690" s="57" t="s">
        <v>5039</v>
      </c>
      <c r="C1690" s="58" t="s">
        <v>5040</v>
      </c>
      <c r="D1690" s="58" t="s">
        <v>5003</v>
      </c>
      <c r="E1690" s="58" t="s">
        <v>743</v>
      </c>
      <c r="F1690" s="57" t="s">
        <v>441</v>
      </c>
      <c r="G1690" s="59">
        <v>98462</v>
      </c>
      <c r="H1690" s="102">
        <f t="shared" si="26"/>
        <v>20.049481261263097</v>
      </c>
    </row>
    <row r="1691" spans="1:8" x14ac:dyDescent="0.25">
      <c r="A1691" s="56">
        <v>395080401145</v>
      </c>
      <c r="B1691" s="57" t="s">
        <v>5041</v>
      </c>
      <c r="C1691" s="58" t="s">
        <v>5042</v>
      </c>
      <c r="D1691" s="58" t="s">
        <v>5043</v>
      </c>
      <c r="E1691" s="58" t="s">
        <v>728</v>
      </c>
      <c r="F1691" s="57" t="s">
        <v>441</v>
      </c>
      <c r="G1691" s="59">
        <v>98462</v>
      </c>
      <c r="H1691" s="102">
        <f t="shared" si="26"/>
        <v>20.049481261263097</v>
      </c>
    </row>
    <row r="1692" spans="1:8" x14ac:dyDescent="0.25">
      <c r="A1692" s="56">
        <v>395090801664</v>
      </c>
      <c r="B1692" s="57" t="s">
        <v>5044</v>
      </c>
      <c r="C1692" s="58" t="s">
        <v>3631</v>
      </c>
      <c r="D1692" s="58" t="s">
        <v>3424</v>
      </c>
      <c r="E1692" s="58" t="s">
        <v>728</v>
      </c>
      <c r="F1692" s="57" t="s">
        <v>477</v>
      </c>
      <c r="G1692" s="59">
        <v>98462</v>
      </c>
      <c r="H1692" s="102">
        <f t="shared" si="26"/>
        <v>20.049481261263097</v>
      </c>
    </row>
    <row r="1693" spans="1:8" x14ac:dyDescent="0.25">
      <c r="A1693" s="56">
        <v>395090801761</v>
      </c>
      <c r="B1693" s="57" t="s">
        <v>5045</v>
      </c>
      <c r="C1693" s="58" t="s">
        <v>3857</v>
      </c>
      <c r="D1693" s="58" t="s">
        <v>5046</v>
      </c>
      <c r="E1693" s="58" t="s">
        <v>728</v>
      </c>
      <c r="F1693" s="57" t="s">
        <v>441</v>
      </c>
      <c r="G1693" s="59">
        <v>98462</v>
      </c>
      <c r="H1693" s="102">
        <f t="shared" si="26"/>
        <v>20.049481261263097</v>
      </c>
    </row>
    <row r="1694" spans="1:8" x14ac:dyDescent="0.25">
      <c r="A1694" s="56">
        <v>395110400491</v>
      </c>
      <c r="B1694" s="57" t="s">
        <v>5047</v>
      </c>
      <c r="C1694" s="58" t="s">
        <v>5048</v>
      </c>
      <c r="D1694" s="58" t="s">
        <v>5049</v>
      </c>
      <c r="E1694" s="58" t="s">
        <v>743</v>
      </c>
      <c r="F1694" s="57" t="s">
        <v>441</v>
      </c>
      <c r="G1694" s="59">
        <v>98462</v>
      </c>
      <c r="H1694" s="102">
        <f t="shared" si="26"/>
        <v>20.049481261263097</v>
      </c>
    </row>
    <row r="1695" spans="1:8" x14ac:dyDescent="0.25">
      <c r="A1695" s="56">
        <v>395110500208</v>
      </c>
      <c r="B1695" s="57" t="s">
        <v>5050</v>
      </c>
      <c r="C1695" s="58" t="s">
        <v>4431</v>
      </c>
      <c r="D1695" s="58" t="s">
        <v>4432</v>
      </c>
      <c r="E1695" s="58" t="s">
        <v>728</v>
      </c>
      <c r="F1695" s="57" t="s">
        <v>441</v>
      </c>
      <c r="G1695" s="59">
        <v>98462</v>
      </c>
      <c r="H1695" s="102">
        <f t="shared" si="26"/>
        <v>20.049481261263097</v>
      </c>
    </row>
    <row r="1696" spans="1:8" x14ac:dyDescent="0.25">
      <c r="A1696" s="56">
        <v>395110501026</v>
      </c>
      <c r="B1696" s="57" t="s">
        <v>5051</v>
      </c>
      <c r="C1696" s="58" t="s">
        <v>5052</v>
      </c>
      <c r="D1696" s="58" t="s">
        <v>5053</v>
      </c>
      <c r="E1696" s="58" t="s">
        <v>728</v>
      </c>
      <c r="F1696" s="57" t="s">
        <v>441</v>
      </c>
      <c r="G1696" s="59">
        <v>98462</v>
      </c>
      <c r="H1696" s="102">
        <f t="shared" si="26"/>
        <v>20.049481261263097</v>
      </c>
    </row>
    <row r="1697" spans="1:8" x14ac:dyDescent="0.25">
      <c r="A1697" s="56">
        <v>395110502146</v>
      </c>
      <c r="B1697" s="57" t="s">
        <v>5054</v>
      </c>
      <c r="C1697" s="58" t="s">
        <v>2637</v>
      </c>
      <c r="D1697" s="58" t="s">
        <v>2001</v>
      </c>
      <c r="E1697" s="58" t="s">
        <v>728</v>
      </c>
      <c r="F1697" s="57" t="s">
        <v>441</v>
      </c>
      <c r="G1697" s="59">
        <v>98462</v>
      </c>
      <c r="H1697" s="102">
        <f t="shared" si="26"/>
        <v>20.049481261263097</v>
      </c>
    </row>
    <row r="1698" spans="1:8" x14ac:dyDescent="0.25">
      <c r="A1698" s="56">
        <v>395120201314</v>
      </c>
      <c r="B1698" s="57" t="s">
        <v>5055</v>
      </c>
      <c r="C1698" s="58" t="s">
        <v>4988</v>
      </c>
      <c r="D1698" s="58" t="s">
        <v>2356</v>
      </c>
      <c r="E1698" s="58" t="s">
        <v>728</v>
      </c>
      <c r="F1698" s="57" t="s">
        <v>477</v>
      </c>
      <c r="G1698" s="59">
        <v>98462</v>
      </c>
      <c r="H1698" s="102">
        <f t="shared" si="26"/>
        <v>20.049481261263097</v>
      </c>
    </row>
    <row r="1699" spans="1:8" x14ac:dyDescent="0.25">
      <c r="A1699" s="56">
        <v>395120501661</v>
      </c>
      <c r="B1699" s="57" t="s">
        <v>5056</v>
      </c>
      <c r="C1699" s="58" t="s">
        <v>5057</v>
      </c>
      <c r="D1699" s="58" t="s">
        <v>5058</v>
      </c>
      <c r="E1699" s="58" t="s">
        <v>728</v>
      </c>
      <c r="F1699" s="57" t="s">
        <v>441</v>
      </c>
      <c r="G1699" s="59">
        <v>98462</v>
      </c>
      <c r="H1699" s="102">
        <f t="shared" si="26"/>
        <v>20.049481261263097</v>
      </c>
    </row>
    <row r="1700" spans="1:8" x14ac:dyDescent="0.25">
      <c r="A1700" s="56">
        <v>395120701881</v>
      </c>
      <c r="B1700" s="57" t="s">
        <v>5059</v>
      </c>
      <c r="C1700" s="58" t="s">
        <v>5060</v>
      </c>
      <c r="D1700" s="58" t="s">
        <v>5061</v>
      </c>
      <c r="E1700" s="58" t="s">
        <v>743</v>
      </c>
      <c r="F1700" s="57" t="s">
        <v>441</v>
      </c>
      <c r="G1700" s="59">
        <v>98462</v>
      </c>
      <c r="H1700" s="102">
        <f t="shared" si="26"/>
        <v>20.049481261263097</v>
      </c>
    </row>
    <row r="1701" spans="1:8" x14ac:dyDescent="0.25">
      <c r="A1701" s="56">
        <v>395130700211</v>
      </c>
      <c r="B1701" s="57" t="s">
        <v>5062</v>
      </c>
      <c r="C1701" s="58" t="s">
        <v>3905</v>
      </c>
      <c r="D1701" s="58" t="s">
        <v>5063</v>
      </c>
      <c r="E1701" s="58" t="s">
        <v>743</v>
      </c>
      <c r="F1701" s="57" t="s">
        <v>441</v>
      </c>
      <c r="G1701" s="59">
        <v>98462</v>
      </c>
      <c r="H1701" s="102">
        <f t="shared" si="26"/>
        <v>20.049481261263097</v>
      </c>
    </row>
    <row r="1702" spans="1:8" x14ac:dyDescent="0.25">
      <c r="A1702" s="56">
        <v>395141001285</v>
      </c>
      <c r="B1702" s="57" t="s">
        <v>5064</v>
      </c>
      <c r="C1702" s="58" t="s">
        <v>5065</v>
      </c>
      <c r="D1702" s="58" t="s">
        <v>5066</v>
      </c>
      <c r="E1702" s="58" t="s">
        <v>743</v>
      </c>
      <c r="F1702" s="57" t="s">
        <v>441</v>
      </c>
      <c r="G1702" s="59">
        <v>98462</v>
      </c>
      <c r="H1702" s="102">
        <f t="shared" si="26"/>
        <v>20.049481261263097</v>
      </c>
    </row>
    <row r="1703" spans="1:8" x14ac:dyDescent="0.25">
      <c r="A1703" s="56">
        <v>395141001536</v>
      </c>
      <c r="B1703" s="57" t="s">
        <v>425</v>
      </c>
      <c r="C1703" s="58" t="s">
        <v>5067</v>
      </c>
      <c r="D1703" s="58" t="s">
        <v>5068</v>
      </c>
      <c r="E1703" s="58" t="s">
        <v>1845</v>
      </c>
      <c r="F1703" s="57" t="s">
        <v>441</v>
      </c>
      <c r="G1703" s="59">
        <v>98462</v>
      </c>
      <c r="H1703" s="102">
        <f t="shared" si="26"/>
        <v>20.049481261263097</v>
      </c>
    </row>
    <row r="1704" spans="1:8" x14ac:dyDescent="0.25">
      <c r="A1704" s="56">
        <v>395141001544</v>
      </c>
      <c r="B1704" s="57" t="s">
        <v>424</v>
      </c>
      <c r="C1704" s="58" t="s">
        <v>5067</v>
      </c>
      <c r="D1704" s="58" t="s">
        <v>5069</v>
      </c>
      <c r="E1704" s="58" t="s">
        <v>1845</v>
      </c>
      <c r="F1704" s="57" t="s">
        <v>441</v>
      </c>
      <c r="G1704" s="59">
        <v>98462</v>
      </c>
      <c r="H1704" s="102">
        <f t="shared" si="26"/>
        <v>20.049481261263097</v>
      </c>
    </row>
    <row r="1705" spans="1:8" x14ac:dyDescent="0.25">
      <c r="A1705" s="56">
        <v>395151000091</v>
      </c>
      <c r="B1705" s="57" t="s">
        <v>5070</v>
      </c>
      <c r="C1705" s="58" t="s">
        <v>547</v>
      </c>
      <c r="D1705" s="58" t="s">
        <v>5071</v>
      </c>
      <c r="E1705" s="58" t="s">
        <v>743</v>
      </c>
      <c r="F1705" s="57" t="s">
        <v>477</v>
      </c>
      <c r="G1705" s="59">
        <v>98462</v>
      </c>
      <c r="H1705" s="102">
        <f t="shared" si="26"/>
        <v>20.049481261263097</v>
      </c>
    </row>
    <row r="1706" spans="1:8" x14ac:dyDescent="0.25">
      <c r="A1706" s="56">
        <v>395160100383</v>
      </c>
      <c r="B1706" s="57" t="s">
        <v>5072</v>
      </c>
      <c r="C1706" s="58" t="s">
        <v>5073</v>
      </c>
      <c r="D1706" s="58" t="s">
        <v>5074</v>
      </c>
      <c r="E1706" s="58" t="s">
        <v>728</v>
      </c>
      <c r="F1706" s="57" t="s">
        <v>441</v>
      </c>
      <c r="G1706" s="59">
        <v>98462</v>
      </c>
      <c r="H1706" s="102">
        <f t="shared" si="26"/>
        <v>20.049481261263097</v>
      </c>
    </row>
    <row r="1707" spans="1:8" x14ac:dyDescent="0.25">
      <c r="A1707" s="56">
        <v>395160501159</v>
      </c>
      <c r="B1707" s="57" t="s">
        <v>5075</v>
      </c>
      <c r="C1707" s="58" t="s">
        <v>4483</v>
      </c>
      <c r="D1707" s="58" t="s">
        <v>5076</v>
      </c>
      <c r="E1707" s="58" t="s">
        <v>728</v>
      </c>
      <c r="F1707" s="57" t="s">
        <v>441</v>
      </c>
      <c r="G1707" s="59">
        <v>98462</v>
      </c>
      <c r="H1707" s="102">
        <f t="shared" si="26"/>
        <v>20.049481261263097</v>
      </c>
    </row>
    <row r="1708" spans="1:8" x14ac:dyDescent="0.25">
      <c r="A1708" s="56">
        <v>395160600998</v>
      </c>
      <c r="B1708" s="57" t="s">
        <v>5077</v>
      </c>
      <c r="C1708" s="58" t="s">
        <v>4709</v>
      </c>
      <c r="D1708" s="58" t="s">
        <v>5078</v>
      </c>
      <c r="E1708" s="58" t="s">
        <v>743</v>
      </c>
      <c r="F1708" s="57" t="s">
        <v>441</v>
      </c>
      <c r="G1708" s="59">
        <v>98462</v>
      </c>
      <c r="H1708" s="102">
        <f t="shared" si="26"/>
        <v>20.049481261263097</v>
      </c>
    </row>
    <row r="1709" spans="1:8" x14ac:dyDescent="0.25">
      <c r="A1709" s="56">
        <v>395161000986</v>
      </c>
      <c r="B1709" s="57" t="s">
        <v>5079</v>
      </c>
      <c r="C1709" s="58" t="s">
        <v>2701</v>
      </c>
      <c r="D1709" s="58" t="s">
        <v>5080</v>
      </c>
      <c r="E1709" s="58" t="s">
        <v>728</v>
      </c>
      <c r="F1709" s="57" t="s">
        <v>441</v>
      </c>
      <c r="G1709" s="59">
        <v>98462</v>
      </c>
      <c r="H1709" s="102">
        <f t="shared" si="26"/>
        <v>20.049481261263097</v>
      </c>
    </row>
    <row r="1710" spans="1:8" x14ac:dyDescent="0.25">
      <c r="A1710" s="56">
        <v>395170301981</v>
      </c>
      <c r="B1710" s="57" t="s">
        <v>5081</v>
      </c>
      <c r="C1710" s="58" t="s">
        <v>5082</v>
      </c>
      <c r="D1710" s="58" t="s">
        <v>5083</v>
      </c>
      <c r="E1710" s="58" t="s">
        <v>743</v>
      </c>
      <c r="F1710" s="57" t="s">
        <v>477</v>
      </c>
      <c r="G1710" s="59">
        <v>98462</v>
      </c>
      <c r="H1710" s="102">
        <f t="shared" si="26"/>
        <v>20.049481261263097</v>
      </c>
    </row>
    <row r="1711" spans="1:8" x14ac:dyDescent="0.25">
      <c r="A1711" s="56">
        <v>395171201343</v>
      </c>
      <c r="B1711" s="57" t="s">
        <v>5084</v>
      </c>
      <c r="C1711" s="58" t="s">
        <v>4466</v>
      </c>
      <c r="D1711" s="58" t="s">
        <v>5085</v>
      </c>
      <c r="E1711" s="58" t="s">
        <v>728</v>
      </c>
      <c r="F1711" s="57" t="s">
        <v>441</v>
      </c>
      <c r="G1711" s="59">
        <v>98462</v>
      </c>
      <c r="H1711" s="102">
        <f t="shared" si="26"/>
        <v>20.049481261263097</v>
      </c>
    </row>
    <row r="1712" spans="1:8" x14ac:dyDescent="0.25">
      <c r="A1712" s="56">
        <v>395180201437</v>
      </c>
      <c r="B1712" s="57" t="s">
        <v>5086</v>
      </c>
      <c r="C1712" s="58" t="s">
        <v>5087</v>
      </c>
      <c r="D1712" s="58" t="s">
        <v>5088</v>
      </c>
      <c r="E1712" s="58" t="s">
        <v>728</v>
      </c>
      <c r="F1712" s="57" t="s">
        <v>441</v>
      </c>
      <c r="G1712" s="59">
        <v>98462</v>
      </c>
      <c r="H1712" s="102">
        <f t="shared" si="26"/>
        <v>20.049481261263097</v>
      </c>
    </row>
    <row r="1713" spans="1:8" x14ac:dyDescent="0.25">
      <c r="A1713" s="56">
        <v>395180300796</v>
      </c>
      <c r="B1713" s="57" t="s">
        <v>428</v>
      </c>
      <c r="C1713" s="58" t="s">
        <v>5089</v>
      </c>
      <c r="D1713" s="58" t="s">
        <v>5090</v>
      </c>
      <c r="E1713" s="58" t="s">
        <v>728</v>
      </c>
      <c r="F1713" s="57" t="s">
        <v>441</v>
      </c>
      <c r="G1713" s="59">
        <v>98462</v>
      </c>
      <c r="H1713" s="102">
        <f t="shared" si="26"/>
        <v>20.049481261263097</v>
      </c>
    </row>
    <row r="1714" spans="1:8" x14ac:dyDescent="0.25">
      <c r="A1714" s="56">
        <v>395190200552</v>
      </c>
      <c r="B1714" s="57" t="s">
        <v>5091</v>
      </c>
      <c r="C1714" s="58" t="s">
        <v>1496</v>
      </c>
      <c r="D1714" s="58" t="s">
        <v>5092</v>
      </c>
      <c r="E1714" s="58" t="s">
        <v>743</v>
      </c>
      <c r="F1714" s="57" t="s">
        <v>441</v>
      </c>
      <c r="G1714" s="59">
        <v>98462</v>
      </c>
      <c r="H1714" s="102">
        <f t="shared" si="26"/>
        <v>20.049481261263097</v>
      </c>
    </row>
    <row r="1715" spans="1:8" x14ac:dyDescent="0.25">
      <c r="A1715" s="56">
        <v>395190200811</v>
      </c>
      <c r="B1715" s="57" t="s">
        <v>5093</v>
      </c>
      <c r="C1715" s="58" t="s">
        <v>5094</v>
      </c>
      <c r="D1715" s="58" t="s">
        <v>5095</v>
      </c>
      <c r="E1715" s="58" t="s">
        <v>728</v>
      </c>
      <c r="F1715" s="57" t="s">
        <v>441</v>
      </c>
      <c r="G1715" s="59">
        <v>98462</v>
      </c>
      <c r="H1715" s="102">
        <f t="shared" si="26"/>
        <v>20.049481261263097</v>
      </c>
    </row>
    <row r="1716" spans="1:8" x14ac:dyDescent="0.25">
      <c r="A1716" s="56">
        <v>395190401213</v>
      </c>
      <c r="B1716" s="57" t="s">
        <v>5096</v>
      </c>
      <c r="C1716" s="58" t="s">
        <v>5097</v>
      </c>
      <c r="D1716" s="58" t="s">
        <v>4230</v>
      </c>
      <c r="E1716" s="58" t="s">
        <v>728</v>
      </c>
      <c r="F1716" s="57" t="s">
        <v>441</v>
      </c>
      <c r="G1716" s="59">
        <v>98462</v>
      </c>
      <c r="H1716" s="102">
        <f t="shared" si="26"/>
        <v>20.049481261263097</v>
      </c>
    </row>
    <row r="1717" spans="1:8" x14ac:dyDescent="0.25">
      <c r="A1717" s="56">
        <v>395190500602</v>
      </c>
      <c r="B1717" s="57" t="s">
        <v>5098</v>
      </c>
      <c r="C1717" s="58" t="s">
        <v>5099</v>
      </c>
      <c r="D1717" s="58" t="s">
        <v>5100</v>
      </c>
      <c r="E1717" s="58" t="s">
        <v>728</v>
      </c>
      <c r="F1717" s="57" t="s">
        <v>441</v>
      </c>
      <c r="G1717" s="59">
        <v>98462</v>
      </c>
      <c r="H1717" s="102">
        <f t="shared" si="26"/>
        <v>20.049481261263097</v>
      </c>
    </row>
    <row r="1718" spans="1:8" x14ac:dyDescent="0.25">
      <c r="A1718" s="56">
        <v>395190800584</v>
      </c>
      <c r="B1718" s="57" t="s">
        <v>5101</v>
      </c>
      <c r="C1718" s="58" t="s">
        <v>4314</v>
      </c>
      <c r="D1718" s="58" t="s">
        <v>5102</v>
      </c>
      <c r="E1718" s="58" t="s">
        <v>728</v>
      </c>
      <c r="F1718" s="57" t="s">
        <v>441</v>
      </c>
      <c r="G1718" s="59">
        <v>98462</v>
      </c>
      <c r="H1718" s="102">
        <f t="shared" si="26"/>
        <v>20.049481261263097</v>
      </c>
    </row>
    <row r="1719" spans="1:8" x14ac:dyDescent="0.25">
      <c r="A1719" s="56">
        <v>395191100489</v>
      </c>
      <c r="B1719" s="57" t="s">
        <v>5103</v>
      </c>
      <c r="C1719" s="58" t="s">
        <v>3625</v>
      </c>
      <c r="D1719" s="58" t="s">
        <v>5104</v>
      </c>
      <c r="E1719" s="58" t="s">
        <v>728</v>
      </c>
      <c r="F1719" s="57" t="s">
        <v>477</v>
      </c>
      <c r="G1719" s="59">
        <v>98462</v>
      </c>
      <c r="H1719" s="102">
        <f t="shared" si="26"/>
        <v>20.049481261263097</v>
      </c>
    </row>
    <row r="1720" spans="1:8" x14ac:dyDescent="0.25">
      <c r="A1720" s="56">
        <v>395191200190</v>
      </c>
      <c r="B1720" s="57" t="s">
        <v>5105</v>
      </c>
      <c r="C1720" s="58" t="s">
        <v>5106</v>
      </c>
      <c r="D1720" s="58" t="s">
        <v>5107</v>
      </c>
      <c r="E1720" s="58" t="s">
        <v>728</v>
      </c>
      <c r="F1720" s="57" t="s">
        <v>441</v>
      </c>
      <c r="G1720" s="59">
        <v>98462</v>
      </c>
      <c r="H1720" s="102">
        <f t="shared" si="26"/>
        <v>20.049481261263097</v>
      </c>
    </row>
    <row r="1721" spans="1:8" x14ac:dyDescent="0.25">
      <c r="A1721" s="56">
        <v>395200100331</v>
      </c>
      <c r="B1721" s="57" t="s">
        <v>5108</v>
      </c>
      <c r="C1721" s="58" t="s">
        <v>547</v>
      </c>
      <c r="D1721" s="58" t="s">
        <v>5109</v>
      </c>
      <c r="E1721" s="58" t="s">
        <v>728</v>
      </c>
      <c r="F1721" s="57" t="s">
        <v>441</v>
      </c>
      <c r="G1721" s="59">
        <v>98462</v>
      </c>
      <c r="H1721" s="102">
        <f t="shared" si="26"/>
        <v>20.049481261263097</v>
      </c>
    </row>
    <row r="1722" spans="1:8" x14ac:dyDescent="0.25">
      <c r="A1722" s="56">
        <v>395200100888</v>
      </c>
      <c r="B1722" s="57" t="s">
        <v>5110</v>
      </c>
      <c r="C1722" s="58" t="s">
        <v>5111</v>
      </c>
      <c r="D1722" s="58" t="s">
        <v>5112</v>
      </c>
      <c r="E1722" s="58" t="s">
        <v>728</v>
      </c>
      <c r="F1722" s="57" t="s">
        <v>441</v>
      </c>
      <c r="G1722" s="59">
        <v>98462</v>
      </c>
      <c r="H1722" s="102">
        <f t="shared" si="26"/>
        <v>20.049481261263097</v>
      </c>
    </row>
    <row r="1723" spans="1:8" x14ac:dyDescent="0.25">
      <c r="A1723" s="56">
        <v>395200101302</v>
      </c>
      <c r="B1723" s="57" t="s">
        <v>5113</v>
      </c>
      <c r="C1723" s="58" t="s">
        <v>5111</v>
      </c>
      <c r="D1723" s="58" t="s">
        <v>5112</v>
      </c>
      <c r="E1723" s="58" t="s">
        <v>728</v>
      </c>
      <c r="F1723" s="57" t="s">
        <v>441</v>
      </c>
      <c r="G1723" s="59">
        <v>98462</v>
      </c>
      <c r="H1723" s="102">
        <f t="shared" si="26"/>
        <v>20.049481261263097</v>
      </c>
    </row>
    <row r="1724" spans="1:8" x14ac:dyDescent="0.25">
      <c r="A1724" s="56">
        <v>395200101396</v>
      </c>
      <c r="B1724" s="57" t="s">
        <v>5114</v>
      </c>
      <c r="C1724" s="58" t="s">
        <v>5115</v>
      </c>
      <c r="D1724" s="58" t="s">
        <v>5116</v>
      </c>
      <c r="E1724" s="58" t="s">
        <v>728</v>
      </c>
      <c r="F1724" s="57" t="s">
        <v>441</v>
      </c>
      <c r="G1724" s="59">
        <v>98462</v>
      </c>
      <c r="H1724" s="102">
        <f t="shared" si="26"/>
        <v>20.049481261263097</v>
      </c>
    </row>
    <row r="1725" spans="1:8" x14ac:dyDescent="0.25">
      <c r="A1725" s="56">
        <v>395200101400</v>
      </c>
      <c r="B1725" s="57" t="s">
        <v>5117</v>
      </c>
      <c r="C1725" s="58" t="s">
        <v>5118</v>
      </c>
      <c r="D1725" s="58" t="s">
        <v>5119</v>
      </c>
      <c r="E1725" s="58" t="s">
        <v>728</v>
      </c>
      <c r="F1725" s="57" t="s">
        <v>441</v>
      </c>
      <c r="G1725" s="59">
        <v>98462</v>
      </c>
      <c r="H1725" s="102">
        <f t="shared" si="26"/>
        <v>20.049481261263097</v>
      </c>
    </row>
    <row r="1726" spans="1:8" x14ac:dyDescent="0.25">
      <c r="A1726" s="56">
        <v>395200101469</v>
      </c>
      <c r="B1726" s="57" t="s">
        <v>5120</v>
      </c>
      <c r="C1726" s="58" t="s">
        <v>5121</v>
      </c>
      <c r="D1726" s="58" t="s">
        <v>5122</v>
      </c>
      <c r="E1726" s="58" t="s">
        <v>728</v>
      </c>
      <c r="F1726" s="57" t="s">
        <v>441</v>
      </c>
      <c r="G1726" s="59">
        <v>98462</v>
      </c>
      <c r="H1726" s="102">
        <f t="shared" si="26"/>
        <v>20.049481261263097</v>
      </c>
    </row>
    <row r="1727" spans="1:8" x14ac:dyDescent="0.25">
      <c r="A1727" s="56">
        <v>395200201013</v>
      </c>
      <c r="B1727" s="57" t="s">
        <v>5123</v>
      </c>
      <c r="C1727" s="58" t="s">
        <v>5124</v>
      </c>
      <c r="D1727" s="58" t="s">
        <v>5125</v>
      </c>
      <c r="E1727" s="58" t="s">
        <v>743</v>
      </c>
      <c r="F1727" s="57" t="s">
        <v>441</v>
      </c>
      <c r="G1727" s="59">
        <v>98462</v>
      </c>
      <c r="H1727" s="102">
        <f t="shared" si="26"/>
        <v>20.049481261263097</v>
      </c>
    </row>
    <row r="1728" spans="1:8" x14ac:dyDescent="0.25">
      <c r="A1728" s="56">
        <v>395200201072</v>
      </c>
      <c r="B1728" s="57" t="s">
        <v>5126</v>
      </c>
      <c r="C1728" s="58" t="s">
        <v>5127</v>
      </c>
      <c r="D1728" s="58" t="s">
        <v>5128</v>
      </c>
      <c r="E1728" s="58" t="s">
        <v>728</v>
      </c>
      <c r="F1728" s="57" t="s">
        <v>441</v>
      </c>
      <c r="G1728" s="59">
        <v>98462</v>
      </c>
      <c r="H1728" s="102">
        <f t="shared" si="26"/>
        <v>20.049481261263097</v>
      </c>
    </row>
    <row r="1729" spans="1:8" x14ac:dyDescent="0.25">
      <c r="A1729" s="56">
        <v>395200701024</v>
      </c>
      <c r="B1729" s="57" t="s">
        <v>5129</v>
      </c>
      <c r="C1729" s="58" t="s">
        <v>3217</v>
      </c>
      <c r="D1729" s="58" t="s">
        <v>5130</v>
      </c>
      <c r="E1729" s="58" t="s">
        <v>743</v>
      </c>
      <c r="F1729" s="57" t="s">
        <v>441</v>
      </c>
      <c r="G1729" s="59">
        <v>98462</v>
      </c>
      <c r="H1729" s="102">
        <f t="shared" si="26"/>
        <v>20.049481261263097</v>
      </c>
    </row>
    <row r="1730" spans="1:8" x14ac:dyDescent="0.25">
      <c r="A1730" s="56">
        <v>395750201291</v>
      </c>
      <c r="B1730" s="57" t="s">
        <v>5131</v>
      </c>
      <c r="C1730" s="58" t="s">
        <v>5132</v>
      </c>
      <c r="D1730" s="58" t="s">
        <v>5133</v>
      </c>
      <c r="E1730" s="58" t="s">
        <v>728</v>
      </c>
      <c r="F1730" s="57" t="s">
        <v>477</v>
      </c>
      <c r="G1730" s="59">
        <v>98462</v>
      </c>
      <c r="H1730" s="102">
        <f t="shared" ref="H1730:H1793" si="27">G1730/4910.95</f>
        <v>20.049481261263097</v>
      </c>
    </row>
    <row r="1731" spans="1:8" x14ac:dyDescent="0.25">
      <c r="A1731" s="56">
        <v>395750201541</v>
      </c>
      <c r="B1731" s="57" t="s">
        <v>5134</v>
      </c>
      <c r="C1731" s="58" t="s">
        <v>5135</v>
      </c>
      <c r="D1731" s="58" t="s">
        <v>5136</v>
      </c>
      <c r="E1731" s="58" t="s">
        <v>728</v>
      </c>
      <c r="F1731" s="57" t="s">
        <v>477</v>
      </c>
      <c r="G1731" s="59">
        <v>98462</v>
      </c>
      <c r="H1731" s="102">
        <f t="shared" si="27"/>
        <v>20.049481261263097</v>
      </c>
    </row>
    <row r="1732" spans="1:8" x14ac:dyDescent="0.25">
      <c r="A1732" s="56">
        <v>395750201631</v>
      </c>
      <c r="B1732" s="57" t="s">
        <v>5137</v>
      </c>
      <c r="C1732" s="58" t="s">
        <v>5138</v>
      </c>
      <c r="D1732" s="58" t="s">
        <v>5139</v>
      </c>
      <c r="E1732" s="58" t="s">
        <v>728</v>
      </c>
      <c r="F1732" s="57" t="s">
        <v>441</v>
      </c>
      <c r="G1732" s="59">
        <v>98462</v>
      </c>
      <c r="H1732" s="102">
        <f t="shared" si="27"/>
        <v>20.049481261263097</v>
      </c>
    </row>
    <row r="1733" spans="1:8" x14ac:dyDescent="0.25">
      <c r="A1733" s="56">
        <v>395770800697</v>
      </c>
      <c r="B1733" s="57" t="s">
        <v>5140</v>
      </c>
      <c r="C1733" s="58" t="s">
        <v>5141</v>
      </c>
      <c r="D1733" s="58" t="s">
        <v>3171</v>
      </c>
      <c r="E1733" s="58" t="s">
        <v>728</v>
      </c>
      <c r="F1733" s="57" t="s">
        <v>441</v>
      </c>
      <c r="G1733" s="59">
        <v>98462</v>
      </c>
      <c r="H1733" s="102">
        <f t="shared" si="27"/>
        <v>20.049481261263097</v>
      </c>
    </row>
    <row r="1734" spans="1:8" x14ac:dyDescent="0.25">
      <c r="A1734" s="56">
        <v>395770801910</v>
      </c>
      <c r="B1734" s="57" t="s">
        <v>5142</v>
      </c>
      <c r="C1734" s="58" t="s">
        <v>5143</v>
      </c>
      <c r="D1734" s="58" t="s">
        <v>5144</v>
      </c>
      <c r="E1734" s="58" t="s">
        <v>743</v>
      </c>
      <c r="F1734" s="57" t="s">
        <v>441</v>
      </c>
      <c r="G1734" s="59">
        <v>98462</v>
      </c>
      <c r="H1734" s="102">
        <f t="shared" si="27"/>
        <v>20.049481261263097</v>
      </c>
    </row>
    <row r="1735" spans="1:8" x14ac:dyDescent="0.25">
      <c r="A1735" s="56">
        <v>395770802053</v>
      </c>
      <c r="B1735" s="57" t="s">
        <v>5145</v>
      </c>
      <c r="C1735" s="58" t="s">
        <v>5146</v>
      </c>
      <c r="D1735" s="58" t="s">
        <v>5147</v>
      </c>
      <c r="E1735" s="58" t="s">
        <v>743</v>
      </c>
      <c r="F1735" s="57" t="s">
        <v>477</v>
      </c>
      <c r="G1735" s="59">
        <v>98462</v>
      </c>
      <c r="H1735" s="102">
        <f t="shared" si="27"/>
        <v>20.049481261263097</v>
      </c>
    </row>
    <row r="1736" spans="1:8" x14ac:dyDescent="0.25">
      <c r="A1736" s="56">
        <v>395770802169</v>
      </c>
      <c r="B1736" s="57" t="s">
        <v>5148</v>
      </c>
      <c r="C1736" s="58" t="s">
        <v>5149</v>
      </c>
      <c r="D1736" s="58" t="s">
        <v>5150</v>
      </c>
      <c r="E1736" s="58" t="s">
        <v>743</v>
      </c>
      <c r="F1736" s="57" t="s">
        <v>441</v>
      </c>
      <c r="G1736" s="59">
        <v>98462</v>
      </c>
      <c r="H1736" s="102">
        <f t="shared" si="27"/>
        <v>20.049481261263097</v>
      </c>
    </row>
    <row r="1737" spans="1:8" x14ac:dyDescent="0.25">
      <c r="A1737" s="56">
        <v>395770802321</v>
      </c>
      <c r="B1737" s="57" t="s">
        <v>5151</v>
      </c>
      <c r="C1737" s="58" t="s">
        <v>3298</v>
      </c>
      <c r="D1737" s="58" t="s">
        <v>5152</v>
      </c>
      <c r="E1737" s="58" t="s">
        <v>743</v>
      </c>
      <c r="F1737" s="57" t="s">
        <v>477</v>
      </c>
      <c r="G1737" s="59">
        <v>98462</v>
      </c>
      <c r="H1737" s="102">
        <f t="shared" si="27"/>
        <v>20.049481261263097</v>
      </c>
    </row>
    <row r="1738" spans="1:8" x14ac:dyDescent="0.25">
      <c r="A1738" s="56">
        <v>395770802908</v>
      </c>
      <c r="B1738" s="57" t="s">
        <v>5153</v>
      </c>
      <c r="C1738" s="58" t="s">
        <v>5154</v>
      </c>
      <c r="D1738" s="58" t="s">
        <v>2366</v>
      </c>
      <c r="E1738" s="58" t="s">
        <v>743</v>
      </c>
      <c r="F1738" s="57" t="s">
        <v>477</v>
      </c>
      <c r="G1738" s="59">
        <v>98462</v>
      </c>
      <c r="H1738" s="102">
        <f t="shared" si="27"/>
        <v>20.049481261263097</v>
      </c>
    </row>
    <row r="1739" spans="1:8" x14ac:dyDescent="0.25">
      <c r="A1739" s="56">
        <v>395770805818</v>
      </c>
      <c r="B1739" s="57" t="s">
        <v>5155</v>
      </c>
      <c r="C1739" s="58" t="s">
        <v>2701</v>
      </c>
      <c r="D1739" s="58" t="s">
        <v>5156</v>
      </c>
      <c r="E1739" s="58" t="s">
        <v>743</v>
      </c>
      <c r="F1739" s="57" t="s">
        <v>441</v>
      </c>
      <c r="G1739" s="59">
        <v>98462</v>
      </c>
      <c r="H1739" s="102">
        <f t="shared" si="27"/>
        <v>20.049481261263097</v>
      </c>
    </row>
    <row r="1740" spans="1:8" x14ac:dyDescent="0.25">
      <c r="A1740" s="56">
        <v>395930710827</v>
      </c>
      <c r="B1740" s="57" t="s">
        <v>5157</v>
      </c>
      <c r="C1740" s="58" t="s">
        <v>5158</v>
      </c>
      <c r="D1740" s="58" t="s">
        <v>4556</v>
      </c>
      <c r="E1740" s="58" t="s">
        <v>728</v>
      </c>
      <c r="F1740" s="57" t="s">
        <v>441</v>
      </c>
      <c r="G1740" s="59">
        <v>98462</v>
      </c>
      <c r="H1740" s="102">
        <f t="shared" si="27"/>
        <v>20.049481261263097</v>
      </c>
    </row>
    <row r="1741" spans="1:8" x14ac:dyDescent="0.25">
      <c r="A1741" s="56">
        <v>395940251405</v>
      </c>
      <c r="B1741" s="57" t="s">
        <v>5159</v>
      </c>
      <c r="C1741" s="58" t="s">
        <v>3028</v>
      </c>
      <c r="D1741" s="58" t="s">
        <v>5160</v>
      </c>
      <c r="E1741" s="58" t="s">
        <v>728</v>
      </c>
      <c r="F1741" s="57" t="s">
        <v>441</v>
      </c>
      <c r="G1741" s="59">
        <v>98462</v>
      </c>
      <c r="H1741" s="102">
        <f t="shared" si="27"/>
        <v>20.049481261263097</v>
      </c>
    </row>
    <row r="1742" spans="1:8" x14ac:dyDescent="0.25">
      <c r="A1742" s="56">
        <v>395940951733</v>
      </c>
      <c r="B1742" s="57" t="s">
        <v>5161</v>
      </c>
      <c r="C1742" s="58" t="s">
        <v>2371</v>
      </c>
      <c r="D1742" s="58" t="s">
        <v>5162</v>
      </c>
      <c r="E1742" s="58" t="s">
        <v>743</v>
      </c>
      <c r="F1742" s="57" t="s">
        <v>477</v>
      </c>
      <c r="G1742" s="59">
        <v>98462</v>
      </c>
      <c r="H1742" s="102">
        <f t="shared" si="27"/>
        <v>20.049481261263097</v>
      </c>
    </row>
    <row r="1743" spans="1:8" x14ac:dyDescent="0.25">
      <c r="A1743" s="56">
        <v>395950310914</v>
      </c>
      <c r="B1743" s="57" t="s">
        <v>5163</v>
      </c>
      <c r="C1743" s="58" t="s">
        <v>560</v>
      </c>
      <c r="D1743" s="58" t="s">
        <v>5164</v>
      </c>
      <c r="E1743" s="58" t="s">
        <v>743</v>
      </c>
      <c r="F1743" s="57" t="s">
        <v>441</v>
      </c>
      <c r="G1743" s="59">
        <v>98462</v>
      </c>
      <c r="H1743" s="102">
        <f t="shared" si="27"/>
        <v>20.049481261263097</v>
      </c>
    </row>
    <row r="1744" spans="1:8" x14ac:dyDescent="0.25">
      <c r="A1744" s="56">
        <v>395950611035</v>
      </c>
      <c r="B1744" s="57" t="s">
        <v>5165</v>
      </c>
      <c r="C1744" s="58" t="s">
        <v>5166</v>
      </c>
      <c r="D1744" s="58" t="s">
        <v>3266</v>
      </c>
      <c r="E1744" s="58" t="s">
        <v>728</v>
      </c>
      <c r="F1744" s="57" t="s">
        <v>441</v>
      </c>
      <c r="G1744" s="59">
        <v>98462</v>
      </c>
      <c r="H1744" s="102">
        <f t="shared" si="27"/>
        <v>20.049481261263097</v>
      </c>
    </row>
    <row r="1745" spans="1:8" x14ac:dyDescent="0.25">
      <c r="A1745" s="56">
        <v>395960210233</v>
      </c>
      <c r="B1745" s="57" t="s">
        <v>5167</v>
      </c>
      <c r="C1745" s="58" t="s">
        <v>5168</v>
      </c>
      <c r="D1745" s="58" t="s">
        <v>5169</v>
      </c>
      <c r="E1745" s="58" t="s">
        <v>728</v>
      </c>
      <c r="F1745" s="57" t="s">
        <v>441</v>
      </c>
      <c r="G1745" s="59">
        <v>98462</v>
      </c>
      <c r="H1745" s="102">
        <f t="shared" si="27"/>
        <v>20.049481261263097</v>
      </c>
    </row>
    <row r="1746" spans="1:8" x14ac:dyDescent="0.25">
      <c r="A1746" s="56">
        <v>395960610606</v>
      </c>
      <c r="B1746" s="57" t="s">
        <v>5170</v>
      </c>
      <c r="C1746" s="58" t="s">
        <v>2483</v>
      </c>
      <c r="D1746" s="58" t="s">
        <v>2010</v>
      </c>
      <c r="E1746" s="58" t="s">
        <v>728</v>
      </c>
      <c r="F1746" s="57" t="s">
        <v>477</v>
      </c>
      <c r="G1746" s="59">
        <v>98462</v>
      </c>
      <c r="H1746" s="102">
        <f t="shared" si="27"/>
        <v>20.049481261263097</v>
      </c>
    </row>
    <row r="1747" spans="1:8" x14ac:dyDescent="0.25">
      <c r="A1747" s="56">
        <v>395960710376</v>
      </c>
      <c r="B1747" s="57" t="s">
        <v>5171</v>
      </c>
      <c r="C1747" s="58" t="s">
        <v>5172</v>
      </c>
      <c r="D1747" s="58" t="s">
        <v>5173</v>
      </c>
      <c r="E1747" s="58" t="s">
        <v>743</v>
      </c>
      <c r="F1747" s="57" t="s">
        <v>441</v>
      </c>
      <c r="G1747" s="59">
        <v>98462</v>
      </c>
      <c r="H1747" s="102">
        <f t="shared" si="27"/>
        <v>20.049481261263097</v>
      </c>
    </row>
    <row r="1748" spans="1:8" x14ac:dyDescent="0.25">
      <c r="A1748" s="56">
        <v>395970750392</v>
      </c>
      <c r="B1748" s="57" t="s">
        <v>5174</v>
      </c>
      <c r="C1748" s="58" t="s">
        <v>5175</v>
      </c>
      <c r="D1748" s="58" t="s">
        <v>5176</v>
      </c>
      <c r="E1748" s="58" t="s">
        <v>728</v>
      </c>
      <c r="F1748" s="57" t="s">
        <v>441</v>
      </c>
      <c r="G1748" s="59">
        <v>98462</v>
      </c>
      <c r="H1748" s="102">
        <f t="shared" si="27"/>
        <v>20.049481261263097</v>
      </c>
    </row>
    <row r="1749" spans="1:8" x14ac:dyDescent="0.25">
      <c r="A1749" s="56">
        <v>395970751330</v>
      </c>
      <c r="B1749" s="57" t="s">
        <v>5177</v>
      </c>
      <c r="C1749" s="58" t="s">
        <v>5178</v>
      </c>
      <c r="D1749" s="58" t="s">
        <v>2854</v>
      </c>
      <c r="E1749" s="58" t="s">
        <v>728</v>
      </c>
      <c r="F1749" s="57" t="s">
        <v>441</v>
      </c>
      <c r="G1749" s="59">
        <v>98462</v>
      </c>
      <c r="H1749" s="102">
        <f t="shared" si="27"/>
        <v>20.049481261263097</v>
      </c>
    </row>
    <row r="1750" spans="1:8" x14ac:dyDescent="0.25">
      <c r="A1750" s="56">
        <v>395980721731</v>
      </c>
      <c r="B1750" s="57" t="s">
        <v>5179</v>
      </c>
      <c r="C1750" s="58" t="s">
        <v>5180</v>
      </c>
      <c r="D1750" s="58" t="s">
        <v>5181</v>
      </c>
      <c r="E1750" s="58" t="s">
        <v>743</v>
      </c>
      <c r="F1750" s="57" t="s">
        <v>477</v>
      </c>
      <c r="G1750" s="59">
        <v>98462</v>
      </c>
      <c r="H1750" s="102">
        <f t="shared" si="27"/>
        <v>20.049481261263097</v>
      </c>
    </row>
    <row r="1751" spans="1:8" x14ac:dyDescent="0.25">
      <c r="A1751" s="56">
        <v>395980921926</v>
      </c>
      <c r="B1751" s="57" t="s">
        <v>5182</v>
      </c>
      <c r="C1751" s="58" t="s">
        <v>5183</v>
      </c>
      <c r="D1751" s="58" t="s">
        <v>5184</v>
      </c>
      <c r="E1751" s="58" t="s">
        <v>4163</v>
      </c>
      <c r="F1751" s="57" t="s">
        <v>441</v>
      </c>
      <c r="G1751" s="59">
        <v>98462</v>
      </c>
      <c r="H1751" s="102">
        <f t="shared" si="27"/>
        <v>20.049481261263097</v>
      </c>
    </row>
    <row r="1752" spans="1:8" x14ac:dyDescent="0.25">
      <c r="A1752" s="56">
        <v>395981120234</v>
      </c>
      <c r="B1752" s="57" t="s">
        <v>5185</v>
      </c>
      <c r="C1752" s="58" t="s">
        <v>5186</v>
      </c>
      <c r="D1752" s="58" t="s">
        <v>5187</v>
      </c>
      <c r="E1752" s="58" t="s">
        <v>728</v>
      </c>
      <c r="F1752" s="57" t="s">
        <v>441</v>
      </c>
      <c r="G1752" s="59">
        <v>98462</v>
      </c>
      <c r="H1752" s="102">
        <f t="shared" si="27"/>
        <v>20.049481261263097</v>
      </c>
    </row>
    <row r="1753" spans="1:8" x14ac:dyDescent="0.25">
      <c r="A1753" s="56">
        <v>395990105248</v>
      </c>
      <c r="B1753" s="57" t="s">
        <v>5188</v>
      </c>
      <c r="C1753" s="58" t="s">
        <v>5189</v>
      </c>
      <c r="D1753" s="58" t="s">
        <v>5190</v>
      </c>
      <c r="E1753" s="58" t="s">
        <v>728</v>
      </c>
      <c r="F1753" s="57" t="s">
        <v>441</v>
      </c>
      <c r="G1753" s="59">
        <v>98462</v>
      </c>
      <c r="H1753" s="102">
        <f t="shared" si="27"/>
        <v>20.049481261263097</v>
      </c>
    </row>
    <row r="1754" spans="1:8" x14ac:dyDescent="0.25">
      <c r="A1754" s="56">
        <v>395990221337</v>
      </c>
      <c r="B1754" s="57" t="s">
        <v>5191</v>
      </c>
      <c r="C1754" s="58" t="s">
        <v>3905</v>
      </c>
      <c r="D1754" s="58" t="s">
        <v>2151</v>
      </c>
      <c r="E1754" s="58" t="s">
        <v>743</v>
      </c>
      <c r="F1754" s="57" t="s">
        <v>441</v>
      </c>
      <c r="G1754" s="59">
        <v>98462</v>
      </c>
      <c r="H1754" s="102">
        <f t="shared" si="27"/>
        <v>20.049481261263097</v>
      </c>
    </row>
    <row r="1755" spans="1:8" x14ac:dyDescent="0.25">
      <c r="A1755" s="56">
        <v>395990321510</v>
      </c>
      <c r="B1755" s="57" t="s">
        <v>5192</v>
      </c>
      <c r="C1755" s="58" t="s">
        <v>5193</v>
      </c>
      <c r="D1755" s="58" t="s">
        <v>5194</v>
      </c>
      <c r="E1755" s="58" t="s">
        <v>743</v>
      </c>
      <c r="F1755" s="57" t="s">
        <v>441</v>
      </c>
      <c r="G1755" s="59">
        <v>98462</v>
      </c>
      <c r="H1755" s="102">
        <f t="shared" si="27"/>
        <v>20.049481261263097</v>
      </c>
    </row>
    <row r="1756" spans="1:8" x14ac:dyDescent="0.25">
      <c r="A1756" s="56">
        <v>395991151669</v>
      </c>
      <c r="B1756" s="57" t="s">
        <v>5195</v>
      </c>
      <c r="C1756" s="58" t="s">
        <v>5196</v>
      </c>
      <c r="D1756" s="58" t="s">
        <v>2309</v>
      </c>
      <c r="E1756" s="58" t="s">
        <v>743</v>
      </c>
      <c r="F1756" s="57" t="s">
        <v>477</v>
      </c>
      <c r="G1756" s="59">
        <v>98462</v>
      </c>
      <c r="H1756" s="102">
        <f t="shared" si="27"/>
        <v>20.049481261263097</v>
      </c>
    </row>
    <row r="1757" spans="1:8" x14ac:dyDescent="0.25">
      <c r="A1757" s="56">
        <v>396010303720</v>
      </c>
      <c r="B1757" s="57" t="s">
        <v>140</v>
      </c>
      <c r="C1757" s="58" t="s">
        <v>3973</v>
      </c>
      <c r="D1757" s="58" t="s">
        <v>5197</v>
      </c>
      <c r="E1757" s="58" t="s">
        <v>440</v>
      </c>
      <c r="F1757" s="57" t="s">
        <v>441</v>
      </c>
      <c r="G1757" s="59">
        <v>98462</v>
      </c>
      <c r="H1757" s="102">
        <f t="shared" si="27"/>
        <v>20.049481261263097</v>
      </c>
    </row>
    <row r="1758" spans="1:8" x14ac:dyDescent="0.25">
      <c r="A1758" s="56">
        <v>396011001280</v>
      </c>
      <c r="B1758" s="57" t="s">
        <v>236</v>
      </c>
      <c r="C1758" s="58" t="s">
        <v>3982</v>
      </c>
      <c r="D1758" s="58" t="s">
        <v>5198</v>
      </c>
      <c r="E1758" s="58" t="s">
        <v>440</v>
      </c>
      <c r="F1758" s="57" t="s">
        <v>441</v>
      </c>
      <c r="G1758" s="59">
        <v>98462</v>
      </c>
      <c r="H1758" s="102">
        <f t="shared" si="27"/>
        <v>20.049481261263097</v>
      </c>
    </row>
    <row r="1759" spans="1:8" x14ac:dyDescent="0.25">
      <c r="A1759" s="56">
        <v>396020100886</v>
      </c>
      <c r="B1759" s="57" t="s">
        <v>337</v>
      </c>
      <c r="C1759" s="58" t="s">
        <v>5199</v>
      </c>
      <c r="D1759" s="58" t="s">
        <v>5200</v>
      </c>
      <c r="E1759" s="58" t="s">
        <v>440</v>
      </c>
      <c r="F1759" s="57" t="s">
        <v>441</v>
      </c>
      <c r="G1759" s="59">
        <v>98462</v>
      </c>
      <c r="H1759" s="102">
        <f t="shared" si="27"/>
        <v>20.049481261263097</v>
      </c>
    </row>
    <row r="1760" spans="1:8" x14ac:dyDescent="0.25">
      <c r="A1760" s="56">
        <v>396041200554</v>
      </c>
      <c r="B1760" s="57" t="s">
        <v>219</v>
      </c>
      <c r="C1760" s="58" t="s">
        <v>3982</v>
      </c>
      <c r="D1760" s="58" t="s">
        <v>665</v>
      </c>
      <c r="E1760" s="58" t="s">
        <v>440</v>
      </c>
      <c r="F1760" s="57" t="s">
        <v>477</v>
      </c>
      <c r="G1760" s="59">
        <v>98462</v>
      </c>
      <c r="H1760" s="102">
        <f t="shared" si="27"/>
        <v>20.049481261263097</v>
      </c>
    </row>
    <row r="1761" spans="1:8" x14ac:dyDescent="0.25">
      <c r="A1761" s="56">
        <v>396051000391</v>
      </c>
      <c r="B1761" s="57" t="s">
        <v>265</v>
      </c>
      <c r="C1761" s="58" t="s">
        <v>5201</v>
      </c>
      <c r="D1761" s="58" t="s">
        <v>5202</v>
      </c>
      <c r="E1761" s="58" t="s">
        <v>440</v>
      </c>
      <c r="F1761" s="57" t="s">
        <v>441</v>
      </c>
      <c r="G1761" s="59">
        <v>98462</v>
      </c>
      <c r="H1761" s="102">
        <f t="shared" si="27"/>
        <v>20.049481261263097</v>
      </c>
    </row>
    <row r="1762" spans="1:8" x14ac:dyDescent="0.25">
      <c r="A1762" s="56">
        <v>396060801038</v>
      </c>
      <c r="B1762" s="57" t="s">
        <v>502</v>
      </c>
      <c r="C1762" s="58" t="s">
        <v>503</v>
      </c>
      <c r="D1762" s="58" t="s">
        <v>504</v>
      </c>
      <c r="E1762" s="58" t="s">
        <v>440</v>
      </c>
      <c r="F1762" s="57" t="s">
        <v>441</v>
      </c>
      <c r="G1762" s="59">
        <v>98462</v>
      </c>
      <c r="H1762" s="102">
        <f t="shared" si="27"/>
        <v>20.049481261263097</v>
      </c>
    </row>
    <row r="1763" spans="1:8" x14ac:dyDescent="0.25">
      <c r="A1763" s="56">
        <v>396091101140</v>
      </c>
      <c r="B1763" s="57" t="s">
        <v>77</v>
      </c>
      <c r="C1763" s="58" t="s">
        <v>2721</v>
      </c>
      <c r="D1763" s="58" t="s">
        <v>5203</v>
      </c>
      <c r="E1763" s="58" t="s">
        <v>440</v>
      </c>
      <c r="F1763" s="57" t="s">
        <v>477</v>
      </c>
      <c r="G1763" s="59">
        <v>98462</v>
      </c>
      <c r="H1763" s="102">
        <f t="shared" si="27"/>
        <v>20.049481261263097</v>
      </c>
    </row>
    <row r="1764" spans="1:8" x14ac:dyDescent="0.25">
      <c r="A1764" s="56">
        <v>396100901740</v>
      </c>
      <c r="B1764" s="57" t="s">
        <v>80</v>
      </c>
      <c r="C1764" s="58" t="s">
        <v>5204</v>
      </c>
      <c r="D1764" s="58" t="s">
        <v>5205</v>
      </c>
      <c r="E1764" s="58" t="s">
        <v>440</v>
      </c>
      <c r="F1764" s="57" t="s">
        <v>441</v>
      </c>
      <c r="G1764" s="59">
        <v>98462</v>
      </c>
      <c r="H1764" s="102">
        <f t="shared" si="27"/>
        <v>20.049481261263097</v>
      </c>
    </row>
    <row r="1765" spans="1:8" x14ac:dyDescent="0.25">
      <c r="A1765" s="56">
        <v>396120200110</v>
      </c>
      <c r="B1765" s="57" t="s">
        <v>372</v>
      </c>
      <c r="C1765" s="58" t="s">
        <v>5206</v>
      </c>
      <c r="D1765" s="58" t="s">
        <v>5207</v>
      </c>
      <c r="E1765" s="58" t="s">
        <v>440</v>
      </c>
      <c r="F1765" s="57" t="s">
        <v>441</v>
      </c>
      <c r="G1765" s="59">
        <v>98462</v>
      </c>
      <c r="H1765" s="102">
        <f t="shared" si="27"/>
        <v>20.049481261263097</v>
      </c>
    </row>
    <row r="1766" spans="1:8" x14ac:dyDescent="0.25">
      <c r="A1766" s="56">
        <v>396150201340</v>
      </c>
      <c r="B1766" s="57" t="s">
        <v>404</v>
      </c>
      <c r="C1766" s="58" t="s">
        <v>5208</v>
      </c>
      <c r="D1766" s="58" t="s">
        <v>5209</v>
      </c>
      <c r="E1766" s="58" t="s">
        <v>440</v>
      </c>
      <c r="F1766" s="57" t="s">
        <v>441</v>
      </c>
      <c r="G1766" s="59">
        <v>98462</v>
      </c>
      <c r="H1766" s="102">
        <f t="shared" si="27"/>
        <v>20.049481261263097</v>
      </c>
    </row>
    <row r="1767" spans="1:8" x14ac:dyDescent="0.25">
      <c r="A1767" s="56">
        <v>396150401021</v>
      </c>
      <c r="B1767" s="57" t="s">
        <v>418</v>
      </c>
      <c r="C1767" s="58" t="s">
        <v>154</v>
      </c>
      <c r="D1767" s="58" t="s">
        <v>5210</v>
      </c>
      <c r="E1767" s="58" t="s">
        <v>440</v>
      </c>
      <c r="F1767" s="57" t="s">
        <v>441</v>
      </c>
      <c r="G1767" s="59">
        <v>98462</v>
      </c>
      <c r="H1767" s="102">
        <f t="shared" si="27"/>
        <v>20.049481261263097</v>
      </c>
    </row>
    <row r="1768" spans="1:8" x14ac:dyDescent="0.25">
      <c r="A1768" s="56">
        <v>396150401586</v>
      </c>
      <c r="B1768" s="57" t="s">
        <v>417</v>
      </c>
      <c r="C1768" s="58" t="s">
        <v>154</v>
      </c>
      <c r="D1768" s="58" t="s">
        <v>5211</v>
      </c>
      <c r="E1768" s="58" t="s">
        <v>440</v>
      </c>
      <c r="F1768" s="57" t="s">
        <v>441</v>
      </c>
      <c r="G1768" s="59">
        <v>98462</v>
      </c>
      <c r="H1768" s="102">
        <f t="shared" si="27"/>
        <v>20.049481261263097</v>
      </c>
    </row>
    <row r="1769" spans="1:8" x14ac:dyDescent="0.25">
      <c r="A1769" s="56">
        <v>396161001628</v>
      </c>
      <c r="B1769" s="57" t="s">
        <v>709</v>
      </c>
      <c r="C1769" s="58" t="s">
        <v>710</v>
      </c>
      <c r="D1769" s="58" t="s">
        <v>711</v>
      </c>
      <c r="E1769" s="58" t="s">
        <v>440</v>
      </c>
      <c r="F1769" s="57" t="s">
        <v>441</v>
      </c>
      <c r="G1769" s="59">
        <v>98462</v>
      </c>
      <c r="H1769" s="102">
        <f t="shared" si="27"/>
        <v>20.049481261263097</v>
      </c>
    </row>
    <row r="1770" spans="1:8" x14ac:dyDescent="0.25">
      <c r="A1770" s="56">
        <v>396161001636</v>
      </c>
      <c r="B1770" s="57" t="s">
        <v>712</v>
      </c>
      <c r="C1770" s="58" t="s">
        <v>710</v>
      </c>
      <c r="D1770" s="58" t="s">
        <v>711</v>
      </c>
      <c r="E1770" s="58" t="s">
        <v>440</v>
      </c>
      <c r="F1770" s="57" t="s">
        <v>441</v>
      </c>
      <c r="G1770" s="59">
        <v>98462</v>
      </c>
      <c r="H1770" s="102">
        <f t="shared" si="27"/>
        <v>20.049481261263097</v>
      </c>
    </row>
    <row r="1771" spans="1:8" x14ac:dyDescent="0.25">
      <c r="A1771" s="56">
        <v>396190600328</v>
      </c>
      <c r="B1771" s="57" t="s">
        <v>653</v>
      </c>
      <c r="C1771" s="58" t="s">
        <v>647</v>
      </c>
      <c r="D1771" s="58" t="s">
        <v>654</v>
      </c>
      <c r="E1771" s="58" t="s">
        <v>440</v>
      </c>
      <c r="F1771" s="57" t="s">
        <v>441</v>
      </c>
      <c r="G1771" s="59">
        <v>98462</v>
      </c>
      <c r="H1771" s="102">
        <f t="shared" si="27"/>
        <v>20.049481261263097</v>
      </c>
    </row>
    <row r="1772" spans="1:8" x14ac:dyDescent="0.25">
      <c r="A1772" s="56">
        <v>396190701469</v>
      </c>
      <c r="B1772" s="57" t="s">
        <v>655</v>
      </c>
      <c r="C1772" s="58" t="s">
        <v>647</v>
      </c>
      <c r="D1772" s="58" t="s">
        <v>656</v>
      </c>
      <c r="E1772" s="58" t="s">
        <v>440</v>
      </c>
      <c r="F1772" s="57" t="s">
        <v>441</v>
      </c>
      <c r="G1772" s="59">
        <v>98462</v>
      </c>
      <c r="H1772" s="102">
        <f t="shared" si="27"/>
        <v>20.049481261263097</v>
      </c>
    </row>
    <row r="1773" spans="1:8" x14ac:dyDescent="0.25">
      <c r="A1773" s="56">
        <v>396190801668</v>
      </c>
      <c r="B1773" s="57" t="s">
        <v>581</v>
      </c>
      <c r="C1773" s="58" t="s">
        <v>582</v>
      </c>
      <c r="D1773" s="58" t="s">
        <v>558</v>
      </c>
      <c r="E1773" s="58" t="s">
        <v>440</v>
      </c>
      <c r="F1773" s="57" t="s">
        <v>441</v>
      </c>
      <c r="G1773" s="59">
        <v>98462</v>
      </c>
      <c r="H1773" s="102">
        <f t="shared" si="27"/>
        <v>20.049481261263097</v>
      </c>
    </row>
    <row r="1774" spans="1:8" x14ac:dyDescent="0.25">
      <c r="A1774" s="56">
        <v>396190801676</v>
      </c>
      <c r="B1774" s="57" t="s">
        <v>556</v>
      </c>
      <c r="C1774" s="58" t="s">
        <v>557</v>
      </c>
      <c r="D1774" s="58" t="s">
        <v>558</v>
      </c>
      <c r="E1774" s="58" t="s">
        <v>440</v>
      </c>
      <c r="F1774" s="57" t="s">
        <v>441</v>
      </c>
      <c r="G1774" s="59">
        <v>98462</v>
      </c>
      <c r="H1774" s="102">
        <f t="shared" si="27"/>
        <v>20.049481261263097</v>
      </c>
    </row>
    <row r="1775" spans="1:8" x14ac:dyDescent="0.25">
      <c r="A1775" s="56">
        <v>396200101031</v>
      </c>
      <c r="B1775" s="57" t="s">
        <v>505</v>
      </c>
      <c r="C1775" s="58" t="s">
        <v>506</v>
      </c>
      <c r="D1775" s="58" t="s">
        <v>507</v>
      </c>
      <c r="E1775" s="58" t="s">
        <v>440</v>
      </c>
      <c r="F1775" s="57" t="s">
        <v>441</v>
      </c>
      <c r="G1775" s="59">
        <v>98462</v>
      </c>
      <c r="H1775" s="102">
        <f t="shared" si="27"/>
        <v>20.049481261263097</v>
      </c>
    </row>
    <row r="1776" spans="1:8" x14ac:dyDescent="0.25">
      <c r="A1776" s="56">
        <v>396200201486</v>
      </c>
      <c r="B1776" s="57" t="s">
        <v>641</v>
      </c>
      <c r="C1776" s="58" t="s">
        <v>639</v>
      </c>
      <c r="D1776" s="58" t="s">
        <v>642</v>
      </c>
      <c r="E1776" s="58" t="s">
        <v>440</v>
      </c>
      <c r="F1776" s="57" t="s">
        <v>441</v>
      </c>
      <c r="G1776" s="59">
        <v>98462</v>
      </c>
      <c r="H1776" s="102">
        <f t="shared" si="27"/>
        <v>20.049481261263097</v>
      </c>
    </row>
    <row r="1777" spans="1:8" x14ac:dyDescent="0.25">
      <c r="A1777" s="56">
        <v>396200300816</v>
      </c>
      <c r="B1777" s="57" t="s">
        <v>508</v>
      </c>
      <c r="C1777" s="58" t="s">
        <v>509</v>
      </c>
      <c r="D1777" s="58" t="s">
        <v>510</v>
      </c>
      <c r="E1777" s="58" t="s">
        <v>440</v>
      </c>
      <c r="F1777" s="57" t="s">
        <v>441</v>
      </c>
      <c r="G1777" s="59">
        <v>98462</v>
      </c>
      <c r="H1777" s="102">
        <f t="shared" si="27"/>
        <v>20.049481261263097</v>
      </c>
    </row>
    <row r="1778" spans="1:8" x14ac:dyDescent="0.25">
      <c r="A1778" s="56">
        <v>396740914465</v>
      </c>
      <c r="B1778" s="57" t="s">
        <v>207</v>
      </c>
      <c r="C1778" s="58" t="s">
        <v>5212</v>
      </c>
      <c r="D1778" s="58" t="s">
        <v>5213</v>
      </c>
      <c r="E1778" s="58" t="s">
        <v>440</v>
      </c>
      <c r="F1778" s="57" t="s">
        <v>441</v>
      </c>
      <c r="G1778" s="59">
        <v>98462</v>
      </c>
      <c r="H1778" s="102">
        <f t="shared" si="27"/>
        <v>20.049481261263097</v>
      </c>
    </row>
    <row r="1779" spans="1:8" x14ac:dyDescent="0.25">
      <c r="A1779" s="56">
        <v>396740915097</v>
      </c>
      <c r="B1779" s="57" t="s">
        <v>62</v>
      </c>
      <c r="C1779" s="58" t="s">
        <v>5214</v>
      </c>
      <c r="D1779" s="58" t="s">
        <v>5215</v>
      </c>
      <c r="E1779" s="58" t="s">
        <v>440</v>
      </c>
      <c r="F1779" s="57" t="s">
        <v>477</v>
      </c>
      <c r="G1779" s="59">
        <v>98462</v>
      </c>
      <c r="H1779" s="102">
        <f t="shared" si="27"/>
        <v>20.049481261263097</v>
      </c>
    </row>
    <row r="1780" spans="1:8" x14ac:dyDescent="0.25">
      <c r="A1780" s="56">
        <v>396740915101</v>
      </c>
      <c r="B1780" s="57" t="s">
        <v>63</v>
      </c>
      <c r="C1780" s="58" t="s">
        <v>5214</v>
      </c>
      <c r="D1780" s="58" t="s">
        <v>5215</v>
      </c>
      <c r="E1780" s="58" t="s">
        <v>440</v>
      </c>
      <c r="F1780" s="57" t="s">
        <v>477</v>
      </c>
      <c r="G1780" s="59">
        <v>98462</v>
      </c>
      <c r="H1780" s="102">
        <f t="shared" si="27"/>
        <v>20.049481261263097</v>
      </c>
    </row>
    <row r="1781" spans="1:8" x14ac:dyDescent="0.25">
      <c r="A1781" s="56">
        <v>396740915178</v>
      </c>
      <c r="B1781" s="57" t="s">
        <v>49</v>
      </c>
      <c r="C1781" s="58" t="s">
        <v>5216</v>
      </c>
      <c r="D1781" s="58" t="s">
        <v>5217</v>
      </c>
      <c r="E1781" s="58" t="s">
        <v>440</v>
      </c>
      <c r="F1781" s="57" t="s">
        <v>441</v>
      </c>
      <c r="G1781" s="59">
        <v>98462</v>
      </c>
      <c r="H1781" s="102">
        <f t="shared" si="27"/>
        <v>20.049481261263097</v>
      </c>
    </row>
    <row r="1782" spans="1:8" x14ac:dyDescent="0.25">
      <c r="A1782" s="56">
        <v>396740915402</v>
      </c>
      <c r="B1782" s="57" t="s">
        <v>66</v>
      </c>
      <c r="C1782" s="58" t="s">
        <v>5218</v>
      </c>
      <c r="D1782" s="58" t="s">
        <v>5219</v>
      </c>
      <c r="E1782" s="58" t="s">
        <v>440</v>
      </c>
      <c r="F1782" s="57" t="s">
        <v>441</v>
      </c>
      <c r="G1782" s="59">
        <v>98462</v>
      </c>
      <c r="H1782" s="102">
        <f t="shared" si="27"/>
        <v>20.049481261263097</v>
      </c>
    </row>
    <row r="1783" spans="1:8" x14ac:dyDescent="0.25">
      <c r="A1783" s="56">
        <v>396761202929</v>
      </c>
      <c r="B1783" s="57" t="s">
        <v>362</v>
      </c>
      <c r="C1783" s="58" t="s">
        <v>461</v>
      </c>
      <c r="D1783" s="58" t="s">
        <v>3088</v>
      </c>
      <c r="E1783" s="58" t="s">
        <v>440</v>
      </c>
      <c r="F1783" s="57" t="s">
        <v>441</v>
      </c>
      <c r="G1783" s="59">
        <v>98462</v>
      </c>
      <c r="H1783" s="102">
        <f t="shared" si="27"/>
        <v>20.049481261263097</v>
      </c>
    </row>
    <row r="1784" spans="1:8" x14ac:dyDescent="0.25">
      <c r="A1784" s="56">
        <v>396761203101</v>
      </c>
      <c r="B1784" s="57" t="s">
        <v>70</v>
      </c>
      <c r="C1784" s="58" t="s">
        <v>497</v>
      </c>
      <c r="D1784" s="58" t="s">
        <v>5220</v>
      </c>
      <c r="E1784" s="58" t="s">
        <v>440</v>
      </c>
      <c r="F1784" s="57" t="s">
        <v>441</v>
      </c>
      <c r="G1784" s="59">
        <v>98462</v>
      </c>
      <c r="H1784" s="102">
        <f t="shared" si="27"/>
        <v>20.049481261263097</v>
      </c>
    </row>
    <row r="1785" spans="1:8" x14ac:dyDescent="0.25">
      <c r="A1785" s="56">
        <v>396921120126</v>
      </c>
      <c r="B1785" s="57" t="s">
        <v>72</v>
      </c>
      <c r="C1785" s="58" t="s">
        <v>5221</v>
      </c>
      <c r="D1785" s="58" t="s">
        <v>5222</v>
      </c>
      <c r="E1785" s="58" t="s">
        <v>440</v>
      </c>
      <c r="F1785" s="57" t="s">
        <v>441</v>
      </c>
      <c r="G1785" s="59">
        <v>98462</v>
      </c>
      <c r="H1785" s="102">
        <f t="shared" si="27"/>
        <v>20.049481261263097</v>
      </c>
    </row>
    <row r="1786" spans="1:8" x14ac:dyDescent="0.25">
      <c r="A1786" s="56">
        <v>396980750443</v>
      </c>
      <c r="B1786" s="57" t="s">
        <v>220</v>
      </c>
      <c r="C1786" s="58" t="s">
        <v>5223</v>
      </c>
      <c r="D1786" s="58" t="s">
        <v>5224</v>
      </c>
      <c r="E1786" s="58" t="s">
        <v>440</v>
      </c>
      <c r="F1786" s="57" t="s">
        <v>441</v>
      </c>
      <c r="G1786" s="59">
        <v>98462</v>
      </c>
      <c r="H1786" s="102">
        <f t="shared" si="27"/>
        <v>20.049481261263097</v>
      </c>
    </row>
    <row r="1787" spans="1:8" x14ac:dyDescent="0.25">
      <c r="A1787" s="56">
        <v>396990103683</v>
      </c>
      <c r="B1787" s="57" t="s">
        <v>52</v>
      </c>
      <c r="C1787" s="58" t="s">
        <v>4539</v>
      </c>
      <c r="D1787" s="58" t="s">
        <v>5225</v>
      </c>
      <c r="E1787" s="58" t="s">
        <v>440</v>
      </c>
      <c r="F1787" s="57" t="s">
        <v>477</v>
      </c>
      <c r="G1787" s="59">
        <v>98462</v>
      </c>
      <c r="H1787" s="102">
        <f t="shared" si="27"/>
        <v>20.049481261263097</v>
      </c>
    </row>
    <row r="1788" spans="1:8" x14ac:dyDescent="0.25">
      <c r="A1788" s="56">
        <v>397161000113</v>
      </c>
      <c r="B1788" s="57" t="s">
        <v>5226</v>
      </c>
      <c r="C1788" s="58" t="s">
        <v>5227</v>
      </c>
      <c r="D1788" s="58" t="s">
        <v>5228</v>
      </c>
      <c r="E1788" s="58" t="s">
        <v>716</v>
      </c>
      <c r="F1788" s="57" t="s">
        <v>441</v>
      </c>
      <c r="G1788" s="59">
        <v>98462</v>
      </c>
      <c r="H1788" s="102">
        <f t="shared" si="27"/>
        <v>20.049481261263097</v>
      </c>
    </row>
    <row r="1789" spans="1:8" x14ac:dyDescent="0.25">
      <c r="A1789" s="56">
        <v>397161000121</v>
      </c>
      <c r="B1789" s="57" t="s">
        <v>212</v>
      </c>
      <c r="C1789" s="58" t="s">
        <v>481</v>
      </c>
      <c r="D1789" s="58" t="s">
        <v>482</v>
      </c>
      <c r="E1789" s="58" t="s">
        <v>440</v>
      </c>
      <c r="F1789" s="57" t="s">
        <v>441</v>
      </c>
      <c r="G1789" s="59">
        <v>98462</v>
      </c>
      <c r="H1789" s="102">
        <f t="shared" si="27"/>
        <v>20.049481261263097</v>
      </c>
    </row>
    <row r="1790" spans="1:8" x14ac:dyDescent="0.25">
      <c r="A1790" s="56">
        <v>398050801113</v>
      </c>
      <c r="B1790" s="57" t="s">
        <v>5229</v>
      </c>
      <c r="C1790" s="58" t="s">
        <v>5230</v>
      </c>
      <c r="D1790" s="58" t="s">
        <v>5231</v>
      </c>
      <c r="E1790" s="58" t="s">
        <v>1845</v>
      </c>
      <c r="F1790" s="57" t="s">
        <v>477</v>
      </c>
      <c r="G1790" s="59">
        <v>98462</v>
      </c>
      <c r="H1790" s="102">
        <f t="shared" si="27"/>
        <v>20.049481261263097</v>
      </c>
    </row>
    <row r="1791" spans="1:8" x14ac:dyDescent="0.25">
      <c r="A1791" s="56">
        <v>398070201091</v>
      </c>
      <c r="B1791" s="57" t="s">
        <v>5232</v>
      </c>
      <c r="C1791" s="58" t="s">
        <v>2395</v>
      </c>
      <c r="D1791" s="58" t="s">
        <v>3976</v>
      </c>
      <c r="E1791" s="58" t="s">
        <v>743</v>
      </c>
      <c r="F1791" s="57" t="s">
        <v>477</v>
      </c>
      <c r="G1791" s="59">
        <v>98462</v>
      </c>
      <c r="H1791" s="102">
        <f t="shared" si="27"/>
        <v>20.049481261263097</v>
      </c>
    </row>
    <row r="1792" spans="1:8" x14ac:dyDescent="0.25">
      <c r="A1792" s="56">
        <v>398070801349</v>
      </c>
      <c r="B1792" s="57" t="s">
        <v>5233</v>
      </c>
      <c r="C1792" s="58" t="s">
        <v>5234</v>
      </c>
      <c r="D1792" s="58" t="s">
        <v>5235</v>
      </c>
      <c r="E1792" s="58" t="s">
        <v>1845</v>
      </c>
      <c r="F1792" s="57" t="s">
        <v>477</v>
      </c>
      <c r="G1792" s="59">
        <v>98462</v>
      </c>
      <c r="H1792" s="102">
        <f t="shared" si="27"/>
        <v>20.049481261263097</v>
      </c>
    </row>
    <row r="1793" spans="1:8" x14ac:dyDescent="0.25">
      <c r="A1793" s="56">
        <v>398090700191</v>
      </c>
      <c r="B1793" s="57" t="s">
        <v>5236</v>
      </c>
      <c r="C1793" s="58" t="s">
        <v>5237</v>
      </c>
      <c r="D1793" s="58" t="s">
        <v>5238</v>
      </c>
      <c r="E1793" s="58" t="s">
        <v>1051</v>
      </c>
      <c r="F1793" s="57" t="s">
        <v>441</v>
      </c>
      <c r="G1793" s="59">
        <v>98462</v>
      </c>
      <c r="H1793" s="102">
        <f t="shared" si="27"/>
        <v>20.049481261263097</v>
      </c>
    </row>
    <row r="1794" spans="1:8" x14ac:dyDescent="0.25">
      <c r="A1794" s="56">
        <v>398091000907</v>
      </c>
      <c r="B1794" s="57" t="s">
        <v>5239</v>
      </c>
      <c r="C1794" s="58" t="s">
        <v>5240</v>
      </c>
      <c r="D1794" s="58" t="s">
        <v>5241</v>
      </c>
      <c r="E1794" s="58" t="s">
        <v>1051</v>
      </c>
      <c r="F1794" s="57" t="s">
        <v>441</v>
      </c>
      <c r="G1794" s="59">
        <v>98462</v>
      </c>
      <c r="H1794" s="102">
        <f t="shared" ref="H1794:H1857" si="28">G1794/4910.95</f>
        <v>20.049481261263097</v>
      </c>
    </row>
    <row r="1795" spans="1:8" x14ac:dyDescent="0.25">
      <c r="A1795" s="56">
        <v>398100701212</v>
      </c>
      <c r="B1795" s="57" t="s">
        <v>434</v>
      </c>
      <c r="C1795" s="58" t="s">
        <v>5067</v>
      </c>
      <c r="D1795" s="58" t="s">
        <v>5242</v>
      </c>
      <c r="E1795" s="58" t="s">
        <v>1845</v>
      </c>
      <c r="F1795" s="57" t="s">
        <v>441</v>
      </c>
      <c r="G1795" s="59">
        <v>98462</v>
      </c>
      <c r="H1795" s="102">
        <f t="shared" si="28"/>
        <v>20.049481261263097</v>
      </c>
    </row>
    <row r="1796" spans="1:8" x14ac:dyDescent="0.25">
      <c r="A1796" s="56">
        <v>398121100464</v>
      </c>
      <c r="B1796" s="57" t="s">
        <v>5243</v>
      </c>
      <c r="C1796" s="58" t="s">
        <v>4583</v>
      </c>
      <c r="D1796" s="58" t="s">
        <v>5244</v>
      </c>
      <c r="E1796" s="58" t="s">
        <v>1051</v>
      </c>
      <c r="F1796" s="57" t="s">
        <v>477</v>
      </c>
      <c r="G1796" s="59">
        <v>98462</v>
      </c>
      <c r="H1796" s="102">
        <f t="shared" si="28"/>
        <v>20.049481261263097</v>
      </c>
    </row>
    <row r="1797" spans="1:8" x14ac:dyDescent="0.25">
      <c r="A1797" s="56">
        <v>398140200461</v>
      </c>
      <c r="B1797" s="57" t="s">
        <v>5245</v>
      </c>
      <c r="C1797" s="58" t="s">
        <v>5246</v>
      </c>
      <c r="D1797" s="58" t="s">
        <v>5247</v>
      </c>
      <c r="E1797" s="58" t="s">
        <v>1845</v>
      </c>
      <c r="F1797" s="57" t="s">
        <v>441</v>
      </c>
      <c r="G1797" s="59">
        <v>98462</v>
      </c>
      <c r="H1797" s="102">
        <f t="shared" si="28"/>
        <v>20.049481261263097</v>
      </c>
    </row>
    <row r="1798" spans="1:8" x14ac:dyDescent="0.25">
      <c r="A1798" s="56">
        <v>398140500775</v>
      </c>
      <c r="B1798" s="57" t="s">
        <v>5248</v>
      </c>
      <c r="C1798" s="58" t="s">
        <v>5249</v>
      </c>
      <c r="D1798" s="58" t="s">
        <v>5250</v>
      </c>
      <c r="E1798" s="58" t="s">
        <v>5251</v>
      </c>
      <c r="F1798" s="57" t="s">
        <v>441</v>
      </c>
      <c r="G1798" s="59">
        <v>98462</v>
      </c>
      <c r="H1798" s="102">
        <f t="shared" si="28"/>
        <v>20.049481261263097</v>
      </c>
    </row>
    <row r="1799" spans="1:8" x14ac:dyDescent="0.25">
      <c r="A1799" s="56">
        <v>398190200985</v>
      </c>
      <c r="B1799" s="57" t="s">
        <v>5252</v>
      </c>
      <c r="C1799" s="58" t="s">
        <v>5253</v>
      </c>
      <c r="D1799" s="58" t="s">
        <v>5254</v>
      </c>
      <c r="E1799" s="58" t="s">
        <v>1051</v>
      </c>
      <c r="F1799" s="57" t="s">
        <v>441</v>
      </c>
      <c r="G1799" s="59">
        <v>98462</v>
      </c>
      <c r="H1799" s="102">
        <f t="shared" si="28"/>
        <v>20.049481261263097</v>
      </c>
    </row>
    <row r="1800" spans="1:8" x14ac:dyDescent="0.25">
      <c r="A1800" s="56">
        <v>398191100411</v>
      </c>
      <c r="B1800" s="57" t="s">
        <v>5255</v>
      </c>
      <c r="C1800" s="58" t="s">
        <v>5256</v>
      </c>
      <c r="D1800" s="58" t="s">
        <v>5257</v>
      </c>
      <c r="E1800" s="58" t="s">
        <v>1845</v>
      </c>
      <c r="F1800" s="57" t="s">
        <v>477</v>
      </c>
      <c r="G1800" s="59">
        <v>98462</v>
      </c>
      <c r="H1800" s="102">
        <f t="shared" si="28"/>
        <v>20.049481261263097</v>
      </c>
    </row>
    <row r="1801" spans="1:8" x14ac:dyDescent="0.25">
      <c r="A1801" s="56">
        <v>398191201381</v>
      </c>
      <c r="B1801" s="57" t="s">
        <v>5258</v>
      </c>
      <c r="C1801" s="58" t="s">
        <v>5259</v>
      </c>
      <c r="D1801" s="58" t="s">
        <v>5260</v>
      </c>
      <c r="E1801" s="58" t="s">
        <v>743</v>
      </c>
      <c r="F1801" s="57" t="s">
        <v>441</v>
      </c>
      <c r="G1801" s="59">
        <v>98462</v>
      </c>
      <c r="H1801" s="102">
        <f t="shared" si="28"/>
        <v>20.049481261263097</v>
      </c>
    </row>
    <row r="1802" spans="1:8" x14ac:dyDescent="0.25">
      <c r="A1802" s="56">
        <v>398200300461</v>
      </c>
      <c r="B1802" s="57" t="s">
        <v>5261</v>
      </c>
      <c r="C1802" s="58" t="s">
        <v>5262</v>
      </c>
      <c r="D1802" s="58" t="s">
        <v>5263</v>
      </c>
      <c r="E1802" s="58" t="s">
        <v>1051</v>
      </c>
      <c r="F1802" s="57" t="s">
        <v>441</v>
      </c>
      <c r="G1802" s="59">
        <v>98462</v>
      </c>
      <c r="H1802" s="102">
        <f t="shared" si="28"/>
        <v>20.049481261263097</v>
      </c>
    </row>
    <row r="1803" spans="1:8" x14ac:dyDescent="0.25">
      <c r="A1803" s="56">
        <v>398880400227</v>
      </c>
      <c r="B1803" s="57" t="s">
        <v>5264</v>
      </c>
      <c r="C1803" s="58" t="s">
        <v>5230</v>
      </c>
      <c r="D1803" s="58" t="s">
        <v>5265</v>
      </c>
      <c r="E1803" s="58" t="s">
        <v>743</v>
      </c>
      <c r="F1803" s="57" t="s">
        <v>477</v>
      </c>
      <c r="G1803" s="59">
        <v>98462</v>
      </c>
      <c r="H1803" s="102">
        <f t="shared" si="28"/>
        <v>20.049481261263097</v>
      </c>
    </row>
    <row r="1804" spans="1:8" x14ac:dyDescent="0.25">
      <c r="A1804" s="56">
        <v>398890600151</v>
      </c>
      <c r="B1804" s="57" t="s">
        <v>5266</v>
      </c>
      <c r="C1804" s="58" t="s">
        <v>5267</v>
      </c>
      <c r="D1804" s="58" t="s">
        <v>5268</v>
      </c>
      <c r="E1804" s="58" t="s">
        <v>2223</v>
      </c>
      <c r="F1804" s="57" t="s">
        <v>441</v>
      </c>
      <c r="G1804" s="59">
        <v>98462</v>
      </c>
      <c r="H1804" s="102">
        <f t="shared" si="28"/>
        <v>20.049481261263097</v>
      </c>
    </row>
    <row r="1805" spans="1:8" x14ac:dyDescent="0.25">
      <c r="A1805" s="56">
        <v>398900600325</v>
      </c>
      <c r="B1805" s="57" t="s">
        <v>5269</v>
      </c>
      <c r="C1805" s="58" t="s">
        <v>5270</v>
      </c>
      <c r="D1805" s="58" t="s">
        <v>5271</v>
      </c>
      <c r="E1805" s="58" t="s">
        <v>2160</v>
      </c>
      <c r="F1805" s="57" t="s">
        <v>441</v>
      </c>
      <c r="G1805" s="59">
        <v>98462</v>
      </c>
      <c r="H1805" s="102">
        <f t="shared" si="28"/>
        <v>20.049481261263097</v>
      </c>
    </row>
    <row r="1806" spans="1:8" x14ac:dyDescent="0.25">
      <c r="A1806" s="56">
        <v>398940720251</v>
      </c>
      <c r="B1806" s="57" t="s">
        <v>5272</v>
      </c>
      <c r="C1806" s="58" t="s">
        <v>5273</v>
      </c>
      <c r="D1806" s="58" t="s">
        <v>5274</v>
      </c>
      <c r="E1806" s="58" t="s">
        <v>2227</v>
      </c>
      <c r="F1806" s="57" t="s">
        <v>477</v>
      </c>
      <c r="G1806" s="59">
        <v>98462</v>
      </c>
      <c r="H1806" s="102">
        <f t="shared" si="28"/>
        <v>20.049481261263097</v>
      </c>
    </row>
    <row r="1807" spans="1:8" x14ac:dyDescent="0.25">
      <c r="A1807" s="56">
        <v>398960405955</v>
      </c>
      <c r="B1807" s="57" t="s">
        <v>5275</v>
      </c>
      <c r="C1807" s="58" t="s">
        <v>5276</v>
      </c>
      <c r="D1807" s="58" t="s">
        <v>5277</v>
      </c>
      <c r="E1807" s="58" t="s">
        <v>2223</v>
      </c>
      <c r="F1807" s="57" t="s">
        <v>441</v>
      </c>
      <c r="G1807" s="59">
        <v>98462</v>
      </c>
      <c r="H1807" s="102">
        <f t="shared" si="28"/>
        <v>20.049481261263097</v>
      </c>
    </row>
    <row r="1808" spans="1:8" x14ac:dyDescent="0.25">
      <c r="A1808" s="56">
        <v>399170400046</v>
      </c>
      <c r="B1808" s="57" t="s">
        <v>5278</v>
      </c>
      <c r="C1808" s="58" t="s">
        <v>5279</v>
      </c>
      <c r="D1808" s="58" t="s">
        <v>5280</v>
      </c>
      <c r="E1808" s="58" t="s">
        <v>825</v>
      </c>
      <c r="F1808" s="57" t="s">
        <v>441</v>
      </c>
      <c r="G1808" s="59">
        <v>98462</v>
      </c>
      <c r="H1808" s="102">
        <f t="shared" si="28"/>
        <v>20.049481261263097</v>
      </c>
    </row>
    <row r="1809" spans="1:8" x14ac:dyDescent="0.25">
      <c r="A1809" s="56">
        <v>400020103246</v>
      </c>
      <c r="B1809" s="57" t="s">
        <v>5281</v>
      </c>
      <c r="C1809" s="58" t="s">
        <v>2743</v>
      </c>
      <c r="D1809" s="58" t="s">
        <v>5282</v>
      </c>
      <c r="E1809" s="58" t="s">
        <v>716</v>
      </c>
      <c r="F1809" s="57" t="s">
        <v>441</v>
      </c>
      <c r="G1809" s="59">
        <v>98462</v>
      </c>
      <c r="H1809" s="102">
        <f t="shared" si="28"/>
        <v>20.049481261263097</v>
      </c>
    </row>
    <row r="1810" spans="1:8" x14ac:dyDescent="0.25">
      <c r="A1810" s="56">
        <v>400030507744</v>
      </c>
      <c r="B1810" s="57" t="s">
        <v>5283</v>
      </c>
      <c r="C1810" s="58" t="s">
        <v>5284</v>
      </c>
      <c r="D1810" s="58" t="s">
        <v>5285</v>
      </c>
      <c r="E1810" s="58" t="s">
        <v>716</v>
      </c>
      <c r="F1810" s="57" t="s">
        <v>441</v>
      </c>
      <c r="G1810" s="59">
        <v>98462</v>
      </c>
      <c r="H1810" s="102">
        <f t="shared" si="28"/>
        <v>20.049481261263097</v>
      </c>
    </row>
    <row r="1811" spans="1:8" x14ac:dyDescent="0.25">
      <c r="A1811" s="56">
        <v>400050305013</v>
      </c>
      <c r="B1811" s="57" t="s">
        <v>5286</v>
      </c>
      <c r="C1811" s="58" t="s">
        <v>5287</v>
      </c>
      <c r="D1811" s="58" t="s">
        <v>5288</v>
      </c>
      <c r="E1811" s="58" t="s">
        <v>716</v>
      </c>
      <c r="F1811" s="57" t="s">
        <v>441</v>
      </c>
      <c r="G1811" s="59">
        <v>98462</v>
      </c>
      <c r="H1811" s="102">
        <f t="shared" si="28"/>
        <v>20.049481261263097</v>
      </c>
    </row>
    <row r="1812" spans="1:8" x14ac:dyDescent="0.25">
      <c r="A1812" s="56">
        <v>400100500220</v>
      </c>
      <c r="B1812" s="57" t="s">
        <v>5289</v>
      </c>
      <c r="C1812" s="58" t="s">
        <v>4066</v>
      </c>
      <c r="D1812" s="58" t="s">
        <v>5290</v>
      </c>
      <c r="E1812" s="58" t="s">
        <v>716</v>
      </c>
      <c r="F1812" s="57" t="s">
        <v>441</v>
      </c>
      <c r="G1812" s="59">
        <v>98462</v>
      </c>
      <c r="H1812" s="102">
        <f t="shared" si="28"/>
        <v>20.049481261263097</v>
      </c>
    </row>
    <row r="1813" spans="1:8" x14ac:dyDescent="0.25">
      <c r="A1813" s="56">
        <v>400101111405</v>
      </c>
      <c r="B1813" s="57" t="s">
        <v>5291</v>
      </c>
      <c r="C1813" s="58" t="s">
        <v>5292</v>
      </c>
      <c r="D1813" s="58" t="s">
        <v>5293</v>
      </c>
      <c r="E1813" s="58" t="s">
        <v>716</v>
      </c>
      <c r="F1813" s="57" t="s">
        <v>441</v>
      </c>
      <c r="G1813" s="59">
        <v>98462</v>
      </c>
      <c r="H1813" s="102">
        <f t="shared" si="28"/>
        <v>20.049481261263097</v>
      </c>
    </row>
    <row r="1814" spans="1:8" x14ac:dyDescent="0.25">
      <c r="A1814" s="56">
        <v>400110401033</v>
      </c>
      <c r="B1814" s="57" t="s">
        <v>5294</v>
      </c>
      <c r="C1814" s="58" t="s">
        <v>5295</v>
      </c>
      <c r="D1814" s="58" t="s">
        <v>5296</v>
      </c>
      <c r="E1814" s="58" t="s">
        <v>716</v>
      </c>
      <c r="F1814" s="57" t="s">
        <v>441</v>
      </c>
      <c r="G1814" s="59">
        <v>98462</v>
      </c>
      <c r="H1814" s="102">
        <f t="shared" si="28"/>
        <v>20.049481261263097</v>
      </c>
    </row>
    <row r="1815" spans="1:8" x14ac:dyDescent="0.25">
      <c r="A1815" s="56">
        <v>400120605486</v>
      </c>
      <c r="B1815" s="57" t="s">
        <v>5297</v>
      </c>
      <c r="C1815" s="58" t="s">
        <v>2407</v>
      </c>
      <c r="D1815" s="58" t="s">
        <v>5298</v>
      </c>
      <c r="E1815" s="58" t="s">
        <v>716</v>
      </c>
      <c r="F1815" s="57" t="s">
        <v>441</v>
      </c>
      <c r="G1815" s="59">
        <v>98462</v>
      </c>
      <c r="H1815" s="102">
        <f t="shared" si="28"/>
        <v>20.049481261263097</v>
      </c>
    </row>
    <row r="1816" spans="1:8" x14ac:dyDescent="0.25">
      <c r="A1816" s="56">
        <v>400121003056</v>
      </c>
      <c r="B1816" s="57" t="s">
        <v>5299</v>
      </c>
      <c r="C1816" s="58" t="s">
        <v>5300</v>
      </c>
      <c r="D1816" s="58" t="s">
        <v>5301</v>
      </c>
      <c r="E1816" s="58" t="s">
        <v>716</v>
      </c>
      <c r="F1816" s="57" t="s">
        <v>441</v>
      </c>
      <c r="G1816" s="59">
        <v>98462</v>
      </c>
      <c r="H1816" s="102">
        <f t="shared" si="28"/>
        <v>20.049481261263097</v>
      </c>
    </row>
    <row r="1817" spans="1:8" x14ac:dyDescent="0.25">
      <c r="A1817" s="56">
        <v>400121004281</v>
      </c>
      <c r="B1817" s="57" t="s">
        <v>5302</v>
      </c>
      <c r="C1817" s="58" t="s">
        <v>5303</v>
      </c>
      <c r="D1817" s="58" t="s">
        <v>5304</v>
      </c>
      <c r="E1817" s="58" t="s">
        <v>716</v>
      </c>
      <c r="F1817" s="57" t="s">
        <v>441</v>
      </c>
      <c r="G1817" s="59">
        <v>98462</v>
      </c>
      <c r="H1817" s="102">
        <f t="shared" si="28"/>
        <v>20.049481261263097</v>
      </c>
    </row>
    <row r="1818" spans="1:8" x14ac:dyDescent="0.25">
      <c r="A1818" s="56">
        <v>400130200085</v>
      </c>
      <c r="B1818" s="57" t="s">
        <v>5305</v>
      </c>
      <c r="C1818" s="58" t="s">
        <v>2410</v>
      </c>
      <c r="D1818" s="58" t="s">
        <v>1432</v>
      </c>
      <c r="E1818" s="58" t="s">
        <v>716</v>
      </c>
      <c r="F1818" s="57" t="s">
        <v>441</v>
      </c>
      <c r="G1818" s="59">
        <v>98462</v>
      </c>
      <c r="H1818" s="102">
        <f t="shared" si="28"/>
        <v>20.049481261263097</v>
      </c>
    </row>
    <row r="1819" spans="1:8" x14ac:dyDescent="0.25">
      <c r="A1819" s="56">
        <v>400160506791</v>
      </c>
      <c r="B1819" s="57" t="s">
        <v>5306</v>
      </c>
      <c r="C1819" s="58" t="s">
        <v>5307</v>
      </c>
      <c r="D1819" s="58" t="s">
        <v>5308</v>
      </c>
      <c r="E1819" s="58" t="s">
        <v>716</v>
      </c>
      <c r="F1819" s="57" t="s">
        <v>441</v>
      </c>
      <c r="G1819" s="59">
        <v>98462</v>
      </c>
      <c r="H1819" s="102">
        <f t="shared" si="28"/>
        <v>20.049481261263097</v>
      </c>
    </row>
    <row r="1820" spans="1:8" x14ac:dyDescent="0.25">
      <c r="A1820" s="56">
        <v>400160707354</v>
      </c>
      <c r="B1820" s="57" t="s">
        <v>5309</v>
      </c>
      <c r="C1820" s="58" t="s">
        <v>5310</v>
      </c>
      <c r="D1820" s="58" t="s">
        <v>5311</v>
      </c>
      <c r="E1820" s="58" t="s">
        <v>716</v>
      </c>
      <c r="F1820" s="57" t="s">
        <v>477</v>
      </c>
      <c r="G1820" s="59">
        <v>98462</v>
      </c>
      <c r="H1820" s="102">
        <f t="shared" si="28"/>
        <v>20.049481261263097</v>
      </c>
    </row>
    <row r="1821" spans="1:8" x14ac:dyDescent="0.25">
      <c r="A1821" s="56">
        <v>400161001285</v>
      </c>
      <c r="B1821" s="57" t="s">
        <v>5312</v>
      </c>
      <c r="C1821" s="58" t="s">
        <v>5313</v>
      </c>
      <c r="D1821" s="58" t="s">
        <v>4599</v>
      </c>
      <c r="E1821" s="58" t="s">
        <v>716</v>
      </c>
      <c r="F1821" s="57" t="s">
        <v>441</v>
      </c>
      <c r="G1821" s="59">
        <v>98462</v>
      </c>
      <c r="H1821" s="102">
        <f t="shared" si="28"/>
        <v>20.049481261263097</v>
      </c>
    </row>
    <row r="1822" spans="1:8" x14ac:dyDescent="0.25">
      <c r="A1822" s="56">
        <v>400161001480</v>
      </c>
      <c r="B1822" s="57" t="s">
        <v>5314</v>
      </c>
      <c r="C1822" s="58" t="s">
        <v>2743</v>
      </c>
      <c r="D1822" s="58" t="s">
        <v>5315</v>
      </c>
      <c r="E1822" s="58" t="s">
        <v>716</v>
      </c>
      <c r="F1822" s="57" t="s">
        <v>441</v>
      </c>
      <c r="G1822" s="59">
        <v>98462</v>
      </c>
      <c r="H1822" s="102">
        <f t="shared" si="28"/>
        <v>20.049481261263097</v>
      </c>
    </row>
    <row r="1823" spans="1:8" x14ac:dyDescent="0.25">
      <c r="A1823" s="56">
        <v>400170107789</v>
      </c>
      <c r="B1823" s="57" t="s">
        <v>5316</v>
      </c>
      <c r="C1823" s="58" t="s">
        <v>5317</v>
      </c>
      <c r="D1823" s="58" t="s">
        <v>5318</v>
      </c>
      <c r="E1823" s="58" t="s">
        <v>716</v>
      </c>
      <c r="F1823" s="57" t="s">
        <v>441</v>
      </c>
      <c r="G1823" s="59">
        <v>98462</v>
      </c>
      <c r="H1823" s="102">
        <f t="shared" si="28"/>
        <v>20.049481261263097</v>
      </c>
    </row>
    <row r="1824" spans="1:8" x14ac:dyDescent="0.25">
      <c r="A1824" s="56">
        <v>400170303626</v>
      </c>
      <c r="B1824" s="57" t="s">
        <v>5319</v>
      </c>
      <c r="C1824" s="58" t="s">
        <v>5320</v>
      </c>
      <c r="D1824" s="58" t="s">
        <v>5321</v>
      </c>
      <c r="E1824" s="58" t="s">
        <v>716</v>
      </c>
      <c r="F1824" s="57" t="s">
        <v>441</v>
      </c>
      <c r="G1824" s="59">
        <v>98462</v>
      </c>
      <c r="H1824" s="102">
        <f t="shared" si="28"/>
        <v>20.049481261263097</v>
      </c>
    </row>
    <row r="1825" spans="1:8" x14ac:dyDescent="0.25">
      <c r="A1825" s="56">
        <v>400170408657</v>
      </c>
      <c r="B1825" s="57" t="s">
        <v>5322</v>
      </c>
      <c r="C1825" s="58" t="s">
        <v>5323</v>
      </c>
      <c r="D1825" s="58" t="s">
        <v>5324</v>
      </c>
      <c r="E1825" s="58" t="s">
        <v>716</v>
      </c>
      <c r="F1825" s="57" t="s">
        <v>441</v>
      </c>
      <c r="G1825" s="59">
        <v>98462</v>
      </c>
      <c r="H1825" s="102">
        <f t="shared" si="28"/>
        <v>20.049481261263097</v>
      </c>
    </row>
    <row r="1826" spans="1:8" x14ac:dyDescent="0.25">
      <c r="A1826" s="56">
        <v>400170606831</v>
      </c>
      <c r="B1826" s="57" t="s">
        <v>5325</v>
      </c>
      <c r="C1826" s="58" t="s">
        <v>5326</v>
      </c>
      <c r="D1826" s="58" t="s">
        <v>4114</v>
      </c>
      <c r="E1826" s="58" t="s">
        <v>716</v>
      </c>
      <c r="F1826" s="57" t="s">
        <v>441</v>
      </c>
      <c r="G1826" s="59">
        <v>98462</v>
      </c>
      <c r="H1826" s="102">
        <f t="shared" si="28"/>
        <v>20.049481261263097</v>
      </c>
    </row>
    <row r="1827" spans="1:8" x14ac:dyDescent="0.25">
      <c r="A1827" s="56">
        <v>400170701591</v>
      </c>
      <c r="B1827" s="57" t="s">
        <v>5327</v>
      </c>
      <c r="C1827" s="58" t="s">
        <v>5328</v>
      </c>
      <c r="D1827" s="58" t="s">
        <v>5329</v>
      </c>
      <c r="E1827" s="58" t="s">
        <v>716</v>
      </c>
      <c r="F1827" s="57" t="s">
        <v>441</v>
      </c>
      <c r="G1827" s="59">
        <v>98462</v>
      </c>
      <c r="H1827" s="102">
        <f t="shared" si="28"/>
        <v>20.049481261263097</v>
      </c>
    </row>
    <row r="1828" spans="1:8" x14ac:dyDescent="0.25">
      <c r="A1828" s="56">
        <v>400180203069</v>
      </c>
      <c r="B1828" s="57" t="s">
        <v>5330</v>
      </c>
      <c r="C1828" s="58" t="s">
        <v>5331</v>
      </c>
      <c r="D1828" s="58" t="s">
        <v>5332</v>
      </c>
      <c r="E1828" s="58" t="s">
        <v>716</v>
      </c>
      <c r="F1828" s="57" t="s">
        <v>441</v>
      </c>
      <c r="G1828" s="59">
        <v>98462</v>
      </c>
      <c r="H1828" s="102">
        <f t="shared" si="28"/>
        <v>20.049481261263097</v>
      </c>
    </row>
    <row r="1829" spans="1:8" x14ac:dyDescent="0.25">
      <c r="A1829" s="56">
        <v>400180407993</v>
      </c>
      <c r="B1829" s="57" t="s">
        <v>5333</v>
      </c>
      <c r="C1829" s="58" t="s">
        <v>4642</v>
      </c>
      <c r="D1829" s="58" t="s">
        <v>5334</v>
      </c>
      <c r="E1829" s="58" t="s">
        <v>716</v>
      </c>
      <c r="F1829" s="57" t="s">
        <v>441</v>
      </c>
      <c r="G1829" s="59">
        <v>98462</v>
      </c>
      <c r="H1829" s="102">
        <f t="shared" si="28"/>
        <v>20.049481261263097</v>
      </c>
    </row>
    <row r="1830" spans="1:8" x14ac:dyDescent="0.25">
      <c r="A1830" s="56">
        <v>400190110905</v>
      </c>
      <c r="B1830" s="57" t="s">
        <v>5335</v>
      </c>
      <c r="C1830" s="58" t="s">
        <v>5336</v>
      </c>
      <c r="D1830" s="58" t="s">
        <v>5337</v>
      </c>
      <c r="E1830" s="58" t="s">
        <v>716</v>
      </c>
      <c r="F1830" s="57" t="s">
        <v>441</v>
      </c>
      <c r="G1830" s="59">
        <v>98462</v>
      </c>
      <c r="H1830" s="102">
        <f t="shared" si="28"/>
        <v>20.049481261263097</v>
      </c>
    </row>
    <row r="1831" spans="1:8" x14ac:dyDescent="0.25">
      <c r="A1831" s="56">
        <v>400190506027</v>
      </c>
      <c r="B1831" s="57" t="s">
        <v>5338</v>
      </c>
      <c r="C1831" s="58" t="s">
        <v>5339</v>
      </c>
      <c r="D1831" s="58" t="s">
        <v>5340</v>
      </c>
      <c r="E1831" s="58" t="s">
        <v>716</v>
      </c>
      <c r="F1831" s="57" t="s">
        <v>441</v>
      </c>
      <c r="G1831" s="59">
        <v>98462</v>
      </c>
      <c r="H1831" s="102">
        <f t="shared" si="28"/>
        <v>20.049481261263097</v>
      </c>
    </row>
    <row r="1832" spans="1:8" x14ac:dyDescent="0.25">
      <c r="A1832" s="56">
        <v>400190602557</v>
      </c>
      <c r="B1832" s="57" t="s">
        <v>5341</v>
      </c>
      <c r="C1832" s="58" t="s">
        <v>5342</v>
      </c>
      <c r="D1832" s="58" t="s">
        <v>5343</v>
      </c>
      <c r="E1832" s="58" t="s">
        <v>2127</v>
      </c>
      <c r="F1832" s="57" t="s">
        <v>441</v>
      </c>
      <c r="G1832" s="59">
        <v>98462</v>
      </c>
      <c r="H1832" s="102">
        <f t="shared" si="28"/>
        <v>20.049481261263097</v>
      </c>
    </row>
    <row r="1833" spans="1:8" x14ac:dyDescent="0.25">
      <c r="A1833" s="56">
        <v>400200209433</v>
      </c>
      <c r="B1833" s="57" t="s">
        <v>5344</v>
      </c>
      <c r="C1833" s="58" t="s">
        <v>748</v>
      </c>
      <c r="D1833" s="58" t="s">
        <v>5345</v>
      </c>
      <c r="E1833" s="58" t="s">
        <v>716</v>
      </c>
      <c r="F1833" s="57" t="s">
        <v>441</v>
      </c>
      <c r="G1833" s="59">
        <v>98462</v>
      </c>
      <c r="H1833" s="102">
        <f t="shared" si="28"/>
        <v>20.049481261263097</v>
      </c>
    </row>
    <row r="1834" spans="1:8" x14ac:dyDescent="0.25">
      <c r="A1834" s="56">
        <v>400200304771</v>
      </c>
      <c r="B1834" s="57" t="s">
        <v>5346</v>
      </c>
      <c r="C1834" s="58" t="s">
        <v>4637</v>
      </c>
      <c r="D1834" s="58" t="s">
        <v>5347</v>
      </c>
      <c r="E1834" s="58" t="s">
        <v>716</v>
      </c>
      <c r="F1834" s="57" t="s">
        <v>441</v>
      </c>
      <c r="G1834" s="59">
        <v>98462</v>
      </c>
      <c r="H1834" s="102">
        <f t="shared" si="28"/>
        <v>20.049481261263097</v>
      </c>
    </row>
    <row r="1835" spans="1:8" x14ac:dyDescent="0.25">
      <c r="A1835" s="56">
        <v>400200304797</v>
      </c>
      <c r="B1835" s="57" t="s">
        <v>5348</v>
      </c>
      <c r="C1835" s="58" t="s">
        <v>4637</v>
      </c>
      <c r="D1835" s="58" t="s">
        <v>5340</v>
      </c>
      <c r="E1835" s="58" t="s">
        <v>716</v>
      </c>
      <c r="F1835" s="57" t="s">
        <v>441</v>
      </c>
      <c r="G1835" s="59">
        <v>98462</v>
      </c>
      <c r="H1835" s="102">
        <f t="shared" si="28"/>
        <v>20.049481261263097</v>
      </c>
    </row>
    <row r="1836" spans="1:8" x14ac:dyDescent="0.25">
      <c r="A1836" s="56">
        <v>400750300144</v>
      </c>
      <c r="B1836" s="57" t="s">
        <v>5349</v>
      </c>
      <c r="C1836" s="58" t="s">
        <v>5350</v>
      </c>
      <c r="D1836" s="58" t="s">
        <v>5351</v>
      </c>
      <c r="E1836" s="58" t="s">
        <v>716</v>
      </c>
      <c r="F1836" s="57" t="s">
        <v>441</v>
      </c>
      <c r="G1836" s="59">
        <v>98462</v>
      </c>
      <c r="H1836" s="102">
        <f t="shared" si="28"/>
        <v>20.049481261263097</v>
      </c>
    </row>
    <row r="1837" spans="1:8" x14ac:dyDescent="0.25">
      <c r="A1837" s="56">
        <v>400760700159</v>
      </c>
      <c r="B1837" s="57" t="s">
        <v>5352</v>
      </c>
      <c r="C1837" s="58" t="s">
        <v>5353</v>
      </c>
      <c r="D1837" s="58" t="s">
        <v>5354</v>
      </c>
      <c r="E1837" s="58" t="s">
        <v>716</v>
      </c>
      <c r="F1837" s="57" t="s">
        <v>441</v>
      </c>
      <c r="G1837" s="59">
        <v>98462</v>
      </c>
      <c r="H1837" s="102">
        <f t="shared" si="28"/>
        <v>20.049481261263097</v>
      </c>
    </row>
    <row r="1838" spans="1:8" x14ac:dyDescent="0.25">
      <c r="A1838" s="56">
        <v>400840500177</v>
      </c>
      <c r="B1838" s="57" t="s">
        <v>5355</v>
      </c>
      <c r="C1838" s="58" t="s">
        <v>5356</v>
      </c>
      <c r="D1838" s="58" t="s">
        <v>4130</v>
      </c>
      <c r="E1838" s="58" t="s">
        <v>716</v>
      </c>
      <c r="F1838" s="57" t="s">
        <v>441</v>
      </c>
      <c r="G1838" s="59">
        <v>98462</v>
      </c>
      <c r="H1838" s="102">
        <f t="shared" si="28"/>
        <v>20.049481261263097</v>
      </c>
    </row>
    <row r="1839" spans="1:8" x14ac:dyDescent="0.25">
      <c r="A1839" s="56">
        <v>400871100312</v>
      </c>
      <c r="B1839" s="57" t="s">
        <v>5357</v>
      </c>
      <c r="C1839" s="58" t="s">
        <v>5358</v>
      </c>
      <c r="D1839" s="58" t="s">
        <v>5359</v>
      </c>
      <c r="E1839" s="58" t="s">
        <v>716</v>
      </c>
      <c r="F1839" s="57" t="s">
        <v>441</v>
      </c>
      <c r="G1839" s="59">
        <v>98462</v>
      </c>
      <c r="H1839" s="102">
        <f t="shared" si="28"/>
        <v>20.049481261263097</v>
      </c>
    </row>
    <row r="1840" spans="1:8" x14ac:dyDescent="0.25">
      <c r="A1840" s="56">
        <v>400940740159</v>
      </c>
      <c r="B1840" s="57" t="s">
        <v>5360</v>
      </c>
      <c r="C1840" s="58" t="s">
        <v>5361</v>
      </c>
      <c r="D1840" s="58" t="s">
        <v>5362</v>
      </c>
      <c r="E1840" s="58" t="s">
        <v>716</v>
      </c>
      <c r="F1840" s="57" t="s">
        <v>441</v>
      </c>
      <c r="G1840" s="59">
        <v>98462</v>
      </c>
      <c r="H1840" s="102">
        <f t="shared" si="28"/>
        <v>20.049481261263097</v>
      </c>
    </row>
    <row r="1841" spans="1:8" x14ac:dyDescent="0.25">
      <c r="A1841" s="56">
        <v>400980120374</v>
      </c>
      <c r="B1841" s="57" t="s">
        <v>5363</v>
      </c>
      <c r="C1841" s="58" t="s">
        <v>5364</v>
      </c>
      <c r="D1841" s="58" t="s">
        <v>5365</v>
      </c>
      <c r="E1841" s="58" t="s">
        <v>716</v>
      </c>
      <c r="F1841" s="57" t="s">
        <v>441</v>
      </c>
      <c r="G1841" s="59">
        <v>98462</v>
      </c>
      <c r="H1841" s="102">
        <f t="shared" si="28"/>
        <v>20.049481261263097</v>
      </c>
    </row>
    <row r="1842" spans="1:8" x14ac:dyDescent="0.25">
      <c r="A1842" s="56">
        <v>400981021370</v>
      </c>
      <c r="B1842" s="57" t="s">
        <v>5366</v>
      </c>
      <c r="C1842" s="58" t="s">
        <v>5367</v>
      </c>
      <c r="D1842" s="58" t="s">
        <v>5368</v>
      </c>
      <c r="E1842" s="58" t="s">
        <v>716</v>
      </c>
      <c r="F1842" s="57" t="s">
        <v>441</v>
      </c>
      <c r="G1842" s="59">
        <v>98462</v>
      </c>
      <c r="H1842" s="102">
        <f t="shared" si="28"/>
        <v>20.049481261263097</v>
      </c>
    </row>
    <row r="1843" spans="1:8" x14ac:dyDescent="0.25">
      <c r="A1843" s="56">
        <v>400990220032</v>
      </c>
      <c r="B1843" s="57" t="s">
        <v>5369</v>
      </c>
      <c r="C1843" s="58" t="s">
        <v>5370</v>
      </c>
      <c r="D1843" s="58" t="s">
        <v>5371</v>
      </c>
      <c r="E1843" s="58" t="s">
        <v>716</v>
      </c>
      <c r="F1843" s="57" t="s">
        <v>441</v>
      </c>
      <c r="G1843" s="59">
        <v>98462</v>
      </c>
      <c r="H1843" s="102">
        <f t="shared" si="28"/>
        <v>20.049481261263097</v>
      </c>
    </row>
    <row r="1844" spans="1:8" x14ac:dyDescent="0.25">
      <c r="A1844" s="56">
        <v>400990221691</v>
      </c>
      <c r="B1844" s="57" t="s">
        <v>5372</v>
      </c>
      <c r="C1844" s="58" t="s">
        <v>4209</v>
      </c>
      <c r="D1844" s="58" t="s">
        <v>5373</v>
      </c>
      <c r="E1844" s="58" t="s">
        <v>716</v>
      </c>
      <c r="F1844" s="57" t="s">
        <v>441</v>
      </c>
      <c r="G1844" s="59">
        <v>98462</v>
      </c>
      <c r="H1844" s="102">
        <f t="shared" si="28"/>
        <v>20.049481261263097</v>
      </c>
    </row>
    <row r="1845" spans="1:8" x14ac:dyDescent="0.25">
      <c r="A1845" s="56">
        <v>400990822288</v>
      </c>
      <c r="B1845" s="57" t="s">
        <v>5374</v>
      </c>
      <c r="C1845" s="58" t="s">
        <v>5375</v>
      </c>
      <c r="D1845" s="58" t="s">
        <v>5376</v>
      </c>
      <c r="E1845" s="58" t="s">
        <v>716</v>
      </c>
      <c r="F1845" s="57" t="s">
        <v>441</v>
      </c>
      <c r="G1845" s="59">
        <v>98462</v>
      </c>
      <c r="H1845" s="102">
        <f t="shared" si="28"/>
        <v>20.049481261263097</v>
      </c>
    </row>
    <row r="1846" spans="1:8" x14ac:dyDescent="0.25">
      <c r="A1846" s="56">
        <v>403080700579</v>
      </c>
      <c r="B1846" s="57" t="s">
        <v>5377</v>
      </c>
      <c r="C1846" s="58" t="s">
        <v>892</v>
      </c>
      <c r="D1846" s="58" t="s">
        <v>5378</v>
      </c>
      <c r="E1846" s="58" t="s">
        <v>724</v>
      </c>
      <c r="F1846" s="57" t="s">
        <v>477</v>
      </c>
      <c r="G1846" s="59">
        <v>98462</v>
      </c>
      <c r="H1846" s="102">
        <f t="shared" si="28"/>
        <v>20.049481261263097</v>
      </c>
    </row>
    <row r="1847" spans="1:8" x14ac:dyDescent="0.25">
      <c r="A1847" s="56">
        <v>408120400133</v>
      </c>
      <c r="B1847" s="57" t="s">
        <v>5379</v>
      </c>
      <c r="C1847" s="58" t="s">
        <v>5380</v>
      </c>
      <c r="D1847" s="58" t="s">
        <v>3787</v>
      </c>
      <c r="E1847" s="58" t="s">
        <v>732</v>
      </c>
      <c r="F1847" s="57" t="s">
        <v>441</v>
      </c>
      <c r="G1847" s="59">
        <v>98462</v>
      </c>
      <c r="H1847" s="102">
        <f t="shared" si="28"/>
        <v>20.049481261263097</v>
      </c>
    </row>
    <row r="1848" spans="1:8" x14ac:dyDescent="0.25">
      <c r="A1848" s="56">
        <v>408151200086</v>
      </c>
      <c r="B1848" s="57" t="s">
        <v>5381</v>
      </c>
      <c r="C1848" s="58" t="s">
        <v>5382</v>
      </c>
      <c r="D1848" s="58" t="s">
        <v>5383</v>
      </c>
      <c r="E1848" s="58" t="s">
        <v>732</v>
      </c>
      <c r="F1848" s="57" t="s">
        <v>477</v>
      </c>
      <c r="G1848" s="59">
        <v>98462</v>
      </c>
      <c r="H1848" s="102">
        <f t="shared" si="28"/>
        <v>20.049481261263097</v>
      </c>
    </row>
    <row r="1849" spans="1:8" x14ac:dyDescent="0.25">
      <c r="A1849" s="56">
        <v>414071106178</v>
      </c>
      <c r="B1849" s="57" t="s">
        <v>5384</v>
      </c>
      <c r="C1849" s="58" t="s">
        <v>5385</v>
      </c>
      <c r="D1849" s="58" t="s">
        <v>5386</v>
      </c>
      <c r="E1849" s="58" t="s">
        <v>2174</v>
      </c>
      <c r="F1849" s="57" t="s">
        <v>441</v>
      </c>
      <c r="G1849" s="59">
        <v>98462</v>
      </c>
      <c r="H1849" s="102">
        <f t="shared" si="28"/>
        <v>20.049481261263097</v>
      </c>
    </row>
    <row r="1850" spans="1:8" x14ac:dyDescent="0.25">
      <c r="A1850" s="56">
        <v>414120716823</v>
      </c>
      <c r="B1850" s="57" t="s">
        <v>5387</v>
      </c>
      <c r="C1850" s="58" t="s">
        <v>5388</v>
      </c>
      <c r="D1850" s="58" t="s">
        <v>5389</v>
      </c>
      <c r="E1850" s="58" t="s">
        <v>2174</v>
      </c>
      <c r="F1850" s="57" t="s">
        <v>441</v>
      </c>
      <c r="G1850" s="59">
        <v>98462</v>
      </c>
      <c r="H1850" s="102">
        <f t="shared" si="28"/>
        <v>20.049481261263097</v>
      </c>
    </row>
    <row r="1851" spans="1:8" x14ac:dyDescent="0.25">
      <c r="A1851" s="56">
        <v>414950504641</v>
      </c>
      <c r="B1851" s="57" t="s">
        <v>5390</v>
      </c>
      <c r="C1851" s="58" t="s">
        <v>5391</v>
      </c>
      <c r="D1851" s="58" t="s">
        <v>5392</v>
      </c>
      <c r="E1851" s="58" t="s">
        <v>2174</v>
      </c>
      <c r="F1851" s="57" t="s">
        <v>441</v>
      </c>
      <c r="G1851" s="59">
        <v>98462</v>
      </c>
      <c r="H1851" s="102">
        <f t="shared" si="28"/>
        <v>20.049481261263097</v>
      </c>
    </row>
    <row r="1852" spans="1:8" x14ac:dyDescent="0.25">
      <c r="A1852" s="56">
        <v>414980202096</v>
      </c>
      <c r="B1852" s="57" t="s">
        <v>5393</v>
      </c>
      <c r="C1852" s="58" t="s">
        <v>5394</v>
      </c>
      <c r="D1852" s="58" t="s">
        <v>5395</v>
      </c>
      <c r="E1852" s="58" t="s">
        <v>2174</v>
      </c>
      <c r="F1852" s="57" t="s">
        <v>441</v>
      </c>
      <c r="G1852" s="59">
        <v>98462</v>
      </c>
      <c r="H1852" s="102">
        <f t="shared" si="28"/>
        <v>20.049481261263097</v>
      </c>
    </row>
    <row r="1853" spans="1:8" x14ac:dyDescent="0.25">
      <c r="A1853" s="56">
        <v>420090301691</v>
      </c>
      <c r="B1853" s="57" t="s">
        <v>5396</v>
      </c>
      <c r="C1853" s="58" t="s">
        <v>5397</v>
      </c>
      <c r="D1853" s="58" t="s">
        <v>5398</v>
      </c>
      <c r="E1853" s="58" t="s">
        <v>5399</v>
      </c>
      <c r="F1853" s="57" t="s">
        <v>441</v>
      </c>
      <c r="G1853" s="59">
        <v>98462</v>
      </c>
      <c r="H1853" s="102">
        <f t="shared" si="28"/>
        <v>20.049481261263097</v>
      </c>
    </row>
    <row r="1854" spans="1:8" x14ac:dyDescent="0.25">
      <c r="A1854" s="56">
        <v>395051200157</v>
      </c>
      <c r="B1854" s="57" t="s">
        <v>243</v>
      </c>
      <c r="C1854" s="58" t="s">
        <v>5400</v>
      </c>
      <c r="D1854" s="58" t="s">
        <v>5401</v>
      </c>
      <c r="E1854" s="58" t="s">
        <v>440</v>
      </c>
      <c r="F1854" s="57" t="s">
        <v>441</v>
      </c>
      <c r="G1854" s="59">
        <v>98446</v>
      </c>
      <c r="H1854" s="102">
        <f t="shared" si="28"/>
        <v>20.046223235830137</v>
      </c>
    </row>
    <row r="1855" spans="1:8" x14ac:dyDescent="0.25">
      <c r="A1855" s="56">
        <v>395760509765</v>
      </c>
      <c r="B1855" s="57" t="s">
        <v>5402</v>
      </c>
      <c r="C1855" s="58" t="s">
        <v>5403</v>
      </c>
      <c r="D1855" s="58" t="s">
        <v>5404</v>
      </c>
      <c r="E1855" s="58" t="s">
        <v>728</v>
      </c>
      <c r="F1855" s="57" t="s">
        <v>441</v>
      </c>
      <c r="G1855" s="59">
        <v>98331</v>
      </c>
      <c r="H1855" s="102">
        <f t="shared" si="28"/>
        <v>20.022806178030727</v>
      </c>
    </row>
    <row r="1856" spans="1:8" x14ac:dyDescent="0.25">
      <c r="A1856" s="56">
        <v>400110206524</v>
      </c>
      <c r="B1856" s="57" t="s">
        <v>5405</v>
      </c>
      <c r="C1856" s="58" t="s">
        <v>5406</v>
      </c>
      <c r="D1856" s="58" t="s">
        <v>5407</v>
      </c>
      <c r="E1856" s="58" t="s">
        <v>716</v>
      </c>
      <c r="F1856" s="57" t="s">
        <v>441</v>
      </c>
      <c r="G1856" s="59">
        <v>97462</v>
      </c>
      <c r="H1856" s="102">
        <f t="shared" si="28"/>
        <v>19.84585467170303</v>
      </c>
    </row>
    <row r="1857" spans="1:8" x14ac:dyDescent="0.25">
      <c r="A1857" s="56">
        <v>395121100686</v>
      </c>
      <c r="B1857" s="57" t="s">
        <v>5408</v>
      </c>
      <c r="C1857" s="58" t="s">
        <v>5409</v>
      </c>
      <c r="D1857" s="58" t="s">
        <v>5410</v>
      </c>
      <c r="E1857" s="58" t="s">
        <v>743</v>
      </c>
      <c r="F1857" s="57" t="s">
        <v>441</v>
      </c>
      <c r="G1857" s="59">
        <v>97155</v>
      </c>
      <c r="H1857" s="102">
        <f t="shared" si="28"/>
        <v>19.783341308708092</v>
      </c>
    </row>
    <row r="1858" spans="1:8" x14ac:dyDescent="0.25">
      <c r="A1858" s="56">
        <v>395130200162</v>
      </c>
      <c r="B1858" s="57" t="s">
        <v>5411</v>
      </c>
      <c r="C1858" s="58" t="s">
        <v>5412</v>
      </c>
      <c r="D1858" s="58" t="s">
        <v>5413</v>
      </c>
      <c r="E1858" s="58" t="s">
        <v>743</v>
      </c>
      <c r="F1858" s="57" t="s">
        <v>441</v>
      </c>
      <c r="G1858" s="59">
        <v>97155</v>
      </c>
      <c r="H1858" s="102">
        <f t="shared" ref="H1858:H1921" si="29">G1858/4910.95</f>
        <v>19.783341308708092</v>
      </c>
    </row>
    <row r="1859" spans="1:8" x14ac:dyDescent="0.25">
      <c r="A1859" s="56">
        <v>395130800305</v>
      </c>
      <c r="B1859" s="57" t="s">
        <v>5414</v>
      </c>
      <c r="C1859" s="58" t="s">
        <v>5415</v>
      </c>
      <c r="D1859" s="58" t="s">
        <v>4746</v>
      </c>
      <c r="E1859" s="58" t="s">
        <v>728</v>
      </c>
      <c r="F1859" s="57" t="s">
        <v>441</v>
      </c>
      <c r="G1859" s="59">
        <v>97155</v>
      </c>
      <c r="H1859" s="102">
        <f t="shared" si="29"/>
        <v>19.783341308708092</v>
      </c>
    </row>
    <row r="1860" spans="1:8" x14ac:dyDescent="0.25">
      <c r="A1860" s="56">
        <v>395150400460</v>
      </c>
      <c r="B1860" s="57" t="s">
        <v>5416</v>
      </c>
      <c r="C1860" s="58" t="s">
        <v>3857</v>
      </c>
      <c r="D1860" s="58" t="s">
        <v>3858</v>
      </c>
      <c r="E1860" s="58" t="s">
        <v>728</v>
      </c>
      <c r="F1860" s="57" t="s">
        <v>441</v>
      </c>
      <c r="G1860" s="59">
        <v>97155</v>
      </c>
      <c r="H1860" s="102">
        <f t="shared" si="29"/>
        <v>19.783341308708092</v>
      </c>
    </row>
    <row r="1861" spans="1:8" x14ac:dyDescent="0.25">
      <c r="A1861" s="56">
        <v>395160800202</v>
      </c>
      <c r="B1861" s="57" t="s">
        <v>5417</v>
      </c>
      <c r="C1861" s="58" t="s">
        <v>5418</v>
      </c>
      <c r="D1861" s="58" t="s">
        <v>5419</v>
      </c>
      <c r="E1861" s="58" t="s">
        <v>743</v>
      </c>
      <c r="F1861" s="57" t="s">
        <v>441</v>
      </c>
      <c r="G1861" s="59">
        <v>97155</v>
      </c>
      <c r="H1861" s="102">
        <f t="shared" si="29"/>
        <v>19.783341308708092</v>
      </c>
    </row>
    <row r="1862" spans="1:8" x14ac:dyDescent="0.25">
      <c r="A1862" s="56">
        <v>395180201208</v>
      </c>
      <c r="B1862" s="57" t="s">
        <v>5420</v>
      </c>
      <c r="C1862" s="58" t="s">
        <v>5421</v>
      </c>
      <c r="D1862" s="58" t="s">
        <v>5422</v>
      </c>
      <c r="E1862" s="58" t="s">
        <v>728</v>
      </c>
      <c r="F1862" s="57" t="s">
        <v>441</v>
      </c>
      <c r="G1862" s="59">
        <v>97155</v>
      </c>
      <c r="H1862" s="102">
        <f t="shared" si="29"/>
        <v>19.783341308708092</v>
      </c>
    </row>
    <row r="1863" spans="1:8" x14ac:dyDescent="0.25">
      <c r="A1863" s="56">
        <v>395180300567</v>
      </c>
      <c r="B1863" s="57" t="s">
        <v>5423</v>
      </c>
      <c r="C1863" s="58" t="s">
        <v>547</v>
      </c>
      <c r="D1863" s="58" t="s">
        <v>5424</v>
      </c>
      <c r="E1863" s="58" t="s">
        <v>728</v>
      </c>
      <c r="F1863" s="57" t="s">
        <v>441</v>
      </c>
      <c r="G1863" s="59">
        <v>97155</v>
      </c>
      <c r="H1863" s="102">
        <f t="shared" si="29"/>
        <v>19.783341308708092</v>
      </c>
    </row>
    <row r="1864" spans="1:8" x14ac:dyDescent="0.25">
      <c r="A1864" s="56">
        <v>395180900874</v>
      </c>
      <c r="B1864" s="57" t="s">
        <v>5425</v>
      </c>
      <c r="C1864" s="58" t="s">
        <v>5426</v>
      </c>
      <c r="D1864" s="58" t="s">
        <v>5427</v>
      </c>
      <c r="E1864" s="58" t="s">
        <v>728</v>
      </c>
      <c r="F1864" s="57" t="s">
        <v>441</v>
      </c>
      <c r="G1864" s="59">
        <v>97155</v>
      </c>
      <c r="H1864" s="102">
        <f t="shared" si="29"/>
        <v>19.783341308708092</v>
      </c>
    </row>
    <row r="1865" spans="1:8" x14ac:dyDescent="0.25">
      <c r="A1865" s="56">
        <v>395190300573</v>
      </c>
      <c r="B1865" s="57" t="s">
        <v>5428</v>
      </c>
      <c r="C1865" s="58" t="s">
        <v>5429</v>
      </c>
      <c r="D1865" s="58" t="s">
        <v>5430</v>
      </c>
      <c r="E1865" s="58" t="s">
        <v>728</v>
      </c>
      <c r="F1865" s="57" t="s">
        <v>441</v>
      </c>
      <c r="G1865" s="59">
        <v>97155</v>
      </c>
      <c r="H1865" s="102">
        <f t="shared" si="29"/>
        <v>19.783341308708092</v>
      </c>
    </row>
    <row r="1866" spans="1:8" x14ac:dyDescent="0.25">
      <c r="A1866" s="56">
        <v>395190301723</v>
      </c>
      <c r="B1866" s="57" t="s">
        <v>5431</v>
      </c>
      <c r="C1866" s="58" t="s">
        <v>5432</v>
      </c>
      <c r="D1866" s="58" t="s">
        <v>5433</v>
      </c>
      <c r="E1866" s="58" t="s">
        <v>728</v>
      </c>
      <c r="F1866" s="57" t="s">
        <v>441</v>
      </c>
      <c r="G1866" s="59">
        <v>97155</v>
      </c>
      <c r="H1866" s="102">
        <f t="shared" si="29"/>
        <v>19.783341308708092</v>
      </c>
    </row>
    <row r="1867" spans="1:8" x14ac:dyDescent="0.25">
      <c r="A1867" s="56">
        <v>395190400098</v>
      </c>
      <c r="B1867" s="57" t="s">
        <v>5434</v>
      </c>
      <c r="C1867" s="58" t="s">
        <v>5435</v>
      </c>
      <c r="D1867" s="58" t="s">
        <v>5436</v>
      </c>
      <c r="E1867" s="58" t="s">
        <v>728</v>
      </c>
      <c r="F1867" s="57" t="s">
        <v>477</v>
      </c>
      <c r="G1867" s="59">
        <v>97155</v>
      </c>
      <c r="H1867" s="102">
        <f t="shared" si="29"/>
        <v>19.783341308708092</v>
      </c>
    </row>
    <row r="1868" spans="1:8" x14ac:dyDescent="0.25">
      <c r="A1868" s="56">
        <v>395190400217</v>
      </c>
      <c r="B1868" s="57" t="s">
        <v>5437</v>
      </c>
      <c r="C1868" s="58" t="s">
        <v>5438</v>
      </c>
      <c r="D1868" s="58" t="s">
        <v>5439</v>
      </c>
      <c r="E1868" s="58" t="s">
        <v>728</v>
      </c>
      <c r="F1868" s="57" t="s">
        <v>441</v>
      </c>
      <c r="G1868" s="59">
        <v>97155</v>
      </c>
      <c r="H1868" s="102">
        <f t="shared" si="29"/>
        <v>19.783341308708092</v>
      </c>
    </row>
    <row r="1869" spans="1:8" x14ac:dyDescent="0.25">
      <c r="A1869" s="56">
        <v>395190501129</v>
      </c>
      <c r="B1869" s="57" t="s">
        <v>5440</v>
      </c>
      <c r="C1869" s="58" t="s">
        <v>3625</v>
      </c>
      <c r="D1869" s="58" t="s">
        <v>5441</v>
      </c>
      <c r="E1869" s="58" t="s">
        <v>728</v>
      </c>
      <c r="F1869" s="57" t="s">
        <v>477</v>
      </c>
      <c r="G1869" s="59">
        <v>97155</v>
      </c>
      <c r="H1869" s="102">
        <f t="shared" si="29"/>
        <v>19.783341308708092</v>
      </c>
    </row>
    <row r="1870" spans="1:8" x14ac:dyDescent="0.25">
      <c r="A1870" s="56">
        <v>395190501617</v>
      </c>
      <c r="B1870" s="57" t="s">
        <v>5442</v>
      </c>
      <c r="C1870" s="58" t="s">
        <v>3631</v>
      </c>
      <c r="D1870" s="58" t="s">
        <v>5443</v>
      </c>
      <c r="E1870" s="58" t="s">
        <v>743</v>
      </c>
      <c r="F1870" s="57" t="s">
        <v>441</v>
      </c>
      <c r="G1870" s="59">
        <v>97155</v>
      </c>
      <c r="H1870" s="102">
        <f t="shared" si="29"/>
        <v>19.783341308708092</v>
      </c>
    </row>
    <row r="1871" spans="1:8" x14ac:dyDescent="0.25">
      <c r="A1871" s="56">
        <v>395190600224</v>
      </c>
      <c r="B1871" s="57" t="s">
        <v>5444</v>
      </c>
      <c r="C1871" s="58" t="s">
        <v>5445</v>
      </c>
      <c r="D1871" s="58" t="s">
        <v>5446</v>
      </c>
      <c r="E1871" s="58" t="s">
        <v>728</v>
      </c>
      <c r="F1871" s="57" t="s">
        <v>441</v>
      </c>
      <c r="G1871" s="59">
        <v>97155</v>
      </c>
      <c r="H1871" s="102">
        <f t="shared" si="29"/>
        <v>19.783341308708092</v>
      </c>
    </row>
    <row r="1872" spans="1:8" x14ac:dyDescent="0.25">
      <c r="A1872" s="56">
        <v>395190600313</v>
      </c>
      <c r="B1872" s="57" t="s">
        <v>5447</v>
      </c>
      <c r="C1872" s="58" t="s">
        <v>5448</v>
      </c>
      <c r="D1872" s="58" t="s">
        <v>5449</v>
      </c>
      <c r="E1872" s="58" t="s">
        <v>743</v>
      </c>
      <c r="F1872" s="57" t="s">
        <v>441</v>
      </c>
      <c r="G1872" s="59">
        <v>97155</v>
      </c>
      <c r="H1872" s="102">
        <f t="shared" si="29"/>
        <v>19.783341308708092</v>
      </c>
    </row>
    <row r="1873" spans="1:8" x14ac:dyDescent="0.25">
      <c r="A1873" s="56">
        <v>395190601620</v>
      </c>
      <c r="B1873" s="57" t="s">
        <v>5450</v>
      </c>
      <c r="C1873" s="58" t="s">
        <v>5451</v>
      </c>
      <c r="D1873" s="58" t="s">
        <v>5452</v>
      </c>
      <c r="E1873" s="58" t="s">
        <v>728</v>
      </c>
      <c r="F1873" s="57" t="s">
        <v>441</v>
      </c>
      <c r="G1873" s="59">
        <v>97155</v>
      </c>
      <c r="H1873" s="102">
        <f t="shared" si="29"/>
        <v>19.783341308708092</v>
      </c>
    </row>
    <row r="1874" spans="1:8" x14ac:dyDescent="0.25">
      <c r="A1874" s="56">
        <v>395190601638</v>
      </c>
      <c r="B1874" s="57" t="s">
        <v>5453</v>
      </c>
      <c r="C1874" s="58" t="s">
        <v>5454</v>
      </c>
      <c r="D1874" s="58" t="s">
        <v>5455</v>
      </c>
      <c r="E1874" s="58" t="s">
        <v>728</v>
      </c>
      <c r="F1874" s="57" t="s">
        <v>441</v>
      </c>
      <c r="G1874" s="59">
        <v>97155</v>
      </c>
      <c r="H1874" s="102">
        <f t="shared" si="29"/>
        <v>19.783341308708092</v>
      </c>
    </row>
    <row r="1875" spans="1:8" x14ac:dyDescent="0.25">
      <c r="A1875" s="56">
        <v>395190700270</v>
      </c>
      <c r="B1875" s="57" t="s">
        <v>5456</v>
      </c>
      <c r="C1875" s="58" t="s">
        <v>5457</v>
      </c>
      <c r="D1875" s="58" t="s">
        <v>5452</v>
      </c>
      <c r="E1875" s="58" t="s">
        <v>728</v>
      </c>
      <c r="F1875" s="57" t="s">
        <v>441</v>
      </c>
      <c r="G1875" s="59">
        <v>97155</v>
      </c>
      <c r="H1875" s="102">
        <f t="shared" si="29"/>
        <v>19.783341308708092</v>
      </c>
    </row>
    <row r="1876" spans="1:8" x14ac:dyDescent="0.25">
      <c r="A1876" s="56">
        <v>395190700571</v>
      </c>
      <c r="B1876" s="57" t="s">
        <v>5458</v>
      </c>
      <c r="C1876" s="58" t="s">
        <v>5459</v>
      </c>
      <c r="D1876" s="58" t="s">
        <v>5460</v>
      </c>
      <c r="E1876" s="58" t="s">
        <v>728</v>
      </c>
      <c r="F1876" s="57" t="s">
        <v>441</v>
      </c>
      <c r="G1876" s="59">
        <v>97155</v>
      </c>
      <c r="H1876" s="102">
        <f t="shared" si="29"/>
        <v>19.783341308708092</v>
      </c>
    </row>
    <row r="1877" spans="1:8" x14ac:dyDescent="0.25">
      <c r="A1877" s="56">
        <v>395190701021</v>
      </c>
      <c r="B1877" s="57" t="s">
        <v>5461</v>
      </c>
      <c r="C1877" s="58" t="s">
        <v>5462</v>
      </c>
      <c r="D1877" s="58" t="s">
        <v>5463</v>
      </c>
      <c r="E1877" s="58" t="s">
        <v>743</v>
      </c>
      <c r="F1877" s="57" t="s">
        <v>441</v>
      </c>
      <c r="G1877" s="59">
        <v>97155</v>
      </c>
      <c r="H1877" s="102">
        <f t="shared" si="29"/>
        <v>19.783341308708092</v>
      </c>
    </row>
    <row r="1878" spans="1:8" x14ac:dyDescent="0.25">
      <c r="A1878" s="56">
        <v>395190701381</v>
      </c>
      <c r="B1878" s="57" t="s">
        <v>5464</v>
      </c>
      <c r="C1878" s="58" t="s">
        <v>5465</v>
      </c>
      <c r="D1878" s="58" t="s">
        <v>5466</v>
      </c>
      <c r="E1878" s="58" t="s">
        <v>728</v>
      </c>
      <c r="F1878" s="57" t="s">
        <v>441</v>
      </c>
      <c r="G1878" s="59">
        <v>97155</v>
      </c>
      <c r="H1878" s="102">
        <f t="shared" si="29"/>
        <v>19.783341308708092</v>
      </c>
    </row>
    <row r="1879" spans="1:8" x14ac:dyDescent="0.25">
      <c r="A1879" s="56">
        <v>395190800568</v>
      </c>
      <c r="B1879" s="57" t="s">
        <v>5467</v>
      </c>
      <c r="C1879" s="58" t="s">
        <v>5468</v>
      </c>
      <c r="D1879" s="58" t="s">
        <v>5469</v>
      </c>
      <c r="E1879" s="58" t="s">
        <v>743</v>
      </c>
      <c r="F1879" s="57" t="s">
        <v>441</v>
      </c>
      <c r="G1879" s="59">
        <v>97155</v>
      </c>
      <c r="H1879" s="102">
        <f t="shared" si="29"/>
        <v>19.783341308708092</v>
      </c>
    </row>
    <row r="1880" spans="1:8" x14ac:dyDescent="0.25">
      <c r="A1880" s="56">
        <v>395190801530</v>
      </c>
      <c r="B1880" s="57" t="s">
        <v>5470</v>
      </c>
      <c r="C1880" s="58" t="s">
        <v>5471</v>
      </c>
      <c r="D1880" s="58" t="s">
        <v>5472</v>
      </c>
      <c r="E1880" s="58" t="s">
        <v>743</v>
      </c>
      <c r="F1880" s="57" t="s">
        <v>441</v>
      </c>
      <c r="G1880" s="59">
        <v>97155</v>
      </c>
      <c r="H1880" s="102">
        <f t="shared" si="29"/>
        <v>19.783341308708092</v>
      </c>
    </row>
    <row r="1881" spans="1:8" x14ac:dyDescent="0.25">
      <c r="A1881" s="56">
        <v>395190900856</v>
      </c>
      <c r="B1881" s="57" t="s">
        <v>5473</v>
      </c>
      <c r="C1881" s="58" t="s">
        <v>5474</v>
      </c>
      <c r="D1881" s="58" t="s">
        <v>5475</v>
      </c>
      <c r="E1881" s="58" t="s">
        <v>728</v>
      </c>
      <c r="F1881" s="57" t="s">
        <v>441</v>
      </c>
      <c r="G1881" s="59">
        <v>97155</v>
      </c>
      <c r="H1881" s="102">
        <f t="shared" si="29"/>
        <v>19.783341308708092</v>
      </c>
    </row>
    <row r="1882" spans="1:8" x14ac:dyDescent="0.25">
      <c r="A1882" s="56">
        <v>395750300922</v>
      </c>
      <c r="B1882" s="57" t="s">
        <v>5476</v>
      </c>
      <c r="C1882" s="58" t="s">
        <v>5477</v>
      </c>
      <c r="D1882" s="58" t="s">
        <v>5478</v>
      </c>
      <c r="E1882" s="58" t="s">
        <v>743</v>
      </c>
      <c r="F1882" s="57" t="s">
        <v>441</v>
      </c>
      <c r="G1882" s="59">
        <v>97155</v>
      </c>
      <c r="H1882" s="102">
        <f t="shared" si="29"/>
        <v>19.783341308708092</v>
      </c>
    </row>
    <row r="1883" spans="1:8" x14ac:dyDescent="0.25">
      <c r="A1883" s="56">
        <v>396120600169</v>
      </c>
      <c r="B1883" s="57" t="s">
        <v>696</v>
      </c>
      <c r="C1883" s="58" t="s">
        <v>5479</v>
      </c>
      <c r="D1883" s="58" t="s">
        <v>5480</v>
      </c>
      <c r="E1883" s="58" t="s">
        <v>440</v>
      </c>
      <c r="F1883" s="57" t="s">
        <v>441</v>
      </c>
      <c r="G1883" s="59">
        <v>97155</v>
      </c>
      <c r="H1883" s="102">
        <f t="shared" si="29"/>
        <v>19.783341308708092</v>
      </c>
    </row>
    <row r="1884" spans="1:8" x14ac:dyDescent="0.25">
      <c r="A1884" s="56">
        <v>396131000635</v>
      </c>
      <c r="B1884" s="57" t="s">
        <v>165</v>
      </c>
      <c r="C1884" s="58" t="s">
        <v>5479</v>
      </c>
      <c r="D1884" s="58" t="s">
        <v>5481</v>
      </c>
      <c r="E1884" s="58" t="s">
        <v>440</v>
      </c>
      <c r="F1884" s="57" t="s">
        <v>441</v>
      </c>
      <c r="G1884" s="59">
        <v>97155</v>
      </c>
      <c r="H1884" s="102">
        <f t="shared" si="29"/>
        <v>19.783341308708092</v>
      </c>
    </row>
    <row r="1885" spans="1:8" x14ac:dyDescent="0.25">
      <c r="A1885" s="56">
        <v>396190700853</v>
      </c>
      <c r="B1885" s="57" t="s">
        <v>636</v>
      </c>
      <c r="C1885" s="58" t="s">
        <v>634</v>
      </c>
      <c r="D1885" s="58" t="s">
        <v>637</v>
      </c>
      <c r="E1885" s="58" t="s">
        <v>440</v>
      </c>
      <c r="F1885" s="57" t="s">
        <v>441</v>
      </c>
      <c r="G1885" s="59">
        <v>97155</v>
      </c>
      <c r="H1885" s="102">
        <f t="shared" si="29"/>
        <v>19.783341308708092</v>
      </c>
    </row>
    <row r="1886" spans="1:8" x14ac:dyDescent="0.25">
      <c r="A1886" s="56">
        <v>396190701698</v>
      </c>
      <c r="B1886" s="57" t="s">
        <v>442</v>
      </c>
      <c r="C1886" s="58" t="s">
        <v>5482</v>
      </c>
      <c r="D1886" s="58" t="s">
        <v>443</v>
      </c>
      <c r="E1886" s="58" t="s">
        <v>440</v>
      </c>
      <c r="F1886" s="57" t="s">
        <v>441</v>
      </c>
      <c r="G1886" s="59">
        <v>97155</v>
      </c>
      <c r="H1886" s="102">
        <f t="shared" si="29"/>
        <v>19.783341308708092</v>
      </c>
    </row>
    <row r="1887" spans="1:8" x14ac:dyDescent="0.25">
      <c r="A1887" s="56">
        <v>396190701710</v>
      </c>
      <c r="B1887" s="57" t="s">
        <v>625</v>
      </c>
      <c r="C1887" s="58" t="s">
        <v>626</v>
      </c>
      <c r="D1887" s="58" t="s">
        <v>443</v>
      </c>
      <c r="E1887" s="58" t="s">
        <v>440</v>
      </c>
      <c r="F1887" s="57" t="s">
        <v>441</v>
      </c>
      <c r="G1887" s="59">
        <v>97155</v>
      </c>
      <c r="H1887" s="102">
        <f t="shared" si="29"/>
        <v>19.783341308708092</v>
      </c>
    </row>
    <row r="1888" spans="1:8" x14ac:dyDescent="0.25">
      <c r="A1888" s="56">
        <v>396190900780</v>
      </c>
      <c r="B1888" s="57" t="s">
        <v>546</v>
      </c>
      <c r="C1888" s="58" t="s">
        <v>547</v>
      </c>
      <c r="D1888" s="58" t="s">
        <v>548</v>
      </c>
      <c r="E1888" s="58" t="s">
        <v>440</v>
      </c>
      <c r="F1888" s="57" t="s">
        <v>441</v>
      </c>
      <c r="G1888" s="59">
        <v>97155</v>
      </c>
      <c r="H1888" s="102">
        <f t="shared" si="29"/>
        <v>19.783341308708092</v>
      </c>
    </row>
    <row r="1889" spans="1:8" x14ac:dyDescent="0.25">
      <c r="A1889" s="56">
        <v>396740914660</v>
      </c>
      <c r="B1889" s="57" t="s">
        <v>630</v>
      </c>
      <c r="C1889" s="58" t="s">
        <v>631</v>
      </c>
      <c r="D1889" s="58" t="s">
        <v>632</v>
      </c>
      <c r="E1889" s="58" t="s">
        <v>440</v>
      </c>
      <c r="F1889" s="57" t="s">
        <v>441</v>
      </c>
      <c r="G1889" s="59">
        <v>97155</v>
      </c>
      <c r="H1889" s="102">
        <f t="shared" si="29"/>
        <v>19.783341308708092</v>
      </c>
    </row>
    <row r="1890" spans="1:8" x14ac:dyDescent="0.25">
      <c r="A1890" s="56">
        <v>396960551631</v>
      </c>
      <c r="B1890" s="57" t="s">
        <v>478</v>
      </c>
      <c r="C1890" s="58" t="s">
        <v>479</v>
      </c>
      <c r="D1890" s="58" t="s">
        <v>480</v>
      </c>
      <c r="E1890" s="58" t="s">
        <v>440</v>
      </c>
      <c r="F1890" s="57" t="s">
        <v>441</v>
      </c>
      <c r="G1890" s="59">
        <v>97155</v>
      </c>
      <c r="H1890" s="102">
        <f t="shared" si="29"/>
        <v>19.783341308708092</v>
      </c>
    </row>
    <row r="1891" spans="1:8" x14ac:dyDescent="0.25">
      <c r="A1891" s="56">
        <v>398180801085</v>
      </c>
      <c r="B1891" s="57" t="s">
        <v>5483</v>
      </c>
      <c r="C1891" s="58" t="s">
        <v>5484</v>
      </c>
      <c r="D1891" s="58" t="s">
        <v>5485</v>
      </c>
      <c r="E1891" s="58" t="s">
        <v>1845</v>
      </c>
      <c r="F1891" s="57" t="s">
        <v>441</v>
      </c>
      <c r="G1891" s="59">
        <v>97155</v>
      </c>
      <c r="H1891" s="102">
        <f t="shared" si="29"/>
        <v>19.783341308708092</v>
      </c>
    </row>
    <row r="1892" spans="1:8" x14ac:dyDescent="0.25">
      <c r="A1892" s="56">
        <v>398190700741</v>
      </c>
      <c r="B1892" s="57" t="s">
        <v>5486</v>
      </c>
      <c r="C1892" s="58" t="s">
        <v>5487</v>
      </c>
      <c r="D1892" s="58" t="s">
        <v>5488</v>
      </c>
      <c r="E1892" s="58" t="s">
        <v>1051</v>
      </c>
      <c r="F1892" s="57" t="s">
        <v>441</v>
      </c>
      <c r="G1892" s="59">
        <v>97155</v>
      </c>
      <c r="H1892" s="102">
        <f t="shared" si="29"/>
        <v>19.783341308708092</v>
      </c>
    </row>
    <row r="1893" spans="1:8" x14ac:dyDescent="0.25">
      <c r="A1893" s="56">
        <v>398190800893</v>
      </c>
      <c r="B1893" s="57" t="s">
        <v>5489</v>
      </c>
      <c r="C1893" s="58" t="s">
        <v>5490</v>
      </c>
      <c r="D1893" s="58" t="s">
        <v>5491</v>
      </c>
      <c r="E1893" s="58" t="s">
        <v>2733</v>
      </c>
      <c r="F1893" s="57" t="s">
        <v>441</v>
      </c>
      <c r="G1893" s="59">
        <v>97155</v>
      </c>
      <c r="H1893" s="102">
        <f t="shared" si="29"/>
        <v>19.783341308708092</v>
      </c>
    </row>
    <row r="1894" spans="1:8" x14ac:dyDescent="0.25">
      <c r="A1894" s="56">
        <v>371850201020</v>
      </c>
      <c r="B1894" s="57" t="s">
        <v>5492</v>
      </c>
      <c r="C1894" s="58" t="s">
        <v>5493</v>
      </c>
      <c r="D1894" s="58" t="s">
        <v>5494</v>
      </c>
      <c r="E1894" s="58" t="s">
        <v>3101</v>
      </c>
      <c r="F1894" s="57" t="s">
        <v>441</v>
      </c>
      <c r="G1894" s="59">
        <v>94875</v>
      </c>
      <c r="H1894" s="102">
        <f t="shared" si="29"/>
        <v>19.319072684511145</v>
      </c>
    </row>
    <row r="1895" spans="1:8" x14ac:dyDescent="0.25">
      <c r="A1895" s="56">
        <v>395200300348</v>
      </c>
      <c r="B1895" s="57" t="s">
        <v>5495</v>
      </c>
      <c r="C1895" s="58" t="s">
        <v>3634</v>
      </c>
      <c r="D1895" s="58" t="s">
        <v>5496</v>
      </c>
      <c r="E1895" s="58" t="s">
        <v>728</v>
      </c>
      <c r="F1895" s="57" t="s">
        <v>441</v>
      </c>
      <c r="G1895" s="59">
        <v>94862</v>
      </c>
      <c r="H1895" s="102">
        <f t="shared" si="29"/>
        <v>19.316425538846865</v>
      </c>
    </row>
    <row r="1896" spans="1:8" x14ac:dyDescent="0.25">
      <c r="A1896" s="56">
        <v>390701100029</v>
      </c>
      <c r="B1896" s="57" t="s">
        <v>5497</v>
      </c>
      <c r="C1896" s="58" t="s">
        <v>5498</v>
      </c>
      <c r="D1896" s="58" t="s">
        <v>5499</v>
      </c>
      <c r="E1896" s="58" t="s">
        <v>1679</v>
      </c>
      <c r="F1896" s="57" t="s">
        <v>441</v>
      </c>
      <c r="G1896" s="59">
        <v>93561</v>
      </c>
      <c r="H1896" s="102">
        <f t="shared" si="29"/>
        <v>19.051507345829219</v>
      </c>
    </row>
    <row r="1897" spans="1:8" x14ac:dyDescent="0.25">
      <c r="A1897" s="56">
        <v>390110400546</v>
      </c>
      <c r="B1897" s="57" t="s">
        <v>5500</v>
      </c>
      <c r="C1897" s="58" t="s">
        <v>5501</v>
      </c>
      <c r="D1897" s="58" t="s">
        <v>5502</v>
      </c>
      <c r="E1897" s="58" t="s">
        <v>1532</v>
      </c>
      <c r="F1897" s="57" t="s">
        <v>477</v>
      </c>
      <c r="G1897" s="59">
        <v>91600</v>
      </c>
      <c r="H1897" s="102">
        <f t="shared" si="29"/>
        <v>18.652195603701934</v>
      </c>
    </row>
    <row r="1898" spans="1:8" x14ac:dyDescent="0.25">
      <c r="A1898" s="56">
        <v>398900500231</v>
      </c>
      <c r="B1898" s="57" t="s">
        <v>5503</v>
      </c>
      <c r="C1898" s="58" t="s">
        <v>3603</v>
      </c>
      <c r="D1898" s="58" t="s">
        <v>3604</v>
      </c>
      <c r="E1898" s="58" t="s">
        <v>2227</v>
      </c>
      <c r="F1898" s="57" t="s">
        <v>441</v>
      </c>
      <c r="G1898" s="59">
        <v>89921</v>
      </c>
      <c r="H1898" s="102">
        <f t="shared" si="29"/>
        <v>18.310306559830583</v>
      </c>
    </row>
    <row r="1899" spans="1:8" x14ac:dyDescent="0.25">
      <c r="A1899" s="56">
        <v>395161000188</v>
      </c>
      <c r="B1899" s="57" t="s">
        <v>5504</v>
      </c>
      <c r="C1899" s="58" t="s">
        <v>5505</v>
      </c>
      <c r="D1899" s="58" t="s">
        <v>5506</v>
      </c>
      <c r="E1899" s="58" t="s">
        <v>743</v>
      </c>
      <c r="F1899" s="57" t="s">
        <v>441</v>
      </c>
      <c r="G1899" s="59">
        <v>89535</v>
      </c>
      <c r="H1899" s="102">
        <f t="shared" si="29"/>
        <v>18.2317066962604</v>
      </c>
    </row>
    <row r="1900" spans="1:8" x14ac:dyDescent="0.25">
      <c r="A1900" s="56">
        <v>371980701458</v>
      </c>
      <c r="B1900" s="57" t="s">
        <v>5507</v>
      </c>
      <c r="C1900" s="58" t="s">
        <v>5508</v>
      </c>
      <c r="D1900" s="58" t="s">
        <v>5509</v>
      </c>
      <c r="E1900" s="58" t="s">
        <v>1674</v>
      </c>
      <c r="F1900" s="57" t="s">
        <v>441</v>
      </c>
      <c r="G1900" s="59">
        <v>88660</v>
      </c>
      <c r="H1900" s="102">
        <f t="shared" si="29"/>
        <v>18.053533430395341</v>
      </c>
    </row>
    <row r="1901" spans="1:8" x14ac:dyDescent="0.25">
      <c r="A1901" s="56">
        <v>390760100041</v>
      </c>
      <c r="B1901" s="57" t="s">
        <v>5510</v>
      </c>
      <c r="C1901" s="58" t="s">
        <v>5511</v>
      </c>
      <c r="D1901" s="58" t="s">
        <v>4942</v>
      </c>
      <c r="E1901" s="58" t="s">
        <v>1781</v>
      </c>
      <c r="F1901" s="57" t="s">
        <v>441</v>
      </c>
      <c r="G1901" s="59">
        <v>88660</v>
      </c>
      <c r="H1901" s="102">
        <f t="shared" si="29"/>
        <v>18.053533430395341</v>
      </c>
    </row>
    <row r="1902" spans="1:8" x14ac:dyDescent="0.25">
      <c r="A1902" s="56">
        <v>390780400032</v>
      </c>
      <c r="B1902" s="57" t="s">
        <v>5512</v>
      </c>
      <c r="C1902" s="58" t="s">
        <v>3687</v>
      </c>
      <c r="D1902" s="58" t="s">
        <v>3688</v>
      </c>
      <c r="E1902" s="58" t="s">
        <v>1532</v>
      </c>
      <c r="F1902" s="57" t="s">
        <v>441</v>
      </c>
      <c r="G1902" s="59">
        <v>88660</v>
      </c>
      <c r="H1902" s="102">
        <f t="shared" si="29"/>
        <v>18.053533430395341</v>
      </c>
    </row>
    <row r="1903" spans="1:8" x14ac:dyDescent="0.25">
      <c r="A1903" s="56">
        <v>390871000100</v>
      </c>
      <c r="B1903" s="57" t="s">
        <v>5513</v>
      </c>
      <c r="C1903" s="58" t="s">
        <v>5514</v>
      </c>
      <c r="D1903" s="58" t="s">
        <v>5515</v>
      </c>
      <c r="E1903" s="58" t="s">
        <v>1055</v>
      </c>
      <c r="F1903" s="57" t="s">
        <v>441</v>
      </c>
      <c r="G1903" s="59">
        <v>88660</v>
      </c>
      <c r="H1903" s="102">
        <f t="shared" si="29"/>
        <v>18.053533430395341</v>
      </c>
    </row>
    <row r="1904" spans="1:8" x14ac:dyDescent="0.25">
      <c r="A1904" s="56">
        <v>391000510270</v>
      </c>
      <c r="B1904" s="57" t="s">
        <v>5516</v>
      </c>
      <c r="C1904" s="58" t="s">
        <v>5517</v>
      </c>
      <c r="D1904" s="58" t="s">
        <v>5518</v>
      </c>
      <c r="E1904" s="58" t="s">
        <v>984</v>
      </c>
      <c r="F1904" s="57" t="s">
        <v>441</v>
      </c>
      <c r="G1904" s="59">
        <v>88660</v>
      </c>
      <c r="H1904" s="102">
        <f t="shared" si="29"/>
        <v>18.053533430395341</v>
      </c>
    </row>
    <row r="1905" spans="1:8" x14ac:dyDescent="0.25">
      <c r="A1905" s="56">
        <v>391950600194</v>
      </c>
      <c r="B1905" s="57" t="s">
        <v>5519</v>
      </c>
      <c r="C1905" s="58" t="s">
        <v>5520</v>
      </c>
      <c r="D1905" s="58" t="s">
        <v>5521</v>
      </c>
      <c r="E1905" s="58" t="s">
        <v>1416</v>
      </c>
      <c r="F1905" s="57" t="s">
        <v>441</v>
      </c>
      <c r="G1905" s="59">
        <v>88660</v>
      </c>
      <c r="H1905" s="102">
        <f t="shared" si="29"/>
        <v>18.053533430395341</v>
      </c>
    </row>
    <row r="1906" spans="1:8" x14ac:dyDescent="0.25">
      <c r="A1906" s="56">
        <v>395960110603</v>
      </c>
      <c r="B1906" s="57" t="s">
        <v>5522</v>
      </c>
      <c r="C1906" s="58" t="s">
        <v>5523</v>
      </c>
      <c r="D1906" s="58" t="s">
        <v>5524</v>
      </c>
      <c r="E1906" s="58" t="s">
        <v>728</v>
      </c>
      <c r="F1906" s="57" t="s">
        <v>441</v>
      </c>
      <c r="G1906" s="59">
        <v>88660</v>
      </c>
      <c r="H1906" s="102">
        <f t="shared" si="29"/>
        <v>18.053533430395341</v>
      </c>
    </row>
    <row r="1907" spans="1:8" x14ac:dyDescent="0.25">
      <c r="A1907" s="56">
        <v>395961011307</v>
      </c>
      <c r="B1907" s="57" t="s">
        <v>5525</v>
      </c>
      <c r="C1907" s="58" t="s">
        <v>5526</v>
      </c>
      <c r="D1907" s="58" t="s">
        <v>5527</v>
      </c>
      <c r="E1907" s="58" t="s">
        <v>743</v>
      </c>
      <c r="F1907" s="57" t="s">
        <v>441</v>
      </c>
      <c r="G1907" s="59">
        <v>88660</v>
      </c>
      <c r="H1907" s="102">
        <f t="shared" si="29"/>
        <v>18.053533430395341</v>
      </c>
    </row>
    <row r="1908" spans="1:8" x14ac:dyDescent="0.25">
      <c r="A1908" s="56">
        <v>395990520849</v>
      </c>
      <c r="B1908" s="57" t="s">
        <v>5528</v>
      </c>
      <c r="C1908" s="58" t="s">
        <v>1817</v>
      </c>
      <c r="D1908" s="58" t="s">
        <v>2219</v>
      </c>
      <c r="E1908" s="58" t="s">
        <v>743</v>
      </c>
      <c r="F1908" s="57" t="s">
        <v>441</v>
      </c>
      <c r="G1908" s="59">
        <v>88660</v>
      </c>
      <c r="H1908" s="102">
        <f t="shared" si="29"/>
        <v>18.053533430395341</v>
      </c>
    </row>
    <row r="1909" spans="1:8" x14ac:dyDescent="0.25">
      <c r="A1909" s="56">
        <v>396740915283</v>
      </c>
      <c r="B1909" s="57" t="s">
        <v>45</v>
      </c>
      <c r="C1909" s="58" t="s">
        <v>5529</v>
      </c>
      <c r="D1909" s="58" t="s">
        <v>5530</v>
      </c>
      <c r="E1909" s="58" t="s">
        <v>440</v>
      </c>
      <c r="F1909" s="57" t="s">
        <v>441</v>
      </c>
      <c r="G1909" s="59">
        <v>88660</v>
      </c>
      <c r="H1909" s="102">
        <f t="shared" si="29"/>
        <v>18.053533430395341</v>
      </c>
    </row>
    <row r="1910" spans="1:8" x14ac:dyDescent="0.25">
      <c r="A1910" s="56">
        <v>400940740116</v>
      </c>
      <c r="B1910" s="57" t="s">
        <v>5531</v>
      </c>
      <c r="C1910" s="58" t="s">
        <v>5532</v>
      </c>
      <c r="D1910" s="58" t="s">
        <v>5533</v>
      </c>
      <c r="E1910" s="58" t="s">
        <v>716</v>
      </c>
      <c r="F1910" s="57" t="s">
        <v>441</v>
      </c>
      <c r="G1910" s="59">
        <v>88660</v>
      </c>
      <c r="H1910" s="102">
        <f t="shared" si="29"/>
        <v>18.053533430395341</v>
      </c>
    </row>
    <row r="1911" spans="1:8" x14ac:dyDescent="0.25">
      <c r="A1911" s="56">
        <v>396000101657</v>
      </c>
      <c r="B1911" s="57" t="s">
        <v>343</v>
      </c>
      <c r="C1911" s="58" t="s">
        <v>2923</v>
      </c>
      <c r="D1911" s="58" t="s">
        <v>5534</v>
      </c>
      <c r="E1911" s="58" t="s">
        <v>440</v>
      </c>
      <c r="F1911" s="57" t="s">
        <v>441</v>
      </c>
      <c r="G1911" s="59">
        <v>88659</v>
      </c>
      <c r="H1911" s="102">
        <f t="shared" si="29"/>
        <v>18.053329803805781</v>
      </c>
    </row>
    <row r="1912" spans="1:8" x14ac:dyDescent="0.25">
      <c r="A1912" s="56">
        <v>396930450813</v>
      </c>
      <c r="B1912" s="57" t="s">
        <v>240</v>
      </c>
      <c r="C1912" s="58" t="s">
        <v>5535</v>
      </c>
      <c r="D1912" s="58" t="s">
        <v>5536</v>
      </c>
      <c r="E1912" s="58" t="s">
        <v>440</v>
      </c>
      <c r="F1912" s="57" t="s">
        <v>441</v>
      </c>
      <c r="G1912" s="59">
        <v>88659</v>
      </c>
      <c r="H1912" s="102">
        <f t="shared" si="29"/>
        <v>18.053329803805781</v>
      </c>
    </row>
    <row r="1913" spans="1:8" x14ac:dyDescent="0.25">
      <c r="A1913" s="56">
        <v>398130500246</v>
      </c>
      <c r="B1913" s="57" t="s">
        <v>5537</v>
      </c>
      <c r="C1913" s="58" t="s">
        <v>3631</v>
      </c>
      <c r="D1913" s="58" t="s">
        <v>5538</v>
      </c>
      <c r="E1913" s="58" t="s">
        <v>2223</v>
      </c>
      <c r="F1913" s="57" t="s">
        <v>477</v>
      </c>
      <c r="G1913" s="59">
        <v>88659</v>
      </c>
      <c r="H1913" s="102">
        <f t="shared" si="29"/>
        <v>18.053329803805781</v>
      </c>
    </row>
    <row r="1914" spans="1:8" x14ac:dyDescent="0.25">
      <c r="A1914" s="56">
        <v>400070504560</v>
      </c>
      <c r="B1914" s="57" t="s">
        <v>5539</v>
      </c>
      <c r="C1914" s="58" t="s">
        <v>5540</v>
      </c>
      <c r="D1914" s="58" t="s">
        <v>5541</v>
      </c>
      <c r="E1914" s="58" t="s">
        <v>716</v>
      </c>
      <c r="F1914" s="57" t="s">
        <v>441</v>
      </c>
      <c r="G1914" s="59">
        <v>88659</v>
      </c>
      <c r="H1914" s="102">
        <f t="shared" si="29"/>
        <v>18.053329803805781</v>
      </c>
    </row>
    <row r="1915" spans="1:8" x14ac:dyDescent="0.25">
      <c r="A1915" s="56">
        <v>372010100873</v>
      </c>
      <c r="B1915" s="57" t="s">
        <v>5542</v>
      </c>
      <c r="C1915" s="58" t="s">
        <v>4362</v>
      </c>
      <c r="D1915" s="58" t="s">
        <v>5543</v>
      </c>
      <c r="E1915" s="58" t="s">
        <v>3594</v>
      </c>
      <c r="F1915" s="57" t="s">
        <v>441</v>
      </c>
      <c r="G1915" s="59">
        <v>87422</v>
      </c>
      <c r="H1915" s="102">
        <f t="shared" si="29"/>
        <v>17.80144371251998</v>
      </c>
    </row>
    <row r="1916" spans="1:8" x14ac:dyDescent="0.25">
      <c r="A1916" s="56">
        <v>371060702606</v>
      </c>
      <c r="B1916" s="57" t="s">
        <v>5544</v>
      </c>
      <c r="C1916" s="58" t="s">
        <v>5545</v>
      </c>
      <c r="D1916" s="58" t="s">
        <v>5546</v>
      </c>
      <c r="E1916" s="58" t="s">
        <v>3101</v>
      </c>
      <c r="F1916" s="57" t="s">
        <v>441</v>
      </c>
      <c r="G1916" s="59">
        <v>87085</v>
      </c>
      <c r="H1916" s="102">
        <f t="shared" si="29"/>
        <v>17.732821551838239</v>
      </c>
    </row>
    <row r="1917" spans="1:8" x14ac:dyDescent="0.25">
      <c r="A1917" s="56">
        <v>395070702236</v>
      </c>
      <c r="B1917" s="57" t="s">
        <v>5547</v>
      </c>
      <c r="C1917" s="58" t="s">
        <v>5548</v>
      </c>
      <c r="D1917" s="58" t="s">
        <v>5549</v>
      </c>
      <c r="E1917" s="58" t="s">
        <v>728</v>
      </c>
      <c r="F1917" s="57" t="s">
        <v>441</v>
      </c>
      <c r="G1917" s="59">
        <v>86647</v>
      </c>
      <c r="H1917" s="102">
        <f t="shared" si="29"/>
        <v>17.643633105610931</v>
      </c>
    </row>
    <row r="1918" spans="1:8" x14ac:dyDescent="0.25">
      <c r="A1918" s="56">
        <v>395981221227</v>
      </c>
      <c r="B1918" s="57" t="s">
        <v>5550</v>
      </c>
      <c r="C1918" s="58" t="s">
        <v>4483</v>
      </c>
      <c r="D1918" s="58" t="s">
        <v>5551</v>
      </c>
      <c r="E1918" s="58" t="s">
        <v>743</v>
      </c>
      <c r="F1918" s="57" t="s">
        <v>441</v>
      </c>
      <c r="G1918" s="59">
        <v>86647</v>
      </c>
      <c r="H1918" s="102">
        <f t="shared" si="29"/>
        <v>17.643633105610931</v>
      </c>
    </row>
    <row r="1919" spans="1:8" x14ac:dyDescent="0.25">
      <c r="A1919" s="56">
        <v>395990321323</v>
      </c>
      <c r="B1919" s="57" t="s">
        <v>5552</v>
      </c>
      <c r="C1919" s="58" t="s">
        <v>5553</v>
      </c>
      <c r="D1919" s="58" t="s">
        <v>5554</v>
      </c>
      <c r="E1919" s="58" t="s">
        <v>743</v>
      </c>
      <c r="F1919" s="57" t="s">
        <v>441</v>
      </c>
      <c r="G1919" s="59">
        <v>86209</v>
      </c>
      <c r="H1919" s="102">
        <f t="shared" si="29"/>
        <v>17.554444659383623</v>
      </c>
    </row>
    <row r="1920" spans="1:8" x14ac:dyDescent="0.25">
      <c r="A1920" s="56">
        <v>396941230025</v>
      </c>
      <c r="B1920" s="57" t="s">
        <v>204</v>
      </c>
      <c r="C1920" s="58" t="s">
        <v>5555</v>
      </c>
      <c r="D1920" s="58" t="s">
        <v>5556</v>
      </c>
      <c r="E1920" s="58" t="s">
        <v>440</v>
      </c>
      <c r="F1920" s="57" t="s">
        <v>441</v>
      </c>
      <c r="G1920" s="59">
        <v>86209</v>
      </c>
      <c r="H1920" s="102">
        <f t="shared" si="29"/>
        <v>17.554444659383623</v>
      </c>
    </row>
    <row r="1921" spans="1:8" x14ac:dyDescent="0.25">
      <c r="A1921" s="56">
        <v>396990805416</v>
      </c>
      <c r="B1921" s="57" t="s">
        <v>301</v>
      </c>
      <c r="C1921" s="58" t="s">
        <v>5557</v>
      </c>
      <c r="D1921" s="58" t="s">
        <v>5558</v>
      </c>
      <c r="E1921" s="58" t="s">
        <v>440</v>
      </c>
      <c r="F1921" s="57" t="s">
        <v>477</v>
      </c>
      <c r="G1921" s="59">
        <v>86209</v>
      </c>
      <c r="H1921" s="102">
        <f t="shared" si="29"/>
        <v>17.554444659383623</v>
      </c>
    </row>
    <row r="1922" spans="1:8" x14ac:dyDescent="0.25">
      <c r="A1922" s="56">
        <v>398731000755</v>
      </c>
      <c r="B1922" s="57" t="s">
        <v>5559</v>
      </c>
      <c r="C1922" s="58" t="s">
        <v>2155</v>
      </c>
      <c r="D1922" s="58" t="s">
        <v>3601</v>
      </c>
      <c r="E1922" s="58" t="s">
        <v>2733</v>
      </c>
      <c r="F1922" s="57" t="s">
        <v>441</v>
      </c>
      <c r="G1922" s="59">
        <v>86209</v>
      </c>
      <c r="H1922" s="102">
        <f t="shared" ref="H1922:H1985" si="30">G1922/4910.95</f>
        <v>17.554444659383623</v>
      </c>
    </row>
    <row r="1923" spans="1:8" x14ac:dyDescent="0.25">
      <c r="A1923" s="56">
        <v>400851000770</v>
      </c>
      <c r="B1923" s="57" t="s">
        <v>5560</v>
      </c>
      <c r="C1923" s="58" t="s">
        <v>5561</v>
      </c>
      <c r="D1923" s="58" t="s">
        <v>2775</v>
      </c>
      <c r="E1923" s="58" t="s">
        <v>716</v>
      </c>
      <c r="F1923" s="57" t="s">
        <v>441</v>
      </c>
      <c r="G1923" s="59">
        <v>86209</v>
      </c>
      <c r="H1923" s="102">
        <f t="shared" si="30"/>
        <v>17.554444659383623</v>
      </c>
    </row>
    <row r="1924" spans="1:8" x14ac:dyDescent="0.25">
      <c r="A1924" s="56">
        <v>400981220933</v>
      </c>
      <c r="B1924" s="57" t="s">
        <v>5562</v>
      </c>
      <c r="C1924" s="58" t="s">
        <v>5563</v>
      </c>
      <c r="D1924" s="58" t="s">
        <v>5371</v>
      </c>
      <c r="E1924" s="58" t="s">
        <v>716</v>
      </c>
      <c r="F1924" s="57" t="s">
        <v>441</v>
      </c>
      <c r="G1924" s="59">
        <v>86209</v>
      </c>
      <c r="H1924" s="102">
        <f t="shared" si="30"/>
        <v>17.554444659383623</v>
      </c>
    </row>
    <row r="1925" spans="1:8" x14ac:dyDescent="0.25">
      <c r="A1925" s="56">
        <v>390720600016</v>
      </c>
      <c r="B1925" s="57" t="s">
        <v>5564</v>
      </c>
      <c r="C1925" s="58" t="s">
        <v>2594</v>
      </c>
      <c r="D1925" s="58" t="s">
        <v>5565</v>
      </c>
      <c r="E1925" s="58" t="s">
        <v>1532</v>
      </c>
      <c r="F1925" s="57" t="s">
        <v>441</v>
      </c>
      <c r="G1925" s="59">
        <v>83759</v>
      </c>
      <c r="H1925" s="102">
        <f t="shared" si="30"/>
        <v>17.055559514961466</v>
      </c>
    </row>
    <row r="1926" spans="1:8" x14ac:dyDescent="0.25">
      <c r="A1926" s="56">
        <v>390721000764</v>
      </c>
      <c r="B1926" s="57" t="s">
        <v>5566</v>
      </c>
      <c r="C1926" s="58" t="s">
        <v>5567</v>
      </c>
      <c r="D1926" s="58" t="s">
        <v>3549</v>
      </c>
      <c r="E1926" s="58" t="s">
        <v>1532</v>
      </c>
      <c r="F1926" s="57" t="s">
        <v>441</v>
      </c>
      <c r="G1926" s="59">
        <v>83759</v>
      </c>
      <c r="H1926" s="102">
        <f t="shared" si="30"/>
        <v>17.055559514961466</v>
      </c>
    </row>
    <row r="1927" spans="1:8" x14ac:dyDescent="0.25">
      <c r="A1927" s="56">
        <v>390750600029</v>
      </c>
      <c r="B1927" s="57" t="s">
        <v>5568</v>
      </c>
      <c r="C1927" s="58" t="s">
        <v>5569</v>
      </c>
      <c r="D1927" s="58" t="s">
        <v>5570</v>
      </c>
      <c r="E1927" s="58" t="s">
        <v>1055</v>
      </c>
      <c r="F1927" s="57" t="s">
        <v>477</v>
      </c>
      <c r="G1927" s="59">
        <v>83759</v>
      </c>
      <c r="H1927" s="102">
        <f t="shared" si="30"/>
        <v>17.055559514961466</v>
      </c>
    </row>
    <row r="1928" spans="1:8" x14ac:dyDescent="0.25">
      <c r="A1928" s="56">
        <v>390830500025</v>
      </c>
      <c r="B1928" s="57" t="s">
        <v>5571</v>
      </c>
      <c r="C1928" s="58" t="s">
        <v>5572</v>
      </c>
      <c r="D1928" s="58" t="s">
        <v>5573</v>
      </c>
      <c r="E1928" s="58" t="s">
        <v>1532</v>
      </c>
      <c r="F1928" s="57" t="s">
        <v>441</v>
      </c>
      <c r="G1928" s="59">
        <v>83759</v>
      </c>
      <c r="H1928" s="102">
        <f t="shared" si="30"/>
        <v>17.055559514961466</v>
      </c>
    </row>
    <row r="1929" spans="1:8" x14ac:dyDescent="0.25">
      <c r="A1929" s="56">
        <v>390860700355</v>
      </c>
      <c r="B1929" s="57" t="s">
        <v>5574</v>
      </c>
      <c r="C1929" s="58" t="s">
        <v>5575</v>
      </c>
      <c r="D1929" s="58" t="s">
        <v>5576</v>
      </c>
      <c r="E1929" s="58" t="s">
        <v>1532</v>
      </c>
      <c r="F1929" s="57" t="s">
        <v>441</v>
      </c>
      <c r="G1929" s="59">
        <v>83759</v>
      </c>
      <c r="H1929" s="102">
        <f t="shared" si="30"/>
        <v>17.055559514961466</v>
      </c>
    </row>
    <row r="1930" spans="1:8" x14ac:dyDescent="0.25">
      <c r="A1930" s="56">
        <v>390891000726</v>
      </c>
      <c r="B1930" s="57" t="s">
        <v>5577</v>
      </c>
      <c r="C1930" s="58" t="s">
        <v>5578</v>
      </c>
      <c r="D1930" s="58" t="s">
        <v>5579</v>
      </c>
      <c r="E1930" s="58" t="s">
        <v>1532</v>
      </c>
      <c r="F1930" s="57" t="s">
        <v>441</v>
      </c>
      <c r="G1930" s="59">
        <v>83759</v>
      </c>
      <c r="H1930" s="102">
        <f t="shared" si="30"/>
        <v>17.055559514961466</v>
      </c>
    </row>
    <row r="1931" spans="1:8" x14ac:dyDescent="0.25">
      <c r="A1931" s="56">
        <v>390950211035</v>
      </c>
      <c r="B1931" s="57" t="s">
        <v>5580</v>
      </c>
      <c r="C1931" s="58" t="s">
        <v>1752</v>
      </c>
      <c r="D1931" s="58" t="s">
        <v>5581</v>
      </c>
      <c r="E1931" s="58" t="s">
        <v>1532</v>
      </c>
      <c r="F1931" s="57" t="s">
        <v>477</v>
      </c>
      <c r="G1931" s="59">
        <v>83759</v>
      </c>
      <c r="H1931" s="102">
        <f t="shared" si="30"/>
        <v>17.055559514961466</v>
      </c>
    </row>
    <row r="1932" spans="1:8" x14ac:dyDescent="0.25">
      <c r="A1932" s="56">
        <v>390960810042</v>
      </c>
      <c r="B1932" s="57" t="s">
        <v>5582</v>
      </c>
      <c r="C1932" s="58" t="s">
        <v>1837</v>
      </c>
      <c r="D1932" s="58" t="s">
        <v>1838</v>
      </c>
      <c r="E1932" s="58" t="s">
        <v>1525</v>
      </c>
      <c r="F1932" s="57" t="s">
        <v>441</v>
      </c>
      <c r="G1932" s="59">
        <v>83759</v>
      </c>
      <c r="H1932" s="102">
        <f t="shared" si="30"/>
        <v>17.055559514961466</v>
      </c>
    </row>
    <row r="1933" spans="1:8" x14ac:dyDescent="0.25">
      <c r="A1933" s="56">
        <v>391840100056</v>
      </c>
      <c r="B1933" s="57" t="s">
        <v>5583</v>
      </c>
      <c r="C1933" s="58" t="s">
        <v>5584</v>
      </c>
      <c r="D1933" s="58" t="s">
        <v>5585</v>
      </c>
      <c r="E1933" s="58" t="s">
        <v>984</v>
      </c>
      <c r="F1933" s="57" t="s">
        <v>441</v>
      </c>
      <c r="G1933" s="59">
        <v>83759</v>
      </c>
      <c r="H1933" s="102">
        <f t="shared" si="30"/>
        <v>17.055559514961466</v>
      </c>
    </row>
    <row r="1934" spans="1:8" x14ac:dyDescent="0.25">
      <c r="A1934" s="56">
        <v>395770801251</v>
      </c>
      <c r="B1934" s="57" t="s">
        <v>5586</v>
      </c>
      <c r="C1934" s="58" t="s">
        <v>5587</v>
      </c>
      <c r="D1934" s="58" t="s">
        <v>5588</v>
      </c>
      <c r="E1934" s="58" t="s">
        <v>728</v>
      </c>
      <c r="F1934" s="57" t="s">
        <v>441</v>
      </c>
      <c r="G1934" s="59">
        <v>83759</v>
      </c>
      <c r="H1934" s="102">
        <f t="shared" si="30"/>
        <v>17.055559514961466</v>
      </c>
    </row>
    <row r="1935" spans="1:8" x14ac:dyDescent="0.25">
      <c r="A1935" s="56">
        <v>395770801324</v>
      </c>
      <c r="B1935" s="57" t="s">
        <v>5589</v>
      </c>
      <c r="C1935" s="58" t="s">
        <v>5590</v>
      </c>
      <c r="D1935" s="58" t="s">
        <v>3623</v>
      </c>
      <c r="E1935" s="58" t="s">
        <v>743</v>
      </c>
      <c r="F1935" s="57" t="s">
        <v>477</v>
      </c>
      <c r="G1935" s="59">
        <v>83759</v>
      </c>
      <c r="H1935" s="102">
        <f t="shared" si="30"/>
        <v>17.055559514961466</v>
      </c>
    </row>
    <row r="1936" spans="1:8" x14ac:dyDescent="0.25">
      <c r="A1936" s="56">
        <v>395770801847</v>
      </c>
      <c r="B1936" s="57" t="s">
        <v>5591</v>
      </c>
      <c r="C1936" s="58" t="s">
        <v>3303</v>
      </c>
      <c r="D1936" s="58" t="s">
        <v>5592</v>
      </c>
      <c r="E1936" s="58" t="s">
        <v>743</v>
      </c>
      <c r="F1936" s="57" t="s">
        <v>441</v>
      </c>
      <c r="G1936" s="59">
        <v>83759</v>
      </c>
      <c r="H1936" s="102">
        <f t="shared" si="30"/>
        <v>17.055559514961466</v>
      </c>
    </row>
    <row r="1937" spans="1:8" x14ac:dyDescent="0.25">
      <c r="A1937" s="56">
        <v>395770802118</v>
      </c>
      <c r="B1937" s="57" t="s">
        <v>5593</v>
      </c>
      <c r="C1937" s="58" t="s">
        <v>3818</v>
      </c>
      <c r="D1937" s="58" t="s">
        <v>5594</v>
      </c>
      <c r="E1937" s="58" t="s">
        <v>743</v>
      </c>
      <c r="F1937" s="57" t="s">
        <v>441</v>
      </c>
      <c r="G1937" s="59">
        <v>83759</v>
      </c>
      <c r="H1937" s="102">
        <f t="shared" si="30"/>
        <v>17.055559514961466</v>
      </c>
    </row>
    <row r="1938" spans="1:8" x14ac:dyDescent="0.25">
      <c r="A1938" s="56">
        <v>396971152061</v>
      </c>
      <c r="B1938" s="57" t="s">
        <v>25</v>
      </c>
      <c r="C1938" s="58" t="s">
        <v>5595</v>
      </c>
      <c r="D1938" s="58" t="s">
        <v>3333</v>
      </c>
      <c r="E1938" s="58" t="s">
        <v>440</v>
      </c>
      <c r="F1938" s="57" t="s">
        <v>477</v>
      </c>
      <c r="G1938" s="59">
        <v>83759</v>
      </c>
      <c r="H1938" s="102">
        <f t="shared" si="30"/>
        <v>17.055559514961466</v>
      </c>
    </row>
    <row r="1939" spans="1:8" x14ac:dyDescent="0.25">
      <c r="A1939" s="56">
        <v>400940741864</v>
      </c>
      <c r="B1939" s="57" t="s">
        <v>5596</v>
      </c>
      <c r="C1939" s="58" t="s">
        <v>5597</v>
      </c>
      <c r="D1939" s="58" t="s">
        <v>3584</v>
      </c>
      <c r="E1939" s="58" t="s">
        <v>1051</v>
      </c>
      <c r="F1939" s="57" t="s">
        <v>441</v>
      </c>
      <c r="G1939" s="59">
        <v>83759</v>
      </c>
      <c r="H1939" s="102">
        <f t="shared" si="30"/>
        <v>17.055559514961466</v>
      </c>
    </row>
    <row r="1940" spans="1:8" x14ac:dyDescent="0.25">
      <c r="A1940" s="56">
        <v>400970120171</v>
      </c>
      <c r="B1940" s="57" t="s">
        <v>5598</v>
      </c>
      <c r="C1940" s="58" t="s">
        <v>4209</v>
      </c>
      <c r="D1940" s="58" t="s">
        <v>4210</v>
      </c>
      <c r="E1940" s="58" t="s">
        <v>716</v>
      </c>
      <c r="F1940" s="57" t="s">
        <v>441</v>
      </c>
      <c r="G1940" s="59">
        <v>83759</v>
      </c>
      <c r="H1940" s="102">
        <f t="shared" si="30"/>
        <v>17.055559514961466</v>
      </c>
    </row>
    <row r="1941" spans="1:8" x14ac:dyDescent="0.25">
      <c r="A1941" s="56">
        <v>400971221796</v>
      </c>
      <c r="B1941" s="57" t="s">
        <v>5599</v>
      </c>
      <c r="C1941" s="58" t="s">
        <v>5600</v>
      </c>
      <c r="D1941" s="58" t="s">
        <v>5601</v>
      </c>
      <c r="E1941" s="58" t="s">
        <v>716</v>
      </c>
      <c r="F1941" s="57" t="s">
        <v>441</v>
      </c>
      <c r="G1941" s="59">
        <v>83759</v>
      </c>
      <c r="H1941" s="102">
        <f t="shared" si="30"/>
        <v>17.055559514961466</v>
      </c>
    </row>
    <row r="1942" spans="1:8" x14ac:dyDescent="0.25">
      <c r="A1942" s="56">
        <v>400980920796</v>
      </c>
      <c r="B1942" s="57" t="s">
        <v>5602</v>
      </c>
      <c r="C1942" s="58" t="s">
        <v>5603</v>
      </c>
      <c r="D1942" s="58" t="s">
        <v>5604</v>
      </c>
      <c r="E1942" s="58" t="s">
        <v>716</v>
      </c>
      <c r="F1942" s="57" t="s">
        <v>441</v>
      </c>
      <c r="G1942" s="59">
        <v>83759</v>
      </c>
      <c r="H1942" s="102">
        <f t="shared" si="30"/>
        <v>17.055559514961466</v>
      </c>
    </row>
    <row r="1943" spans="1:8" x14ac:dyDescent="0.25">
      <c r="A1943" s="56">
        <v>400981020012</v>
      </c>
      <c r="B1943" s="57" t="s">
        <v>5605</v>
      </c>
      <c r="C1943" s="58" t="s">
        <v>5606</v>
      </c>
      <c r="D1943" s="58" t="s">
        <v>5604</v>
      </c>
      <c r="E1943" s="58" t="s">
        <v>716</v>
      </c>
      <c r="F1943" s="57" t="s">
        <v>441</v>
      </c>
      <c r="G1943" s="59">
        <v>83759</v>
      </c>
      <c r="H1943" s="102">
        <f t="shared" si="30"/>
        <v>17.055559514961466</v>
      </c>
    </row>
    <row r="1944" spans="1:8" x14ac:dyDescent="0.25">
      <c r="A1944" s="56">
        <v>398890200358</v>
      </c>
      <c r="B1944" s="57" t="s">
        <v>5607</v>
      </c>
      <c r="C1944" s="58" t="s">
        <v>5608</v>
      </c>
      <c r="D1944" s="58" t="s">
        <v>5609</v>
      </c>
      <c r="E1944" s="58" t="s">
        <v>743</v>
      </c>
      <c r="F1944" s="57" t="s">
        <v>477</v>
      </c>
      <c r="G1944" s="59">
        <v>79733</v>
      </c>
      <c r="H1944" s="102">
        <f t="shared" si="30"/>
        <v>16.235758865392643</v>
      </c>
    </row>
    <row r="1945" spans="1:8" x14ac:dyDescent="0.25">
      <c r="A1945" s="56">
        <v>393031110370</v>
      </c>
      <c r="B1945" s="57" t="s">
        <v>5610</v>
      </c>
      <c r="C1945" s="58" t="s">
        <v>5611</v>
      </c>
      <c r="D1945" s="58" t="s">
        <v>5612</v>
      </c>
      <c r="E1945" s="58" t="s">
        <v>5613</v>
      </c>
      <c r="F1945" s="57" t="s">
        <v>441</v>
      </c>
      <c r="G1945" s="59">
        <v>79278</v>
      </c>
      <c r="H1945" s="102">
        <f t="shared" si="30"/>
        <v>16.143108767142813</v>
      </c>
    </row>
    <row r="1946" spans="1:8" x14ac:dyDescent="0.25">
      <c r="A1946" s="56">
        <v>371030500812</v>
      </c>
      <c r="B1946" s="57" t="s">
        <v>5614</v>
      </c>
      <c r="C1946" s="58" t="s">
        <v>5615</v>
      </c>
      <c r="D1946" s="58" t="s">
        <v>5616</v>
      </c>
      <c r="E1946" s="58" t="s">
        <v>1429</v>
      </c>
      <c r="F1946" s="57" t="s">
        <v>441</v>
      </c>
      <c r="G1946" s="59">
        <v>78858</v>
      </c>
      <c r="H1946" s="102">
        <f t="shared" si="30"/>
        <v>16.057585599527588</v>
      </c>
    </row>
    <row r="1947" spans="1:8" x14ac:dyDescent="0.25">
      <c r="A1947" s="56">
        <v>371981001727</v>
      </c>
      <c r="B1947" s="57" t="s">
        <v>5617</v>
      </c>
      <c r="C1947" s="58" t="s">
        <v>5618</v>
      </c>
      <c r="D1947" s="58" t="s">
        <v>5619</v>
      </c>
      <c r="E1947" s="58" t="s">
        <v>1429</v>
      </c>
      <c r="F1947" s="57" t="s">
        <v>441</v>
      </c>
      <c r="G1947" s="59">
        <v>78858</v>
      </c>
      <c r="H1947" s="102">
        <f t="shared" si="30"/>
        <v>16.057585599527588</v>
      </c>
    </row>
    <row r="1948" spans="1:8" x14ac:dyDescent="0.25">
      <c r="A1948" s="56">
        <v>390821100201</v>
      </c>
      <c r="B1948" s="57" t="s">
        <v>5620</v>
      </c>
      <c r="C1948" s="58" t="s">
        <v>5621</v>
      </c>
      <c r="D1948" s="58" t="s">
        <v>5622</v>
      </c>
      <c r="E1948" s="58" t="s">
        <v>1532</v>
      </c>
      <c r="F1948" s="57" t="s">
        <v>441</v>
      </c>
      <c r="G1948" s="59">
        <v>78858</v>
      </c>
      <c r="H1948" s="102">
        <f t="shared" si="30"/>
        <v>16.057585599527588</v>
      </c>
    </row>
    <row r="1949" spans="1:8" x14ac:dyDescent="0.25">
      <c r="A1949" s="56">
        <v>391101100170</v>
      </c>
      <c r="B1949" s="57" t="s">
        <v>5623</v>
      </c>
      <c r="C1949" s="58" t="s">
        <v>5624</v>
      </c>
      <c r="D1949" s="58" t="s">
        <v>5625</v>
      </c>
      <c r="E1949" s="58" t="s">
        <v>984</v>
      </c>
      <c r="F1949" s="57" t="s">
        <v>441</v>
      </c>
      <c r="G1949" s="59">
        <v>78857</v>
      </c>
      <c r="H1949" s="102">
        <f t="shared" si="30"/>
        <v>16.057381972938028</v>
      </c>
    </row>
    <row r="1950" spans="1:8" x14ac:dyDescent="0.25">
      <c r="A1950" s="56">
        <v>396761202201</v>
      </c>
      <c r="B1950" s="57" t="s">
        <v>274</v>
      </c>
      <c r="C1950" s="58" t="s">
        <v>4804</v>
      </c>
      <c r="D1950" s="58" t="s">
        <v>5626</v>
      </c>
      <c r="E1950" s="58" t="s">
        <v>440</v>
      </c>
      <c r="F1950" s="57" t="s">
        <v>477</v>
      </c>
      <c r="G1950" s="59">
        <v>78857</v>
      </c>
      <c r="H1950" s="102">
        <f t="shared" si="30"/>
        <v>16.057381972938028</v>
      </c>
    </row>
    <row r="1951" spans="1:8" x14ac:dyDescent="0.25">
      <c r="A1951" s="56">
        <v>400841001239</v>
      </c>
      <c r="B1951" s="57" t="s">
        <v>5627</v>
      </c>
      <c r="C1951" s="58" t="s">
        <v>5628</v>
      </c>
      <c r="D1951" s="58" t="s">
        <v>5629</v>
      </c>
      <c r="E1951" s="58" t="s">
        <v>716</v>
      </c>
      <c r="F1951" s="57" t="s">
        <v>441</v>
      </c>
      <c r="G1951" s="59">
        <v>78857</v>
      </c>
      <c r="H1951" s="102">
        <f t="shared" si="30"/>
        <v>16.057381972938028</v>
      </c>
    </row>
    <row r="1952" spans="1:8" x14ac:dyDescent="0.25">
      <c r="A1952" s="56">
        <v>400000200610</v>
      </c>
      <c r="B1952" s="57" t="s">
        <v>5630</v>
      </c>
      <c r="C1952" s="58" t="s">
        <v>5631</v>
      </c>
      <c r="D1952" s="58" t="s">
        <v>5632</v>
      </c>
      <c r="E1952" s="58" t="s">
        <v>716</v>
      </c>
      <c r="F1952" s="57" t="s">
        <v>441</v>
      </c>
      <c r="G1952" s="59">
        <v>77789</v>
      </c>
      <c r="H1952" s="102">
        <f t="shared" si="30"/>
        <v>15.839908775287878</v>
      </c>
    </row>
    <row r="1953" spans="1:8" x14ac:dyDescent="0.25">
      <c r="A1953" s="56">
        <v>395170900256</v>
      </c>
      <c r="B1953" s="57" t="s">
        <v>5633</v>
      </c>
      <c r="C1953" s="58" t="s">
        <v>4483</v>
      </c>
      <c r="D1953" s="58" t="s">
        <v>5634</v>
      </c>
      <c r="E1953" s="58" t="s">
        <v>728</v>
      </c>
      <c r="F1953" s="57" t="s">
        <v>441</v>
      </c>
      <c r="G1953" s="59">
        <v>76406</v>
      </c>
      <c r="H1953" s="102">
        <f t="shared" si="30"/>
        <v>15.558293201926308</v>
      </c>
    </row>
    <row r="1954" spans="1:8" x14ac:dyDescent="0.25">
      <c r="A1954" s="56">
        <v>395161000358</v>
      </c>
      <c r="B1954" s="57" t="s">
        <v>5635</v>
      </c>
      <c r="C1954" s="58" t="s">
        <v>5087</v>
      </c>
      <c r="D1954" s="58" t="s">
        <v>5636</v>
      </c>
      <c r="E1954" s="58" t="s">
        <v>728</v>
      </c>
      <c r="F1954" s="57" t="s">
        <v>441</v>
      </c>
      <c r="G1954" s="59">
        <v>75956</v>
      </c>
      <c r="H1954" s="102">
        <f t="shared" si="30"/>
        <v>15.466661236624279</v>
      </c>
    </row>
    <row r="1955" spans="1:8" x14ac:dyDescent="0.25">
      <c r="A1955" s="56">
        <v>371891214292</v>
      </c>
      <c r="B1955" s="57" t="s">
        <v>5637</v>
      </c>
      <c r="C1955" s="58" t="s">
        <v>5638</v>
      </c>
      <c r="D1955" s="58" t="s">
        <v>5639</v>
      </c>
      <c r="E1955" s="58" t="s">
        <v>3101</v>
      </c>
      <c r="F1955" s="57" t="s">
        <v>441</v>
      </c>
      <c r="G1955" s="59">
        <v>75270</v>
      </c>
      <c r="H1955" s="102">
        <f t="shared" si="30"/>
        <v>15.326973396186075</v>
      </c>
    </row>
    <row r="1956" spans="1:8" x14ac:dyDescent="0.25">
      <c r="A1956" s="56">
        <v>389150700188</v>
      </c>
      <c r="B1956" s="57" t="s">
        <v>5640</v>
      </c>
      <c r="C1956" s="58" t="s">
        <v>5641</v>
      </c>
      <c r="D1956" s="58" t="s">
        <v>5642</v>
      </c>
      <c r="E1956" s="58" t="s">
        <v>815</v>
      </c>
      <c r="F1956" s="57" t="s">
        <v>441</v>
      </c>
      <c r="G1956" s="59">
        <v>74832</v>
      </c>
      <c r="H1956" s="102">
        <f t="shared" si="30"/>
        <v>15.237784949958765</v>
      </c>
    </row>
    <row r="1957" spans="1:8" x14ac:dyDescent="0.25">
      <c r="A1957" s="56">
        <v>371091100647</v>
      </c>
      <c r="B1957" s="57" t="s">
        <v>5643</v>
      </c>
      <c r="C1957" s="58" t="s">
        <v>5644</v>
      </c>
      <c r="D1957" s="58" t="s">
        <v>5645</v>
      </c>
      <c r="E1957" s="58" t="s">
        <v>3101</v>
      </c>
      <c r="F1957" s="57" t="s">
        <v>441</v>
      </c>
      <c r="G1957" s="59">
        <v>74394</v>
      </c>
      <c r="H1957" s="102">
        <f t="shared" si="30"/>
        <v>15.148596503731458</v>
      </c>
    </row>
    <row r="1958" spans="1:8" x14ac:dyDescent="0.25">
      <c r="A1958" s="56">
        <v>395100400043</v>
      </c>
      <c r="B1958" s="57" t="s">
        <v>5646</v>
      </c>
      <c r="C1958" s="58" t="s">
        <v>5647</v>
      </c>
      <c r="D1958" s="58" t="s">
        <v>5648</v>
      </c>
      <c r="E1958" s="58" t="s">
        <v>728</v>
      </c>
      <c r="F1958" s="57" t="s">
        <v>441</v>
      </c>
      <c r="G1958" s="59">
        <v>74394</v>
      </c>
      <c r="H1958" s="102">
        <f t="shared" si="30"/>
        <v>15.148596503731458</v>
      </c>
    </row>
    <row r="1959" spans="1:8" x14ac:dyDescent="0.25">
      <c r="A1959" s="56">
        <v>395110301418</v>
      </c>
      <c r="B1959" s="57" t="s">
        <v>5649</v>
      </c>
      <c r="C1959" s="58" t="s">
        <v>5650</v>
      </c>
      <c r="D1959" s="58" t="s">
        <v>5651</v>
      </c>
      <c r="E1959" s="58" t="s">
        <v>728</v>
      </c>
      <c r="F1959" s="57" t="s">
        <v>441</v>
      </c>
      <c r="G1959" s="59">
        <v>74394</v>
      </c>
      <c r="H1959" s="102">
        <f t="shared" si="30"/>
        <v>15.148596503731458</v>
      </c>
    </row>
    <row r="1960" spans="1:8" x14ac:dyDescent="0.25">
      <c r="A1960" s="56">
        <v>395170101191</v>
      </c>
      <c r="B1960" s="57" t="s">
        <v>5652</v>
      </c>
      <c r="C1960" s="58" t="s">
        <v>5653</v>
      </c>
      <c r="D1960" s="58" t="s">
        <v>5654</v>
      </c>
      <c r="E1960" s="58" t="s">
        <v>728</v>
      </c>
      <c r="F1960" s="57" t="s">
        <v>441</v>
      </c>
      <c r="G1960" s="59">
        <v>74175</v>
      </c>
      <c r="H1960" s="102">
        <f t="shared" si="30"/>
        <v>15.104002280617804</v>
      </c>
    </row>
    <row r="1961" spans="1:8" x14ac:dyDescent="0.25">
      <c r="A1961" s="56">
        <v>395170401641</v>
      </c>
      <c r="B1961" s="57" t="s">
        <v>5655</v>
      </c>
      <c r="C1961" s="58" t="s">
        <v>5656</v>
      </c>
      <c r="D1961" s="58" t="s">
        <v>5657</v>
      </c>
      <c r="E1961" s="58" t="s">
        <v>743</v>
      </c>
      <c r="F1961" s="57" t="s">
        <v>477</v>
      </c>
      <c r="G1961" s="59">
        <v>74175</v>
      </c>
      <c r="H1961" s="102">
        <f t="shared" si="30"/>
        <v>15.104002280617804</v>
      </c>
    </row>
    <row r="1962" spans="1:8" x14ac:dyDescent="0.25">
      <c r="A1962" s="56">
        <v>370850102343</v>
      </c>
      <c r="B1962" s="57" t="s">
        <v>5658</v>
      </c>
      <c r="C1962" s="58" t="s">
        <v>5659</v>
      </c>
      <c r="D1962" s="58" t="s">
        <v>5660</v>
      </c>
      <c r="E1962" s="58" t="s">
        <v>1409</v>
      </c>
      <c r="F1962" s="57" t="s">
        <v>441</v>
      </c>
      <c r="G1962" s="59">
        <v>73956</v>
      </c>
      <c r="H1962" s="102">
        <f t="shared" si="30"/>
        <v>15.05940805750415</v>
      </c>
    </row>
    <row r="1963" spans="1:8" x14ac:dyDescent="0.25">
      <c r="A1963" s="56">
        <v>370980409505</v>
      </c>
      <c r="B1963" s="57" t="s">
        <v>5661</v>
      </c>
      <c r="C1963" s="58" t="s">
        <v>5662</v>
      </c>
      <c r="D1963" s="58" t="s">
        <v>5663</v>
      </c>
      <c r="E1963" s="58" t="s">
        <v>1409</v>
      </c>
      <c r="F1963" s="57" t="s">
        <v>441</v>
      </c>
      <c r="G1963" s="59">
        <v>73956</v>
      </c>
      <c r="H1963" s="102">
        <f t="shared" si="30"/>
        <v>15.05940805750415</v>
      </c>
    </row>
    <row r="1964" spans="1:8" x14ac:dyDescent="0.25">
      <c r="A1964" s="56">
        <v>371020201175</v>
      </c>
      <c r="B1964" s="57" t="s">
        <v>5664</v>
      </c>
      <c r="C1964" s="58" t="s">
        <v>5665</v>
      </c>
      <c r="D1964" s="58" t="s">
        <v>4909</v>
      </c>
      <c r="E1964" s="58" t="s">
        <v>2174</v>
      </c>
      <c r="F1964" s="57" t="s">
        <v>441</v>
      </c>
      <c r="G1964" s="59">
        <v>73956</v>
      </c>
      <c r="H1964" s="102">
        <f t="shared" si="30"/>
        <v>15.05940805750415</v>
      </c>
    </row>
    <row r="1965" spans="1:8" x14ac:dyDescent="0.25">
      <c r="A1965" s="56">
        <v>371050500321</v>
      </c>
      <c r="B1965" s="57" t="s">
        <v>5666</v>
      </c>
      <c r="C1965" s="58" t="s">
        <v>5667</v>
      </c>
      <c r="D1965" s="58" t="s">
        <v>5668</v>
      </c>
      <c r="E1965" s="58" t="s">
        <v>4156</v>
      </c>
      <c r="F1965" s="57" t="s">
        <v>441</v>
      </c>
      <c r="G1965" s="59">
        <v>73956</v>
      </c>
      <c r="H1965" s="102">
        <f t="shared" si="30"/>
        <v>15.05940805750415</v>
      </c>
    </row>
    <row r="1966" spans="1:8" x14ac:dyDescent="0.25">
      <c r="A1966" s="56">
        <v>371131001779</v>
      </c>
      <c r="B1966" s="57" t="s">
        <v>5669</v>
      </c>
      <c r="C1966" s="58" t="s">
        <v>5670</v>
      </c>
      <c r="D1966" s="58" t="s">
        <v>5671</v>
      </c>
      <c r="E1966" s="58" t="s">
        <v>1674</v>
      </c>
      <c r="F1966" s="57" t="s">
        <v>441</v>
      </c>
      <c r="G1966" s="59">
        <v>73956</v>
      </c>
      <c r="H1966" s="102">
        <f t="shared" si="30"/>
        <v>15.05940805750415</v>
      </c>
    </row>
    <row r="1967" spans="1:8" x14ac:dyDescent="0.25">
      <c r="A1967" s="56">
        <v>371131100327</v>
      </c>
      <c r="B1967" s="57" t="s">
        <v>5672</v>
      </c>
      <c r="C1967" s="58" t="s">
        <v>5673</v>
      </c>
      <c r="D1967" s="58" t="s">
        <v>5674</v>
      </c>
      <c r="E1967" s="58" t="s">
        <v>1674</v>
      </c>
      <c r="F1967" s="57" t="s">
        <v>441</v>
      </c>
      <c r="G1967" s="59">
        <v>73956</v>
      </c>
      <c r="H1967" s="102">
        <f t="shared" si="30"/>
        <v>15.05940805750415</v>
      </c>
    </row>
    <row r="1968" spans="1:8" x14ac:dyDescent="0.25">
      <c r="A1968" s="56">
        <v>371160301765</v>
      </c>
      <c r="B1968" s="57" t="s">
        <v>5675</v>
      </c>
      <c r="C1968" s="58" t="s">
        <v>5676</v>
      </c>
      <c r="D1968" s="58" t="s">
        <v>5677</v>
      </c>
      <c r="E1968" s="58" t="s">
        <v>1674</v>
      </c>
      <c r="F1968" s="57" t="s">
        <v>441</v>
      </c>
      <c r="G1968" s="59">
        <v>73956</v>
      </c>
      <c r="H1968" s="102">
        <f t="shared" si="30"/>
        <v>15.05940805750415</v>
      </c>
    </row>
    <row r="1969" spans="1:8" x14ac:dyDescent="0.25">
      <c r="A1969" s="56">
        <v>371161000831</v>
      </c>
      <c r="B1969" s="57" t="s">
        <v>5678</v>
      </c>
      <c r="C1969" s="58" t="s">
        <v>5679</v>
      </c>
      <c r="D1969" s="58" t="s">
        <v>5680</v>
      </c>
      <c r="E1969" s="58" t="s">
        <v>2200</v>
      </c>
      <c r="F1969" s="57" t="s">
        <v>441</v>
      </c>
      <c r="G1969" s="59">
        <v>73956</v>
      </c>
      <c r="H1969" s="102">
        <f t="shared" si="30"/>
        <v>15.05940805750415</v>
      </c>
    </row>
    <row r="1970" spans="1:8" x14ac:dyDescent="0.25">
      <c r="A1970" s="56">
        <v>371200103716</v>
      </c>
      <c r="B1970" s="57" t="s">
        <v>5681</v>
      </c>
      <c r="C1970" s="58" t="s">
        <v>5682</v>
      </c>
      <c r="D1970" s="58" t="s">
        <v>5683</v>
      </c>
      <c r="E1970" s="58" t="s">
        <v>2200</v>
      </c>
      <c r="F1970" s="57" t="s">
        <v>441</v>
      </c>
      <c r="G1970" s="59">
        <v>73956</v>
      </c>
      <c r="H1970" s="102">
        <f t="shared" si="30"/>
        <v>15.05940805750415</v>
      </c>
    </row>
    <row r="1971" spans="1:8" x14ac:dyDescent="0.25">
      <c r="A1971" s="56">
        <v>371850204070</v>
      </c>
      <c r="B1971" s="57" t="s">
        <v>5684</v>
      </c>
      <c r="C1971" s="58" t="s">
        <v>5685</v>
      </c>
      <c r="D1971" s="58" t="s">
        <v>5686</v>
      </c>
      <c r="E1971" s="58" t="s">
        <v>2174</v>
      </c>
      <c r="F1971" s="57" t="s">
        <v>441</v>
      </c>
      <c r="G1971" s="59">
        <v>73956</v>
      </c>
      <c r="H1971" s="102">
        <f t="shared" si="30"/>
        <v>15.05940805750415</v>
      </c>
    </row>
    <row r="1972" spans="1:8" x14ac:dyDescent="0.25">
      <c r="A1972" s="56">
        <v>371940900318</v>
      </c>
      <c r="B1972" s="57" t="s">
        <v>5687</v>
      </c>
      <c r="C1972" s="58" t="s">
        <v>5688</v>
      </c>
      <c r="D1972" s="58" t="s">
        <v>5689</v>
      </c>
      <c r="E1972" s="58" t="s">
        <v>2200</v>
      </c>
      <c r="F1972" s="57" t="s">
        <v>441</v>
      </c>
      <c r="G1972" s="59">
        <v>73956</v>
      </c>
      <c r="H1972" s="102">
        <f t="shared" si="30"/>
        <v>15.05940805750415</v>
      </c>
    </row>
    <row r="1973" spans="1:8" x14ac:dyDescent="0.25">
      <c r="A1973" s="56">
        <v>371960400826</v>
      </c>
      <c r="B1973" s="57" t="s">
        <v>5690</v>
      </c>
      <c r="C1973" s="58" t="s">
        <v>5691</v>
      </c>
      <c r="D1973" s="58" t="s">
        <v>5692</v>
      </c>
      <c r="E1973" s="58" t="s">
        <v>1429</v>
      </c>
      <c r="F1973" s="57" t="s">
        <v>441</v>
      </c>
      <c r="G1973" s="59">
        <v>73956</v>
      </c>
      <c r="H1973" s="102">
        <f t="shared" si="30"/>
        <v>15.05940805750415</v>
      </c>
    </row>
    <row r="1974" spans="1:8" x14ac:dyDescent="0.25">
      <c r="A1974" s="56">
        <v>371971001087</v>
      </c>
      <c r="B1974" s="57" t="s">
        <v>5693</v>
      </c>
      <c r="C1974" s="58" t="s">
        <v>5694</v>
      </c>
      <c r="D1974" s="58" t="s">
        <v>5695</v>
      </c>
      <c r="E1974" s="58" t="s">
        <v>1429</v>
      </c>
      <c r="F1974" s="57" t="s">
        <v>441</v>
      </c>
      <c r="G1974" s="59">
        <v>73956</v>
      </c>
      <c r="H1974" s="102">
        <f t="shared" si="30"/>
        <v>15.05940805750415</v>
      </c>
    </row>
    <row r="1975" spans="1:8" x14ac:dyDescent="0.25">
      <c r="A1975" s="56">
        <v>372090401127</v>
      </c>
      <c r="B1975" s="57" t="s">
        <v>5696</v>
      </c>
      <c r="C1975" s="58" t="s">
        <v>5697</v>
      </c>
      <c r="D1975" s="58" t="s">
        <v>5698</v>
      </c>
      <c r="E1975" s="58" t="s">
        <v>3014</v>
      </c>
      <c r="F1975" s="57" t="s">
        <v>441</v>
      </c>
      <c r="G1975" s="59">
        <v>73956</v>
      </c>
      <c r="H1975" s="102">
        <f t="shared" si="30"/>
        <v>15.05940805750415</v>
      </c>
    </row>
    <row r="1976" spans="1:8" x14ac:dyDescent="0.25">
      <c r="A1976" s="56">
        <v>372190301464</v>
      </c>
      <c r="B1976" s="57" t="s">
        <v>5699</v>
      </c>
      <c r="C1976" s="58" t="s">
        <v>5700</v>
      </c>
      <c r="D1976" s="58" t="s">
        <v>5701</v>
      </c>
      <c r="E1976" s="58" t="s">
        <v>3594</v>
      </c>
      <c r="F1976" s="57" t="s">
        <v>441</v>
      </c>
      <c r="G1976" s="59">
        <v>73956</v>
      </c>
      <c r="H1976" s="102">
        <f t="shared" si="30"/>
        <v>15.05940805750415</v>
      </c>
    </row>
    <row r="1977" spans="1:8" x14ac:dyDescent="0.25">
      <c r="A1977" s="56">
        <v>372951000242</v>
      </c>
      <c r="B1977" s="57" t="s">
        <v>5702</v>
      </c>
      <c r="C1977" s="58" t="s">
        <v>5703</v>
      </c>
      <c r="D1977" s="58" t="s">
        <v>5704</v>
      </c>
      <c r="E1977" s="58" t="s">
        <v>3594</v>
      </c>
      <c r="F1977" s="57" t="s">
        <v>441</v>
      </c>
      <c r="G1977" s="59">
        <v>73956</v>
      </c>
      <c r="H1977" s="102">
        <f t="shared" si="30"/>
        <v>15.05940805750415</v>
      </c>
    </row>
    <row r="1978" spans="1:8" x14ac:dyDescent="0.25">
      <c r="A1978" s="56">
        <v>373980908284</v>
      </c>
      <c r="B1978" s="57" t="s">
        <v>5705</v>
      </c>
      <c r="C1978" s="58" t="s">
        <v>5706</v>
      </c>
      <c r="D1978" s="58" t="s">
        <v>5707</v>
      </c>
      <c r="E1978" s="58" t="s">
        <v>5399</v>
      </c>
      <c r="F1978" s="57" t="s">
        <v>441</v>
      </c>
      <c r="G1978" s="59">
        <v>73956</v>
      </c>
      <c r="H1978" s="102">
        <f t="shared" si="30"/>
        <v>15.05940805750415</v>
      </c>
    </row>
    <row r="1979" spans="1:8" x14ac:dyDescent="0.25">
      <c r="A1979" s="56">
        <v>385140200360</v>
      </c>
      <c r="B1979" s="57" t="s">
        <v>5708</v>
      </c>
      <c r="C1979" s="58" t="s">
        <v>4884</v>
      </c>
      <c r="D1979" s="58" t="s">
        <v>4885</v>
      </c>
      <c r="E1979" s="58" t="s">
        <v>1280</v>
      </c>
      <c r="F1979" s="57" t="s">
        <v>441</v>
      </c>
      <c r="G1979" s="59">
        <v>73956</v>
      </c>
      <c r="H1979" s="102">
        <f t="shared" si="30"/>
        <v>15.05940805750415</v>
      </c>
    </row>
    <row r="1980" spans="1:8" x14ac:dyDescent="0.25">
      <c r="A1980" s="56">
        <v>389100700233</v>
      </c>
      <c r="B1980" s="57" t="s">
        <v>5709</v>
      </c>
      <c r="C1980" s="58" t="s">
        <v>5710</v>
      </c>
      <c r="D1980" s="58" t="s">
        <v>5711</v>
      </c>
      <c r="E1980" s="58" t="s">
        <v>5712</v>
      </c>
      <c r="F1980" s="57" t="s">
        <v>441</v>
      </c>
      <c r="G1980" s="59">
        <v>73956</v>
      </c>
      <c r="H1980" s="102">
        <f t="shared" si="30"/>
        <v>15.05940805750415</v>
      </c>
    </row>
    <row r="1981" spans="1:8" x14ac:dyDescent="0.25">
      <c r="A1981" s="56">
        <v>390041011206</v>
      </c>
      <c r="B1981" s="57" t="s">
        <v>5713</v>
      </c>
      <c r="C1981" s="58" t="s">
        <v>3473</v>
      </c>
      <c r="D1981" s="58" t="s">
        <v>5714</v>
      </c>
      <c r="E1981" s="58" t="s">
        <v>1215</v>
      </c>
      <c r="F1981" s="57" t="s">
        <v>441</v>
      </c>
      <c r="G1981" s="59">
        <v>73956</v>
      </c>
      <c r="H1981" s="102">
        <f t="shared" si="30"/>
        <v>15.05940805750415</v>
      </c>
    </row>
    <row r="1982" spans="1:8" x14ac:dyDescent="0.25">
      <c r="A1982" s="56">
        <v>390090900466</v>
      </c>
      <c r="B1982" s="57" t="s">
        <v>5715</v>
      </c>
      <c r="C1982" s="58" t="s">
        <v>5716</v>
      </c>
      <c r="D1982" s="58" t="s">
        <v>5717</v>
      </c>
      <c r="E1982" s="58" t="s">
        <v>1532</v>
      </c>
      <c r="F1982" s="57" t="s">
        <v>477</v>
      </c>
      <c r="G1982" s="59">
        <v>73956</v>
      </c>
      <c r="H1982" s="102">
        <f t="shared" si="30"/>
        <v>15.05940805750415</v>
      </c>
    </row>
    <row r="1983" spans="1:8" x14ac:dyDescent="0.25">
      <c r="A1983" s="56">
        <v>390130200772</v>
      </c>
      <c r="B1983" s="57" t="s">
        <v>5718</v>
      </c>
      <c r="C1983" s="58" t="s">
        <v>3786</v>
      </c>
      <c r="D1983" s="58" t="s">
        <v>5719</v>
      </c>
      <c r="E1983" s="58" t="s">
        <v>1055</v>
      </c>
      <c r="F1983" s="57" t="s">
        <v>477</v>
      </c>
      <c r="G1983" s="59">
        <v>73956</v>
      </c>
      <c r="H1983" s="102">
        <f t="shared" si="30"/>
        <v>15.05940805750415</v>
      </c>
    </row>
    <row r="1984" spans="1:8" x14ac:dyDescent="0.25">
      <c r="A1984" s="56">
        <v>390160400385</v>
      </c>
      <c r="B1984" s="57" t="s">
        <v>5720</v>
      </c>
      <c r="C1984" s="58" t="s">
        <v>2502</v>
      </c>
      <c r="D1984" s="58" t="s">
        <v>5721</v>
      </c>
      <c r="E1984" s="58" t="s">
        <v>1215</v>
      </c>
      <c r="F1984" s="57" t="s">
        <v>477</v>
      </c>
      <c r="G1984" s="59">
        <v>73956</v>
      </c>
      <c r="H1984" s="102">
        <f t="shared" si="30"/>
        <v>15.05940805750415</v>
      </c>
    </row>
    <row r="1985" spans="1:8" x14ac:dyDescent="0.25">
      <c r="A1985" s="56">
        <v>390161000160</v>
      </c>
      <c r="B1985" s="57" t="s">
        <v>5722</v>
      </c>
      <c r="C1985" s="58" t="s">
        <v>5723</v>
      </c>
      <c r="D1985" s="58" t="s">
        <v>5724</v>
      </c>
      <c r="E1985" s="58" t="s">
        <v>1532</v>
      </c>
      <c r="F1985" s="57" t="s">
        <v>441</v>
      </c>
      <c r="G1985" s="59">
        <v>73956</v>
      </c>
      <c r="H1985" s="102">
        <f t="shared" si="30"/>
        <v>15.05940805750415</v>
      </c>
    </row>
    <row r="1986" spans="1:8" x14ac:dyDescent="0.25">
      <c r="A1986" s="56">
        <v>390170900050</v>
      </c>
      <c r="B1986" s="57" t="s">
        <v>5725</v>
      </c>
      <c r="C1986" s="58" t="s">
        <v>3125</v>
      </c>
      <c r="D1986" s="58" t="s">
        <v>5726</v>
      </c>
      <c r="E1986" s="58" t="s">
        <v>2816</v>
      </c>
      <c r="F1986" s="57" t="s">
        <v>477</v>
      </c>
      <c r="G1986" s="59">
        <v>73956</v>
      </c>
      <c r="H1986" s="102">
        <f t="shared" ref="H1986:H2049" si="31">G1986/4910.95</f>
        <v>15.05940805750415</v>
      </c>
    </row>
    <row r="1987" spans="1:8" x14ac:dyDescent="0.25">
      <c r="A1987" s="56">
        <v>390171000991</v>
      </c>
      <c r="B1987" s="57" t="s">
        <v>5727</v>
      </c>
      <c r="C1987" s="58" t="s">
        <v>5728</v>
      </c>
      <c r="D1987" s="58" t="s">
        <v>5729</v>
      </c>
      <c r="E1987" s="58" t="s">
        <v>1215</v>
      </c>
      <c r="F1987" s="57" t="s">
        <v>441</v>
      </c>
      <c r="G1987" s="59">
        <v>73956</v>
      </c>
      <c r="H1987" s="102">
        <f t="shared" si="31"/>
        <v>15.05940805750415</v>
      </c>
    </row>
    <row r="1988" spans="1:8" x14ac:dyDescent="0.25">
      <c r="A1988" s="56">
        <v>390181000646</v>
      </c>
      <c r="B1988" s="57" t="s">
        <v>5730</v>
      </c>
      <c r="C1988" s="58" t="s">
        <v>5731</v>
      </c>
      <c r="D1988" s="58" t="s">
        <v>5732</v>
      </c>
      <c r="E1988" s="58" t="s">
        <v>1532</v>
      </c>
      <c r="F1988" s="57" t="s">
        <v>477</v>
      </c>
      <c r="G1988" s="59">
        <v>73956</v>
      </c>
      <c r="H1988" s="102">
        <f t="shared" si="31"/>
        <v>15.05940805750415</v>
      </c>
    </row>
    <row r="1989" spans="1:8" x14ac:dyDescent="0.25">
      <c r="A1989" s="56">
        <v>390770400034</v>
      </c>
      <c r="B1989" s="57" t="s">
        <v>5733</v>
      </c>
      <c r="C1989" s="58" t="s">
        <v>5734</v>
      </c>
      <c r="D1989" s="58" t="s">
        <v>5735</v>
      </c>
      <c r="E1989" s="58" t="s">
        <v>1055</v>
      </c>
      <c r="F1989" s="57" t="s">
        <v>441</v>
      </c>
      <c r="G1989" s="59">
        <v>73956</v>
      </c>
      <c r="H1989" s="102">
        <f t="shared" si="31"/>
        <v>15.05940805750415</v>
      </c>
    </row>
    <row r="1990" spans="1:8" x14ac:dyDescent="0.25">
      <c r="A1990" s="56">
        <v>390800101282</v>
      </c>
      <c r="B1990" s="57" t="s">
        <v>5736</v>
      </c>
      <c r="C1990" s="58" t="s">
        <v>3479</v>
      </c>
      <c r="D1990" s="58" t="s">
        <v>3120</v>
      </c>
      <c r="E1990" s="58" t="s">
        <v>1532</v>
      </c>
      <c r="F1990" s="57" t="s">
        <v>441</v>
      </c>
      <c r="G1990" s="59">
        <v>73956</v>
      </c>
      <c r="H1990" s="102">
        <f t="shared" si="31"/>
        <v>15.05940805750415</v>
      </c>
    </row>
    <row r="1991" spans="1:8" x14ac:dyDescent="0.25">
      <c r="A1991" s="56">
        <v>390811000232</v>
      </c>
      <c r="B1991" s="57" t="s">
        <v>5737</v>
      </c>
      <c r="C1991" s="58" t="s">
        <v>5738</v>
      </c>
      <c r="D1991" s="58" t="s">
        <v>5739</v>
      </c>
      <c r="E1991" s="58" t="s">
        <v>1525</v>
      </c>
      <c r="F1991" s="57" t="s">
        <v>441</v>
      </c>
      <c r="G1991" s="59">
        <v>73956</v>
      </c>
      <c r="H1991" s="102">
        <f t="shared" si="31"/>
        <v>15.05940805750415</v>
      </c>
    </row>
    <row r="1992" spans="1:8" x14ac:dyDescent="0.25">
      <c r="A1992" s="56">
        <v>390831000239</v>
      </c>
      <c r="B1992" s="57" t="s">
        <v>5740</v>
      </c>
      <c r="C1992" s="58" t="s">
        <v>3588</v>
      </c>
      <c r="D1992" s="58" t="s">
        <v>3404</v>
      </c>
      <c r="E1992" s="58" t="s">
        <v>1532</v>
      </c>
      <c r="F1992" s="57" t="s">
        <v>441</v>
      </c>
      <c r="G1992" s="59">
        <v>73956</v>
      </c>
      <c r="H1992" s="102">
        <f t="shared" si="31"/>
        <v>15.05940805750415</v>
      </c>
    </row>
    <row r="1993" spans="1:8" x14ac:dyDescent="0.25">
      <c r="A1993" s="56">
        <v>390890800303</v>
      </c>
      <c r="B1993" s="57" t="s">
        <v>5741</v>
      </c>
      <c r="C1993" s="58" t="s">
        <v>5742</v>
      </c>
      <c r="D1993" s="58" t="s">
        <v>5743</v>
      </c>
      <c r="E1993" s="58" t="s">
        <v>873</v>
      </c>
      <c r="F1993" s="57" t="s">
        <v>477</v>
      </c>
      <c r="G1993" s="59">
        <v>73956</v>
      </c>
      <c r="H1993" s="102">
        <f t="shared" si="31"/>
        <v>15.05940805750415</v>
      </c>
    </row>
    <row r="1994" spans="1:8" x14ac:dyDescent="0.25">
      <c r="A1994" s="56">
        <v>390921000271</v>
      </c>
      <c r="B1994" s="57" t="s">
        <v>5744</v>
      </c>
      <c r="C1994" s="58" t="s">
        <v>5745</v>
      </c>
      <c r="D1994" s="58" t="s">
        <v>5746</v>
      </c>
      <c r="E1994" s="58" t="s">
        <v>1055</v>
      </c>
      <c r="F1994" s="57" t="s">
        <v>477</v>
      </c>
      <c r="G1994" s="59">
        <v>73956</v>
      </c>
      <c r="H1994" s="102">
        <f t="shared" si="31"/>
        <v>15.05940805750415</v>
      </c>
    </row>
    <row r="1995" spans="1:8" x14ac:dyDescent="0.25">
      <c r="A1995" s="56">
        <v>390980111213</v>
      </c>
      <c r="B1995" s="57" t="s">
        <v>5747</v>
      </c>
      <c r="C1995" s="58" t="s">
        <v>5748</v>
      </c>
      <c r="D1995" s="58" t="s">
        <v>5749</v>
      </c>
      <c r="E1995" s="58" t="s">
        <v>1532</v>
      </c>
      <c r="F1995" s="57" t="s">
        <v>477</v>
      </c>
      <c r="G1995" s="59">
        <v>73956</v>
      </c>
      <c r="H1995" s="102">
        <f t="shared" si="31"/>
        <v>15.05940805750415</v>
      </c>
    </row>
    <row r="1996" spans="1:8" x14ac:dyDescent="0.25">
      <c r="A1996" s="56">
        <v>390990510591</v>
      </c>
      <c r="B1996" s="57" t="s">
        <v>5750</v>
      </c>
      <c r="C1996" s="58" t="s">
        <v>5751</v>
      </c>
      <c r="D1996" s="58" t="s">
        <v>5752</v>
      </c>
      <c r="E1996" s="58" t="s">
        <v>1532</v>
      </c>
      <c r="F1996" s="57" t="s">
        <v>441</v>
      </c>
      <c r="G1996" s="59">
        <v>73956</v>
      </c>
      <c r="H1996" s="102">
        <f t="shared" si="31"/>
        <v>15.05940805750415</v>
      </c>
    </row>
    <row r="1997" spans="1:8" x14ac:dyDescent="0.25">
      <c r="A1997" s="56">
        <v>391020800126</v>
      </c>
      <c r="B1997" s="57" t="s">
        <v>5753</v>
      </c>
      <c r="C1997" s="58" t="s">
        <v>3141</v>
      </c>
      <c r="D1997" s="58" t="s">
        <v>5754</v>
      </c>
      <c r="E1997" s="58" t="s">
        <v>984</v>
      </c>
      <c r="F1997" s="57" t="s">
        <v>477</v>
      </c>
      <c r="G1997" s="59">
        <v>73956</v>
      </c>
      <c r="H1997" s="102">
        <f t="shared" si="31"/>
        <v>15.05940805750415</v>
      </c>
    </row>
    <row r="1998" spans="1:8" x14ac:dyDescent="0.25">
      <c r="A1998" s="56">
        <v>391140400075</v>
      </c>
      <c r="B1998" s="57" t="s">
        <v>5755</v>
      </c>
      <c r="C1998" s="58" t="s">
        <v>5756</v>
      </c>
      <c r="D1998" s="58" t="s">
        <v>5757</v>
      </c>
      <c r="E1998" s="58" t="s">
        <v>984</v>
      </c>
      <c r="F1998" s="57" t="s">
        <v>477</v>
      </c>
      <c r="G1998" s="59">
        <v>73956</v>
      </c>
      <c r="H1998" s="102">
        <f t="shared" si="31"/>
        <v>15.05940805750415</v>
      </c>
    </row>
    <row r="1999" spans="1:8" x14ac:dyDescent="0.25">
      <c r="A1999" s="56">
        <v>391881100044</v>
      </c>
      <c r="B1999" s="57" t="s">
        <v>5758</v>
      </c>
      <c r="C1999" s="58" t="s">
        <v>5759</v>
      </c>
      <c r="D1999" s="58" t="s">
        <v>5760</v>
      </c>
      <c r="E1999" s="58" t="s">
        <v>984</v>
      </c>
      <c r="F1999" s="57" t="s">
        <v>441</v>
      </c>
      <c r="G1999" s="59">
        <v>73956</v>
      </c>
      <c r="H1999" s="102">
        <f t="shared" si="31"/>
        <v>15.05940805750415</v>
      </c>
    </row>
    <row r="2000" spans="1:8" x14ac:dyDescent="0.25">
      <c r="A2000" s="56">
        <v>391941000362</v>
      </c>
      <c r="B2000" s="57" t="s">
        <v>5761</v>
      </c>
      <c r="C2000" s="58" t="s">
        <v>5762</v>
      </c>
      <c r="D2000" s="58" t="s">
        <v>5763</v>
      </c>
      <c r="E2000" s="58" t="s">
        <v>1525</v>
      </c>
      <c r="F2000" s="57" t="s">
        <v>441</v>
      </c>
      <c r="G2000" s="59">
        <v>73956</v>
      </c>
      <c r="H2000" s="102">
        <f t="shared" si="31"/>
        <v>15.05940805750415</v>
      </c>
    </row>
    <row r="2001" spans="1:8" x14ac:dyDescent="0.25">
      <c r="A2001" s="56">
        <v>392000410255</v>
      </c>
      <c r="B2001" s="57" t="s">
        <v>5764</v>
      </c>
      <c r="C2001" s="58" t="s">
        <v>5765</v>
      </c>
      <c r="D2001" s="58" t="s">
        <v>5766</v>
      </c>
      <c r="E2001" s="58" t="s">
        <v>938</v>
      </c>
      <c r="F2001" s="57" t="s">
        <v>441</v>
      </c>
      <c r="G2001" s="59">
        <v>73956</v>
      </c>
      <c r="H2001" s="102">
        <f t="shared" si="31"/>
        <v>15.05940805750415</v>
      </c>
    </row>
    <row r="2002" spans="1:8" x14ac:dyDescent="0.25">
      <c r="A2002" s="56">
        <v>393081200132</v>
      </c>
      <c r="B2002" s="57" t="s">
        <v>5767</v>
      </c>
      <c r="C2002" s="58" t="s">
        <v>5768</v>
      </c>
      <c r="D2002" s="58" t="s">
        <v>5769</v>
      </c>
      <c r="E2002" s="58" t="s">
        <v>5770</v>
      </c>
      <c r="F2002" s="57" t="s">
        <v>477</v>
      </c>
      <c r="G2002" s="59">
        <v>73956</v>
      </c>
      <c r="H2002" s="102">
        <f t="shared" si="31"/>
        <v>15.05940805750415</v>
      </c>
    </row>
    <row r="2003" spans="1:8" x14ac:dyDescent="0.25">
      <c r="A2003" s="56">
        <v>393110200015</v>
      </c>
      <c r="B2003" s="57" t="s">
        <v>5771</v>
      </c>
      <c r="C2003" s="58" t="s">
        <v>5772</v>
      </c>
      <c r="D2003" s="58" t="s">
        <v>5773</v>
      </c>
      <c r="E2003" s="58" t="s">
        <v>1098</v>
      </c>
      <c r="F2003" s="57" t="s">
        <v>477</v>
      </c>
      <c r="G2003" s="59">
        <v>73956</v>
      </c>
      <c r="H2003" s="102">
        <f t="shared" si="31"/>
        <v>15.05940805750415</v>
      </c>
    </row>
    <row r="2004" spans="1:8" x14ac:dyDescent="0.25">
      <c r="A2004" s="56">
        <v>393190900187</v>
      </c>
      <c r="B2004" s="57" t="s">
        <v>5774</v>
      </c>
      <c r="C2004" s="58" t="s">
        <v>5775</v>
      </c>
      <c r="D2004" s="58" t="s">
        <v>5776</v>
      </c>
      <c r="E2004" s="58" t="s">
        <v>1205</v>
      </c>
      <c r="F2004" s="57" t="s">
        <v>441</v>
      </c>
      <c r="G2004" s="59">
        <v>73956</v>
      </c>
      <c r="H2004" s="102">
        <f t="shared" si="31"/>
        <v>15.05940805750415</v>
      </c>
    </row>
    <row r="2005" spans="1:8" x14ac:dyDescent="0.25">
      <c r="A2005" s="56">
        <v>393200100273</v>
      </c>
      <c r="B2005" s="57" t="s">
        <v>5777</v>
      </c>
      <c r="C2005" s="58" t="s">
        <v>3419</v>
      </c>
      <c r="D2005" s="58" t="s">
        <v>5778</v>
      </c>
      <c r="E2005" s="58" t="s">
        <v>3421</v>
      </c>
      <c r="F2005" s="57" t="s">
        <v>441</v>
      </c>
      <c r="G2005" s="59">
        <v>73956</v>
      </c>
      <c r="H2005" s="102">
        <f t="shared" si="31"/>
        <v>15.05940805750415</v>
      </c>
    </row>
    <row r="2006" spans="1:8" x14ac:dyDescent="0.25">
      <c r="A2006" s="56">
        <v>395000200781</v>
      </c>
      <c r="B2006" s="57" t="s">
        <v>5779</v>
      </c>
      <c r="C2006" s="58" t="s">
        <v>5780</v>
      </c>
      <c r="D2006" s="58" t="s">
        <v>5781</v>
      </c>
      <c r="E2006" s="58" t="s">
        <v>728</v>
      </c>
      <c r="F2006" s="57" t="s">
        <v>441</v>
      </c>
      <c r="G2006" s="59">
        <v>73956</v>
      </c>
      <c r="H2006" s="102">
        <f t="shared" si="31"/>
        <v>15.05940805750415</v>
      </c>
    </row>
    <row r="2007" spans="1:8" x14ac:dyDescent="0.25">
      <c r="A2007" s="56">
        <v>395000401140</v>
      </c>
      <c r="B2007" s="57" t="s">
        <v>5782</v>
      </c>
      <c r="C2007" s="58" t="s">
        <v>5783</v>
      </c>
      <c r="D2007" s="58" t="s">
        <v>5784</v>
      </c>
      <c r="E2007" s="58" t="s">
        <v>4163</v>
      </c>
      <c r="F2007" s="57" t="s">
        <v>477</v>
      </c>
      <c r="G2007" s="59">
        <v>73956</v>
      </c>
      <c r="H2007" s="102">
        <f t="shared" si="31"/>
        <v>15.05940805750415</v>
      </c>
    </row>
    <row r="2008" spans="1:8" x14ac:dyDescent="0.25">
      <c r="A2008" s="56">
        <v>395000700201</v>
      </c>
      <c r="B2008" s="57" t="s">
        <v>5785</v>
      </c>
      <c r="C2008" s="58" t="s">
        <v>5786</v>
      </c>
      <c r="D2008" s="58" t="s">
        <v>5787</v>
      </c>
      <c r="E2008" s="58" t="s">
        <v>728</v>
      </c>
      <c r="F2008" s="57" t="s">
        <v>441</v>
      </c>
      <c r="G2008" s="59">
        <v>73956</v>
      </c>
      <c r="H2008" s="102">
        <f t="shared" si="31"/>
        <v>15.05940805750415</v>
      </c>
    </row>
    <row r="2009" spans="1:8" x14ac:dyDescent="0.25">
      <c r="A2009" s="56">
        <v>395001200806</v>
      </c>
      <c r="B2009" s="57" t="s">
        <v>5788</v>
      </c>
      <c r="C2009" s="58" t="s">
        <v>5789</v>
      </c>
      <c r="D2009" s="58" t="s">
        <v>5790</v>
      </c>
      <c r="E2009" s="58" t="s">
        <v>728</v>
      </c>
      <c r="F2009" s="57" t="s">
        <v>441</v>
      </c>
      <c r="G2009" s="59">
        <v>73956</v>
      </c>
      <c r="H2009" s="102">
        <f t="shared" si="31"/>
        <v>15.05940805750415</v>
      </c>
    </row>
    <row r="2010" spans="1:8" x14ac:dyDescent="0.25">
      <c r="A2010" s="56">
        <v>395001200814</v>
      </c>
      <c r="B2010" s="57" t="s">
        <v>5791</v>
      </c>
      <c r="C2010" s="58" t="s">
        <v>5789</v>
      </c>
      <c r="D2010" s="58" t="s">
        <v>5790</v>
      </c>
      <c r="E2010" s="58" t="s">
        <v>728</v>
      </c>
      <c r="F2010" s="57" t="s">
        <v>441</v>
      </c>
      <c r="G2010" s="59">
        <v>73956</v>
      </c>
      <c r="H2010" s="102">
        <f t="shared" si="31"/>
        <v>15.05940805750415</v>
      </c>
    </row>
    <row r="2011" spans="1:8" x14ac:dyDescent="0.25">
      <c r="A2011" s="56">
        <v>395001200822</v>
      </c>
      <c r="B2011" s="57" t="s">
        <v>5792</v>
      </c>
      <c r="C2011" s="58" t="s">
        <v>5789</v>
      </c>
      <c r="D2011" s="58" t="s">
        <v>5790</v>
      </c>
      <c r="E2011" s="58" t="s">
        <v>728</v>
      </c>
      <c r="F2011" s="57" t="s">
        <v>441</v>
      </c>
      <c r="G2011" s="59">
        <v>73956</v>
      </c>
      <c r="H2011" s="102">
        <f t="shared" si="31"/>
        <v>15.05940805750415</v>
      </c>
    </row>
    <row r="2012" spans="1:8" x14ac:dyDescent="0.25">
      <c r="A2012" s="56">
        <v>395010501053</v>
      </c>
      <c r="B2012" s="57" t="s">
        <v>5793</v>
      </c>
      <c r="C2012" s="58" t="s">
        <v>5794</v>
      </c>
      <c r="D2012" s="58" t="s">
        <v>5795</v>
      </c>
      <c r="E2012" s="58" t="s">
        <v>743</v>
      </c>
      <c r="F2012" s="57" t="s">
        <v>441</v>
      </c>
      <c r="G2012" s="59">
        <v>73956</v>
      </c>
      <c r="H2012" s="102">
        <f t="shared" si="31"/>
        <v>15.05940805750415</v>
      </c>
    </row>
    <row r="2013" spans="1:8" x14ac:dyDescent="0.25">
      <c r="A2013" s="56">
        <v>395021103408</v>
      </c>
      <c r="B2013" s="57" t="s">
        <v>5796</v>
      </c>
      <c r="C2013" s="58" t="s">
        <v>3833</v>
      </c>
      <c r="D2013" s="58" t="s">
        <v>3834</v>
      </c>
      <c r="E2013" s="58" t="s">
        <v>743</v>
      </c>
      <c r="F2013" s="57" t="s">
        <v>441</v>
      </c>
      <c r="G2013" s="59">
        <v>73956</v>
      </c>
      <c r="H2013" s="102">
        <f t="shared" si="31"/>
        <v>15.05940805750415</v>
      </c>
    </row>
    <row r="2014" spans="1:8" x14ac:dyDescent="0.25">
      <c r="A2014" s="56">
        <v>395021103467</v>
      </c>
      <c r="B2014" s="57" t="s">
        <v>5797</v>
      </c>
      <c r="C2014" s="58" t="s">
        <v>3833</v>
      </c>
      <c r="D2014" s="58" t="s">
        <v>3834</v>
      </c>
      <c r="E2014" s="58" t="s">
        <v>743</v>
      </c>
      <c r="F2014" s="57" t="s">
        <v>441</v>
      </c>
      <c r="G2014" s="59">
        <v>73956</v>
      </c>
      <c r="H2014" s="102">
        <f t="shared" si="31"/>
        <v>15.05940805750415</v>
      </c>
    </row>
    <row r="2015" spans="1:8" x14ac:dyDescent="0.25">
      <c r="A2015" s="56">
        <v>395041101240</v>
      </c>
      <c r="B2015" s="57" t="s">
        <v>5798</v>
      </c>
      <c r="C2015" s="58" t="s">
        <v>5799</v>
      </c>
      <c r="D2015" s="58" t="s">
        <v>4746</v>
      </c>
      <c r="E2015" s="58" t="s">
        <v>728</v>
      </c>
      <c r="F2015" s="57" t="s">
        <v>441</v>
      </c>
      <c r="G2015" s="59">
        <v>73956</v>
      </c>
      <c r="H2015" s="102">
        <f t="shared" si="31"/>
        <v>15.05940805750415</v>
      </c>
    </row>
    <row r="2016" spans="1:8" x14ac:dyDescent="0.25">
      <c r="A2016" s="56">
        <v>395050100825</v>
      </c>
      <c r="B2016" s="57" t="s">
        <v>5800</v>
      </c>
      <c r="C2016" s="58" t="s">
        <v>5801</v>
      </c>
      <c r="D2016" s="58" t="s">
        <v>5802</v>
      </c>
      <c r="E2016" s="58" t="s">
        <v>743</v>
      </c>
      <c r="F2016" s="57" t="s">
        <v>441</v>
      </c>
      <c r="G2016" s="59">
        <v>73956</v>
      </c>
      <c r="H2016" s="102">
        <f t="shared" si="31"/>
        <v>15.05940805750415</v>
      </c>
    </row>
    <row r="2017" spans="1:8" x14ac:dyDescent="0.25">
      <c r="A2017" s="56">
        <v>395050103352</v>
      </c>
      <c r="B2017" s="57" t="s">
        <v>5803</v>
      </c>
      <c r="C2017" s="58" t="s">
        <v>5804</v>
      </c>
      <c r="D2017" s="58" t="s">
        <v>5805</v>
      </c>
      <c r="E2017" s="58" t="s">
        <v>728</v>
      </c>
      <c r="F2017" s="57" t="s">
        <v>477</v>
      </c>
      <c r="G2017" s="59">
        <v>73956</v>
      </c>
      <c r="H2017" s="102">
        <f t="shared" si="31"/>
        <v>15.05940805750415</v>
      </c>
    </row>
    <row r="2018" spans="1:8" x14ac:dyDescent="0.25">
      <c r="A2018" s="56">
        <v>395060801805</v>
      </c>
      <c r="B2018" s="57" t="s">
        <v>5806</v>
      </c>
      <c r="C2018" s="58" t="s">
        <v>5807</v>
      </c>
      <c r="D2018" s="58" t="s">
        <v>3191</v>
      </c>
      <c r="E2018" s="58" t="s">
        <v>728</v>
      </c>
      <c r="F2018" s="57" t="s">
        <v>441</v>
      </c>
      <c r="G2018" s="59">
        <v>73956</v>
      </c>
      <c r="H2018" s="102">
        <f t="shared" si="31"/>
        <v>15.05940805750415</v>
      </c>
    </row>
    <row r="2019" spans="1:8" x14ac:dyDescent="0.25">
      <c r="A2019" s="56">
        <v>395060802232</v>
      </c>
      <c r="B2019" s="57" t="s">
        <v>5808</v>
      </c>
      <c r="C2019" s="58" t="s">
        <v>5809</v>
      </c>
      <c r="D2019" s="58" t="s">
        <v>5810</v>
      </c>
      <c r="E2019" s="58" t="s">
        <v>728</v>
      </c>
      <c r="F2019" s="57" t="s">
        <v>441</v>
      </c>
      <c r="G2019" s="59">
        <v>73956</v>
      </c>
      <c r="H2019" s="102">
        <f t="shared" si="31"/>
        <v>15.05940805750415</v>
      </c>
    </row>
    <row r="2020" spans="1:8" x14ac:dyDescent="0.25">
      <c r="A2020" s="56">
        <v>395070300511</v>
      </c>
      <c r="B2020" s="57" t="s">
        <v>5811</v>
      </c>
      <c r="C2020" s="58" t="s">
        <v>5812</v>
      </c>
      <c r="D2020" s="58" t="s">
        <v>5813</v>
      </c>
      <c r="E2020" s="58" t="s">
        <v>728</v>
      </c>
      <c r="F2020" s="57" t="s">
        <v>441</v>
      </c>
      <c r="G2020" s="59">
        <v>73956</v>
      </c>
      <c r="H2020" s="102">
        <f t="shared" si="31"/>
        <v>15.05940805750415</v>
      </c>
    </row>
    <row r="2021" spans="1:8" x14ac:dyDescent="0.25">
      <c r="A2021" s="56">
        <v>395070501982</v>
      </c>
      <c r="B2021" s="57" t="s">
        <v>5814</v>
      </c>
      <c r="C2021" s="58" t="s">
        <v>5815</v>
      </c>
      <c r="D2021" s="58" t="s">
        <v>5816</v>
      </c>
      <c r="E2021" s="58" t="s">
        <v>743</v>
      </c>
      <c r="F2021" s="57" t="s">
        <v>441</v>
      </c>
      <c r="G2021" s="59">
        <v>73956</v>
      </c>
      <c r="H2021" s="102">
        <f t="shared" si="31"/>
        <v>15.05940805750415</v>
      </c>
    </row>
    <row r="2022" spans="1:8" x14ac:dyDescent="0.25">
      <c r="A2022" s="56">
        <v>395080300420</v>
      </c>
      <c r="B2022" s="57" t="s">
        <v>5817</v>
      </c>
      <c r="C2022" s="58" t="s">
        <v>5818</v>
      </c>
      <c r="D2022" s="58" t="s">
        <v>5819</v>
      </c>
      <c r="E2022" s="58" t="s">
        <v>728</v>
      </c>
      <c r="F2022" s="57" t="s">
        <v>441</v>
      </c>
      <c r="G2022" s="59">
        <v>73956</v>
      </c>
      <c r="H2022" s="102">
        <f t="shared" si="31"/>
        <v>15.05940805750415</v>
      </c>
    </row>
    <row r="2023" spans="1:8" x14ac:dyDescent="0.25">
      <c r="A2023" s="56">
        <v>395080601403</v>
      </c>
      <c r="B2023" s="57" t="s">
        <v>5820</v>
      </c>
      <c r="C2023" s="58" t="s">
        <v>5821</v>
      </c>
      <c r="D2023" s="58" t="s">
        <v>5822</v>
      </c>
      <c r="E2023" s="58" t="s">
        <v>728</v>
      </c>
      <c r="F2023" s="57" t="s">
        <v>441</v>
      </c>
      <c r="G2023" s="59">
        <v>73956</v>
      </c>
      <c r="H2023" s="102">
        <f t="shared" si="31"/>
        <v>15.05940805750415</v>
      </c>
    </row>
    <row r="2024" spans="1:8" x14ac:dyDescent="0.25">
      <c r="A2024" s="56">
        <v>395090100739</v>
      </c>
      <c r="B2024" s="57" t="s">
        <v>5823</v>
      </c>
      <c r="C2024" s="58" t="s">
        <v>2880</v>
      </c>
      <c r="D2024" s="58" t="s">
        <v>2881</v>
      </c>
      <c r="E2024" s="58" t="s">
        <v>728</v>
      </c>
      <c r="F2024" s="57" t="s">
        <v>441</v>
      </c>
      <c r="G2024" s="59">
        <v>73956</v>
      </c>
      <c r="H2024" s="102">
        <f t="shared" si="31"/>
        <v>15.05940805750415</v>
      </c>
    </row>
    <row r="2025" spans="1:8" x14ac:dyDescent="0.25">
      <c r="A2025" s="56">
        <v>395090300797</v>
      </c>
      <c r="B2025" s="57" t="s">
        <v>5824</v>
      </c>
      <c r="C2025" s="58" t="s">
        <v>4868</v>
      </c>
      <c r="D2025" s="58" t="s">
        <v>5825</v>
      </c>
      <c r="E2025" s="58" t="s">
        <v>728</v>
      </c>
      <c r="F2025" s="57" t="s">
        <v>477</v>
      </c>
      <c r="G2025" s="59">
        <v>73956</v>
      </c>
      <c r="H2025" s="102">
        <f t="shared" si="31"/>
        <v>15.05940805750415</v>
      </c>
    </row>
    <row r="2026" spans="1:8" x14ac:dyDescent="0.25">
      <c r="A2026" s="56">
        <v>395090701767</v>
      </c>
      <c r="B2026" s="57" t="s">
        <v>5826</v>
      </c>
      <c r="C2026" s="58" t="s">
        <v>5827</v>
      </c>
      <c r="D2026" s="58" t="s">
        <v>5828</v>
      </c>
      <c r="E2026" s="58" t="s">
        <v>728</v>
      </c>
      <c r="F2026" s="57" t="s">
        <v>441</v>
      </c>
      <c r="G2026" s="59">
        <v>73956</v>
      </c>
      <c r="H2026" s="102">
        <f t="shared" si="31"/>
        <v>15.05940805750415</v>
      </c>
    </row>
    <row r="2027" spans="1:8" x14ac:dyDescent="0.25">
      <c r="A2027" s="56">
        <v>395100501133</v>
      </c>
      <c r="B2027" s="57" t="s">
        <v>5829</v>
      </c>
      <c r="C2027" s="58" t="s">
        <v>4427</v>
      </c>
      <c r="D2027" s="58" t="s">
        <v>4428</v>
      </c>
      <c r="E2027" s="58" t="s">
        <v>728</v>
      </c>
      <c r="F2027" s="57" t="s">
        <v>477</v>
      </c>
      <c r="G2027" s="59">
        <v>73956</v>
      </c>
      <c r="H2027" s="102">
        <f t="shared" si="31"/>
        <v>15.05940805750415</v>
      </c>
    </row>
    <row r="2028" spans="1:8" x14ac:dyDescent="0.25">
      <c r="A2028" s="56">
        <v>395100501192</v>
      </c>
      <c r="B2028" s="57" t="s">
        <v>5830</v>
      </c>
      <c r="C2028" s="58" t="s">
        <v>4427</v>
      </c>
      <c r="D2028" s="58" t="s">
        <v>5831</v>
      </c>
      <c r="E2028" s="58" t="s">
        <v>728</v>
      </c>
      <c r="F2028" s="57" t="s">
        <v>441</v>
      </c>
      <c r="G2028" s="59">
        <v>73956</v>
      </c>
      <c r="H2028" s="102">
        <f t="shared" si="31"/>
        <v>15.05940805750415</v>
      </c>
    </row>
    <row r="2029" spans="1:8" x14ac:dyDescent="0.25">
      <c r="A2029" s="56">
        <v>395100501206</v>
      </c>
      <c r="B2029" s="57" t="s">
        <v>5832</v>
      </c>
      <c r="C2029" s="58" t="s">
        <v>4427</v>
      </c>
      <c r="D2029" s="58" t="s">
        <v>4428</v>
      </c>
      <c r="E2029" s="58" t="s">
        <v>728</v>
      </c>
      <c r="F2029" s="57" t="s">
        <v>441</v>
      </c>
      <c r="G2029" s="59">
        <v>73956</v>
      </c>
      <c r="H2029" s="102">
        <f t="shared" si="31"/>
        <v>15.05940805750415</v>
      </c>
    </row>
    <row r="2030" spans="1:8" x14ac:dyDescent="0.25">
      <c r="A2030" s="56">
        <v>395110102369</v>
      </c>
      <c r="B2030" s="57" t="s">
        <v>5833</v>
      </c>
      <c r="C2030" s="58" t="s">
        <v>5834</v>
      </c>
      <c r="D2030" s="58" t="s">
        <v>5835</v>
      </c>
      <c r="E2030" s="58" t="s">
        <v>743</v>
      </c>
      <c r="F2030" s="57" t="s">
        <v>441</v>
      </c>
      <c r="G2030" s="59">
        <v>73956</v>
      </c>
      <c r="H2030" s="102">
        <f t="shared" si="31"/>
        <v>15.05940805750415</v>
      </c>
    </row>
    <row r="2031" spans="1:8" x14ac:dyDescent="0.25">
      <c r="A2031" s="56">
        <v>395110202380</v>
      </c>
      <c r="B2031" s="57" t="s">
        <v>5836</v>
      </c>
      <c r="C2031" s="58" t="s">
        <v>5837</v>
      </c>
      <c r="D2031" s="58" t="s">
        <v>5838</v>
      </c>
      <c r="E2031" s="58" t="s">
        <v>728</v>
      </c>
      <c r="F2031" s="57" t="s">
        <v>441</v>
      </c>
      <c r="G2031" s="59">
        <v>73956</v>
      </c>
      <c r="H2031" s="102">
        <f t="shared" si="31"/>
        <v>15.05940805750415</v>
      </c>
    </row>
    <row r="2032" spans="1:8" x14ac:dyDescent="0.25">
      <c r="A2032" s="56">
        <v>395110600083</v>
      </c>
      <c r="B2032" s="57" t="s">
        <v>5839</v>
      </c>
      <c r="C2032" s="58" t="s">
        <v>5840</v>
      </c>
      <c r="D2032" s="58" t="s">
        <v>5841</v>
      </c>
      <c r="E2032" s="58" t="s">
        <v>728</v>
      </c>
      <c r="F2032" s="57" t="s">
        <v>441</v>
      </c>
      <c r="G2032" s="59">
        <v>73956</v>
      </c>
      <c r="H2032" s="102">
        <f t="shared" si="31"/>
        <v>15.05940805750415</v>
      </c>
    </row>
    <row r="2033" spans="1:8" x14ac:dyDescent="0.25">
      <c r="A2033" s="56">
        <v>395111000764</v>
      </c>
      <c r="B2033" s="57" t="s">
        <v>5842</v>
      </c>
      <c r="C2033" s="58" t="s">
        <v>3217</v>
      </c>
      <c r="D2033" s="58" t="s">
        <v>5843</v>
      </c>
      <c r="E2033" s="58" t="s">
        <v>743</v>
      </c>
      <c r="F2033" s="57" t="s">
        <v>441</v>
      </c>
      <c r="G2033" s="59">
        <v>73956</v>
      </c>
      <c r="H2033" s="102">
        <f t="shared" si="31"/>
        <v>15.05940805750415</v>
      </c>
    </row>
    <row r="2034" spans="1:8" x14ac:dyDescent="0.25">
      <c r="A2034" s="56">
        <v>395120600651</v>
      </c>
      <c r="B2034" s="57" t="s">
        <v>5844</v>
      </c>
      <c r="C2034" s="58" t="s">
        <v>5845</v>
      </c>
      <c r="D2034" s="58" t="s">
        <v>5846</v>
      </c>
      <c r="E2034" s="58" t="s">
        <v>728</v>
      </c>
      <c r="F2034" s="57" t="s">
        <v>441</v>
      </c>
      <c r="G2034" s="59">
        <v>73956</v>
      </c>
      <c r="H2034" s="102">
        <f t="shared" si="31"/>
        <v>15.05940805750415</v>
      </c>
    </row>
    <row r="2035" spans="1:8" x14ac:dyDescent="0.25">
      <c r="A2035" s="56">
        <v>395130100788</v>
      </c>
      <c r="B2035" s="57" t="s">
        <v>5847</v>
      </c>
      <c r="C2035" s="58" t="s">
        <v>5848</v>
      </c>
      <c r="D2035" s="58" t="s">
        <v>5849</v>
      </c>
      <c r="E2035" s="58" t="s">
        <v>743</v>
      </c>
      <c r="F2035" s="57" t="s">
        <v>441</v>
      </c>
      <c r="G2035" s="59">
        <v>73956</v>
      </c>
      <c r="H2035" s="102">
        <f t="shared" si="31"/>
        <v>15.05940805750415</v>
      </c>
    </row>
    <row r="2036" spans="1:8" x14ac:dyDescent="0.25">
      <c r="A2036" s="56">
        <v>395130201983</v>
      </c>
      <c r="B2036" s="57" t="s">
        <v>5850</v>
      </c>
      <c r="C2036" s="58" t="s">
        <v>5851</v>
      </c>
      <c r="D2036" s="58" t="s">
        <v>5852</v>
      </c>
      <c r="E2036" s="58" t="s">
        <v>743</v>
      </c>
      <c r="F2036" s="57" t="s">
        <v>441</v>
      </c>
      <c r="G2036" s="59">
        <v>73956</v>
      </c>
      <c r="H2036" s="102">
        <f t="shared" si="31"/>
        <v>15.05940805750415</v>
      </c>
    </row>
    <row r="2037" spans="1:8" x14ac:dyDescent="0.25">
      <c r="A2037" s="56">
        <v>395130400021</v>
      </c>
      <c r="B2037" s="57" t="s">
        <v>5853</v>
      </c>
      <c r="C2037" s="58" t="s">
        <v>5854</v>
      </c>
      <c r="D2037" s="58" t="s">
        <v>5855</v>
      </c>
      <c r="E2037" s="58" t="s">
        <v>728</v>
      </c>
      <c r="F2037" s="57" t="s">
        <v>441</v>
      </c>
      <c r="G2037" s="59">
        <v>73956</v>
      </c>
      <c r="H2037" s="102">
        <f t="shared" si="31"/>
        <v>15.05940805750415</v>
      </c>
    </row>
    <row r="2038" spans="1:8" x14ac:dyDescent="0.25">
      <c r="A2038" s="56">
        <v>395130401664</v>
      </c>
      <c r="B2038" s="57" t="s">
        <v>5856</v>
      </c>
      <c r="C2038" s="58" t="s">
        <v>5857</v>
      </c>
      <c r="D2038" s="58" t="s">
        <v>1564</v>
      </c>
      <c r="E2038" s="58" t="s">
        <v>728</v>
      </c>
      <c r="F2038" s="57" t="s">
        <v>441</v>
      </c>
      <c r="G2038" s="59">
        <v>73956</v>
      </c>
      <c r="H2038" s="102">
        <f t="shared" si="31"/>
        <v>15.05940805750415</v>
      </c>
    </row>
    <row r="2039" spans="1:8" x14ac:dyDescent="0.25">
      <c r="A2039" s="56">
        <v>395130500409</v>
      </c>
      <c r="B2039" s="57" t="s">
        <v>5858</v>
      </c>
      <c r="C2039" s="58" t="s">
        <v>5859</v>
      </c>
      <c r="D2039" s="58" t="s">
        <v>5860</v>
      </c>
      <c r="E2039" s="58" t="s">
        <v>728</v>
      </c>
      <c r="F2039" s="57" t="s">
        <v>441</v>
      </c>
      <c r="G2039" s="59">
        <v>73956</v>
      </c>
      <c r="H2039" s="102">
        <f t="shared" si="31"/>
        <v>15.05940805750415</v>
      </c>
    </row>
    <row r="2040" spans="1:8" x14ac:dyDescent="0.25">
      <c r="A2040" s="56">
        <v>395130601787</v>
      </c>
      <c r="B2040" s="57" t="s">
        <v>5861</v>
      </c>
      <c r="C2040" s="58" t="s">
        <v>5862</v>
      </c>
      <c r="D2040" s="58" t="s">
        <v>5863</v>
      </c>
      <c r="E2040" s="58" t="s">
        <v>728</v>
      </c>
      <c r="F2040" s="57" t="s">
        <v>477</v>
      </c>
      <c r="G2040" s="59">
        <v>73956</v>
      </c>
      <c r="H2040" s="102">
        <f t="shared" si="31"/>
        <v>15.05940805750415</v>
      </c>
    </row>
    <row r="2041" spans="1:8" x14ac:dyDescent="0.25">
      <c r="A2041" s="56">
        <v>395130800895</v>
      </c>
      <c r="B2041" s="57" t="s">
        <v>5864</v>
      </c>
      <c r="C2041" s="58" t="s">
        <v>5865</v>
      </c>
      <c r="D2041" s="58" t="s">
        <v>5866</v>
      </c>
      <c r="E2041" s="58" t="s">
        <v>728</v>
      </c>
      <c r="F2041" s="57" t="s">
        <v>441</v>
      </c>
      <c r="G2041" s="59">
        <v>73956</v>
      </c>
      <c r="H2041" s="102">
        <f t="shared" si="31"/>
        <v>15.05940805750415</v>
      </c>
    </row>
    <row r="2042" spans="1:8" x14ac:dyDescent="0.25">
      <c r="A2042" s="56">
        <v>395131000574</v>
      </c>
      <c r="B2042" s="57" t="s">
        <v>5867</v>
      </c>
      <c r="C2042" s="58" t="s">
        <v>4709</v>
      </c>
      <c r="D2042" s="58" t="s">
        <v>5868</v>
      </c>
      <c r="E2042" s="58" t="s">
        <v>743</v>
      </c>
      <c r="F2042" s="57" t="s">
        <v>441</v>
      </c>
      <c r="G2042" s="59">
        <v>73956</v>
      </c>
      <c r="H2042" s="102">
        <f t="shared" si="31"/>
        <v>15.05940805750415</v>
      </c>
    </row>
    <row r="2043" spans="1:8" x14ac:dyDescent="0.25">
      <c r="A2043" s="56">
        <v>395140301293</v>
      </c>
      <c r="B2043" s="57" t="s">
        <v>5869</v>
      </c>
      <c r="C2043" s="58" t="s">
        <v>5870</v>
      </c>
      <c r="D2043" s="58" t="s">
        <v>5871</v>
      </c>
      <c r="E2043" s="58" t="s">
        <v>728</v>
      </c>
      <c r="F2043" s="57" t="s">
        <v>441</v>
      </c>
      <c r="G2043" s="59">
        <v>73956</v>
      </c>
      <c r="H2043" s="102">
        <f t="shared" si="31"/>
        <v>15.05940805750415</v>
      </c>
    </row>
    <row r="2044" spans="1:8" x14ac:dyDescent="0.25">
      <c r="A2044" s="56">
        <v>395140500130</v>
      </c>
      <c r="B2044" s="57" t="s">
        <v>5872</v>
      </c>
      <c r="C2044" s="58" t="s">
        <v>3912</v>
      </c>
      <c r="D2044" s="58" t="s">
        <v>5873</v>
      </c>
      <c r="E2044" s="58" t="s">
        <v>728</v>
      </c>
      <c r="F2044" s="57" t="s">
        <v>441</v>
      </c>
      <c r="G2044" s="59">
        <v>73956</v>
      </c>
      <c r="H2044" s="102">
        <f t="shared" si="31"/>
        <v>15.05940805750415</v>
      </c>
    </row>
    <row r="2045" spans="1:8" x14ac:dyDescent="0.25">
      <c r="A2045" s="56">
        <v>395150200771</v>
      </c>
      <c r="B2045" s="57" t="s">
        <v>5874</v>
      </c>
      <c r="C2045" s="58" t="s">
        <v>5875</v>
      </c>
      <c r="D2045" s="58" t="s">
        <v>5876</v>
      </c>
      <c r="E2045" s="58" t="s">
        <v>743</v>
      </c>
      <c r="F2045" s="57" t="s">
        <v>441</v>
      </c>
      <c r="G2045" s="59">
        <v>73956</v>
      </c>
      <c r="H2045" s="102">
        <f t="shared" si="31"/>
        <v>15.05940805750415</v>
      </c>
    </row>
    <row r="2046" spans="1:8" x14ac:dyDescent="0.25">
      <c r="A2046" s="56">
        <v>395150300767</v>
      </c>
      <c r="B2046" s="57" t="s">
        <v>5877</v>
      </c>
      <c r="C2046" s="58" t="s">
        <v>5878</v>
      </c>
      <c r="D2046" s="58" t="s">
        <v>5879</v>
      </c>
      <c r="E2046" s="58" t="s">
        <v>728</v>
      </c>
      <c r="F2046" s="57" t="s">
        <v>441</v>
      </c>
      <c r="G2046" s="59">
        <v>73956</v>
      </c>
      <c r="H2046" s="102">
        <f t="shared" si="31"/>
        <v>15.05940805750415</v>
      </c>
    </row>
    <row r="2047" spans="1:8" x14ac:dyDescent="0.25">
      <c r="A2047" s="56">
        <v>395150601091</v>
      </c>
      <c r="B2047" s="57" t="s">
        <v>5880</v>
      </c>
      <c r="C2047" s="58" t="s">
        <v>5881</v>
      </c>
      <c r="D2047" s="58" t="s">
        <v>5882</v>
      </c>
      <c r="E2047" s="58" t="s">
        <v>728</v>
      </c>
      <c r="F2047" s="57" t="s">
        <v>441</v>
      </c>
      <c r="G2047" s="59">
        <v>73956</v>
      </c>
      <c r="H2047" s="102">
        <f t="shared" si="31"/>
        <v>15.05940805750415</v>
      </c>
    </row>
    <row r="2048" spans="1:8" x14ac:dyDescent="0.25">
      <c r="A2048" s="56">
        <v>395160200272</v>
      </c>
      <c r="B2048" s="57" t="s">
        <v>5883</v>
      </c>
      <c r="C2048" s="58" t="s">
        <v>5870</v>
      </c>
      <c r="D2048" s="58" t="s">
        <v>5884</v>
      </c>
      <c r="E2048" s="58" t="s">
        <v>728</v>
      </c>
      <c r="F2048" s="57" t="s">
        <v>441</v>
      </c>
      <c r="G2048" s="59">
        <v>73956</v>
      </c>
      <c r="H2048" s="102">
        <f t="shared" si="31"/>
        <v>15.05940805750415</v>
      </c>
    </row>
    <row r="2049" spans="1:8" x14ac:dyDescent="0.25">
      <c r="A2049" s="56">
        <v>395160800181</v>
      </c>
      <c r="B2049" s="57" t="s">
        <v>5885</v>
      </c>
      <c r="C2049" s="58" t="s">
        <v>3912</v>
      </c>
      <c r="D2049" s="58" t="s">
        <v>5886</v>
      </c>
      <c r="E2049" s="58" t="s">
        <v>728</v>
      </c>
      <c r="F2049" s="57" t="s">
        <v>441</v>
      </c>
      <c r="G2049" s="59">
        <v>73956</v>
      </c>
      <c r="H2049" s="102">
        <f t="shared" si="31"/>
        <v>15.05940805750415</v>
      </c>
    </row>
    <row r="2050" spans="1:8" x14ac:dyDescent="0.25">
      <c r="A2050" s="56">
        <v>395160801349</v>
      </c>
      <c r="B2050" s="57" t="s">
        <v>5887</v>
      </c>
      <c r="C2050" s="58" t="s">
        <v>5118</v>
      </c>
      <c r="D2050" s="58" t="s">
        <v>5888</v>
      </c>
      <c r="E2050" s="58" t="s">
        <v>728</v>
      </c>
      <c r="F2050" s="57" t="s">
        <v>441</v>
      </c>
      <c r="G2050" s="59">
        <v>73956</v>
      </c>
      <c r="H2050" s="102">
        <f t="shared" ref="H2050:H2113" si="32">G2050/4910.95</f>
        <v>15.05940805750415</v>
      </c>
    </row>
    <row r="2051" spans="1:8" x14ac:dyDescent="0.25">
      <c r="A2051" s="56">
        <v>395160801373</v>
      </c>
      <c r="B2051" s="57" t="s">
        <v>5889</v>
      </c>
      <c r="C2051" s="58" t="s">
        <v>5890</v>
      </c>
      <c r="D2051" s="58" t="s">
        <v>5891</v>
      </c>
      <c r="E2051" s="58" t="s">
        <v>728</v>
      </c>
      <c r="F2051" s="57" t="s">
        <v>441</v>
      </c>
      <c r="G2051" s="59">
        <v>73956</v>
      </c>
      <c r="H2051" s="102">
        <f t="shared" si="32"/>
        <v>15.05940805750415</v>
      </c>
    </row>
    <row r="2052" spans="1:8" x14ac:dyDescent="0.25">
      <c r="A2052" s="56">
        <v>395160901297</v>
      </c>
      <c r="B2052" s="57" t="s">
        <v>5892</v>
      </c>
      <c r="C2052" s="58" t="s">
        <v>5893</v>
      </c>
      <c r="D2052" s="58" t="s">
        <v>5894</v>
      </c>
      <c r="E2052" s="58" t="s">
        <v>743</v>
      </c>
      <c r="F2052" s="57" t="s">
        <v>477</v>
      </c>
      <c r="G2052" s="59">
        <v>73956</v>
      </c>
      <c r="H2052" s="102">
        <f t="shared" si="32"/>
        <v>15.05940805750415</v>
      </c>
    </row>
    <row r="2053" spans="1:8" x14ac:dyDescent="0.25">
      <c r="A2053" s="56">
        <v>395161000251</v>
      </c>
      <c r="B2053" s="57" t="s">
        <v>5895</v>
      </c>
      <c r="C2053" s="58" t="s">
        <v>2216</v>
      </c>
      <c r="D2053" s="58" t="s">
        <v>5896</v>
      </c>
      <c r="E2053" s="58" t="s">
        <v>728</v>
      </c>
      <c r="F2053" s="57" t="s">
        <v>441</v>
      </c>
      <c r="G2053" s="59">
        <v>73956</v>
      </c>
      <c r="H2053" s="102">
        <f t="shared" si="32"/>
        <v>15.05940805750415</v>
      </c>
    </row>
    <row r="2054" spans="1:8" x14ac:dyDescent="0.25">
      <c r="A2054" s="56">
        <v>395161001770</v>
      </c>
      <c r="B2054" s="57" t="s">
        <v>5897</v>
      </c>
      <c r="C2054" s="58" t="s">
        <v>5898</v>
      </c>
      <c r="D2054" s="58" t="s">
        <v>5899</v>
      </c>
      <c r="E2054" s="58" t="s">
        <v>4163</v>
      </c>
      <c r="F2054" s="57" t="s">
        <v>441</v>
      </c>
      <c r="G2054" s="59">
        <v>73956</v>
      </c>
      <c r="H2054" s="102">
        <f t="shared" si="32"/>
        <v>15.05940805750415</v>
      </c>
    </row>
    <row r="2055" spans="1:8" x14ac:dyDescent="0.25">
      <c r="A2055" s="56">
        <v>395161100182</v>
      </c>
      <c r="B2055" s="57" t="s">
        <v>5900</v>
      </c>
      <c r="C2055" s="58" t="s">
        <v>5412</v>
      </c>
      <c r="D2055" s="58" t="s">
        <v>5901</v>
      </c>
      <c r="E2055" s="58" t="s">
        <v>743</v>
      </c>
      <c r="F2055" s="57" t="s">
        <v>441</v>
      </c>
      <c r="G2055" s="59">
        <v>73956</v>
      </c>
      <c r="H2055" s="102">
        <f t="shared" si="32"/>
        <v>15.05940805750415</v>
      </c>
    </row>
    <row r="2056" spans="1:8" x14ac:dyDescent="0.25">
      <c r="A2056" s="56">
        <v>395170101060</v>
      </c>
      <c r="B2056" s="57" t="s">
        <v>5902</v>
      </c>
      <c r="C2056" s="58" t="s">
        <v>5903</v>
      </c>
      <c r="D2056" s="58" t="s">
        <v>5904</v>
      </c>
      <c r="E2056" s="58" t="s">
        <v>728</v>
      </c>
      <c r="F2056" s="57" t="s">
        <v>441</v>
      </c>
      <c r="G2056" s="59">
        <v>73956</v>
      </c>
      <c r="H2056" s="102">
        <f t="shared" si="32"/>
        <v>15.05940805750415</v>
      </c>
    </row>
    <row r="2057" spans="1:8" x14ac:dyDescent="0.25">
      <c r="A2057" s="56">
        <v>395170800626</v>
      </c>
      <c r="B2057" s="57" t="s">
        <v>5905</v>
      </c>
      <c r="C2057" s="58" t="s">
        <v>4474</v>
      </c>
      <c r="D2057" s="58" t="s">
        <v>5906</v>
      </c>
      <c r="E2057" s="58" t="s">
        <v>728</v>
      </c>
      <c r="F2057" s="57" t="s">
        <v>441</v>
      </c>
      <c r="G2057" s="59">
        <v>73956</v>
      </c>
      <c r="H2057" s="102">
        <f t="shared" si="32"/>
        <v>15.05940805750415</v>
      </c>
    </row>
    <row r="2058" spans="1:8" x14ac:dyDescent="0.25">
      <c r="A2058" s="56">
        <v>395170801100</v>
      </c>
      <c r="B2058" s="57" t="s">
        <v>5907</v>
      </c>
      <c r="C2058" s="58" t="s">
        <v>5851</v>
      </c>
      <c r="D2058" s="58" t="s">
        <v>5908</v>
      </c>
      <c r="E2058" s="58" t="s">
        <v>743</v>
      </c>
      <c r="F2058" s="57" t="s">
        <v>441</v>
      </c>
      <c r="G2058" s="59">
        <v>73956</v>
      </c>
      <c r="H2058" s="102">
        <f t="shared" si="32"/>
        <v>15.05940805750415</v>
      </c>
    </row>
    <row r="2059" spans="1:8" x14ac:dyDescent="0.25">
      <c r="A2059" s="56">
        <v>395171000704</v>
      </c>
      <c r="B2059" s="57" t="s">
        <v>5909</v>
      </c>
      <c r="C2059" s="58" t="s">
        <v>5910</v>
      </c>
      <c r="D2059" s="58" t="s">
        <v>5911</v>
      </c>
      <c r="E2059" s="58" t="s">
        <v>728</v>
      </c>
      <c r="F2059" s="57" t="s">
        <v>441</v>
      </c>
      <c r="G2059" s="59">
        <v>73956</v>
      </c>
      <c r="H2059" s="102">
        <f t="shared" si="32"/>
        <v>15.05940805750415</v>
      </c>
    </row>
    <row r="2060" spans="1:8" x14ac:dyDescent="0.25">
      <c r="A2060" s="56">
        <v>395171000780</v>
      </c>
      <c r="B2060" s="57" t="s">
        <v>5912</v>
      </c>
      <c r="C2060" s="58" t="s">
        <v>5913</v>
      </c>
      <c r="D2060" s="58" t="s">
        <v>5914</v>
      </c>
      <c r="E2060" s="58" t="s">
        <v>728</v>
      </c>
      <c r="F2060" s="57" t="s">
        <v>477</v>
      </c>
      <c r="G2060" s="59">
        <v>73956</v>
      </c>
      <c r="H2060" s="102">
        <f t="shared" si="32"/>
        <v>15.05940805750415</v>
      </c>
    </row>
    <row r="2061" spans="1:8" x14ac:dyDescent="0.25">
      <c r="A2061" s="56">
        <v>395171100261</v>
      </c>
      <c r="B2061" s="57" t="s">
        <v>5915</v>
      </c>
      <c r="C2061" s="58" t="s">
        <v>5916</v>
      </c>
      <c r="D2061" s="58" t="s">
        <v>5917</v>
      </c>
      <c r="E2061" s="58" t="s">
        <v>743</v>
      </c>
      <c r="F2061" s="57" t="s">
        <v>441</v>
      </c>
      <c r="G2061" s="59">
        <v>73956</v>
      </c>
      <c r="H2061" s="102">
        <f t="shared" si="32"/>
        <v>15.05940805750415</v>
      </c>
    </row>
    <row r="2062" spans="1:8" x14ac:dyDescent="0.25">
      <c r="A2062" s="56">
        <v>395171101691</v>
      </c>
      <c r="B2062" s="57" t="s">
        <v>5918</v>
      </c>
      <c r="C2062" s="58" t="s">
        <v>5919</v>
      </c>
      <c r="D2062" s="58" t="s">
        <v>5920</v>
      </c>
      <c r="E2062" s="58" t="s">
        <v>728</v>
      </c>
      <c r="F2062" s="57" t="s">
        <v>441</v>
      </c>
      <c r="G2062" s="59">
        <v>73956</v>
      </c>
      <c r="H2062" s="102">
        <f t="shared" si="32"/>
        <v>15.05940805750415</v>
      </c>
    </row>
    <row r="2063" spans="1:8" x14ac:dyDescent="0.25">
      <c r="A2063" s="56">
        <v>395171200681</v>
      </c>
      <c r="B2063" s="57" t="s">
        <v>5921</v>
      </c>
      <c r="C2063" s="58" t="s">
        <v>5922</v>
      </c>
      <c r="D2063" s="58" t="s">
        <v>5923</v>
      </c>
      <c r="E2063" s="58" t="s">
        <v>728</v>
      </c>
      <c r="F2063" s="57" t="s">
        <v>441</v>
      </c>
      <c r="G2063" s="59">
        <v>73956</v>
      </c>
      <c r="H2063" s="102">
        <f t="shared" si="32"/>
        <v>15.05940805750415</v>
      </c>
    </row>
    <row r="2064" spans="1:8" x14ac:dyDescent="0.25">
      <c r="A2064" s="56">
        <v>395180102030</v>
      </c>
      <c r="B2064" s="57" t="s">
        <v>5924</v>
      </c>
      <c r="C2064" s="58" t="s">
        <v>5925</v>
      </c>
      <c r="D2064" s="58" t="s">
        <v>5926</v>
      </c>
      <c r="E2064" s="58" t="s">
        <v>743</v>
      </c>
      <c r="F2064" s="57" t="s">
        <v>441</v>
      </c>
      <c r="G2064" s="59">
        <v>73956</v>
      </c>
      <c r="H2064" s="102">
        <f t="shared" si="32"/>
        <v>15.05940805750415</v>
      </c>
    </row>
    <row r="2065" spans="1:8" x14ac:dyDescent="0.25">
      <c r="A2065" s="56">
        <v>395180301504</v>
      </c>
      <c r="B2065" s="57" t="s">
        <v>5927</v>
      </c>
      <c r="C2065" s="58" t="s">
        <v>5928</v>
      </c>
      <c r="D2065" s="58" t="s">
        <v>5929</v>
      </c>
      <c r="E2065" s="58" t="s">
        <v>743</v>
      </c>
      <c r="F2065" s="57" t="s">
        <v>441</v>
      </c>
      <c r="G2065" s="59">
        <v>73956</v>
      </c>
      <c r="H2065" s="102">
        <f t="shared" si="32"/>
        <v>15.05940805750415</v>
      </c>
    </row>
    <row r="2066" spans="1:8" x14ac:dyDescent="0.25">
      <c r="A2066" s="56">
        <v>395180400871</v>
      </c>
      <c r="B2066" s="57" t="s">
        <v>5930</v>
      </c>
      <c r="C2066" s="58" t="s">
        <v>5931</v>
      </c>
      <c r="D2066" s="58" t="s">
        <v>5932</v>
      </c>
      <c r="E2066" s="58" t="s">
        <v>728</v>
      </c>
      <c r="F2066" s="57" t="s">
        <v>441</v>
      </c>
      <c r="G2066" s="59">
        <v>73956</v>
      </c>
      <c r="H2066" s="102">
        <f t="shared" si="32"/>
        <v>15.05940805750415</v>
      </c>
    </row>
    <row r="2067" spans="1:8" x14ac:dyDescent="0.25">
      <c r="A2067" s="56">
        <v>395180401185</v>
      </c>
      <c r="B2067" s="57" t="s">
        <v>5933</v>
      </c>
      <c r="C2067" s="58" t="s">
        <v>5934</v>
      </c>
      <c r="D2067" s="58" t="s">
        <v>5935</v>
      </c>
      <c r="E2067" s="58" t="s">
        <v>728</v>
      </c>
      <c r="F2067" s="57" t="s">
        <v>441</v>
      </c>
      <c r="G2067" s="59">
        <v>73956</v>
      </c>
      <c r="H2067" s="102">
        <f t="shared" si="32"/>
        <v>15.05940805750415</v>
      </c>
    </row>
    <row r="2068" spans="1:8" x14ac:dyDescent="0.25">
      <c r="A2068" s="56">
        <v>395180401401</v>
      </c>
      <c r="B2068" s="57" t="s">
        <v>5936</v>
      </c>
      <c r="C2068" s="58" t="s">
        <v>5937</v>
      </c>
      <c r="D2068" s="58" t="s">
        <v>5938</v>
      </c>
      <c r="E2068" s="58" t="s">
        <v>728</v>
      </c>
      <c r="F2068" s="57" t="s">
        <v>441</v>
      </c>
      <c r="G2068" s="59">
        <v>73956</v>
      </c>
      <c r="H2068" s="102">
        <f t="shared" si="32"/>
        <v>15.05940805750415</v>
      </c>
    </row>
    <row r="2069" spans="1:8" x14ac:dyDescent="0.25">
      <c r="A2069" s="56">
        <v>395180401843</v>
      </c>
      <c r="B2069" s="57" t="s">
        <v>5939</v>
      </c>
      <c r="C2069" s="58" t="s">
        <v>560</v>
      </c>
      <c r="D2069" s="58" t="s">
        <v>5940</v>
      </c>
      <c r="E2069" s="58" t="s">
        <v>728</v>
      </c>
      <c r="F2069" s="57" t="s">
        <v>477</v>
      </c>
      <c r="G2069" s="59">
        <v>73956</v>
      </c>
      <c r="H2069" s="102">
        <f t="shared" si="32"/>
        <v>15.05940805750415</v>
      </c>
    </row>
    <row r="2070" spans="1:8" x14ac:dyDescent="0.25">
      <c r="A2070" s="56">
        <v>395180401851</v>
      </c>
      <c r="B2070" s="57" t="s">
        <v>5941</v>
      </c>
      <c r="C2070" s="58" t="s">
        <v>2701</v>
      </c>
      <c r="D2070" s="58" t="s">
        <v>5942</v>
      </c>
      <c r="E2070" s="58" t="s">
        <v>743</v>
      </c>
      <c r="F2070" s="57" t="s">
        <v>441</v>
      </c>
      <c r="G2070" s="59">
        <v>73956</v>
      </c>
      <c r="H2070" s="102">
        <f t="shared" si="32"/>
        <v>15.05940805750415</v>
      </c>
    </row>
    <row r="2071" spans="1:8" x14ac:dyDescent="0.25">
      <c r="A2071" s="56">
        <v>395180500191</v>
      </c>
      <c r="B2071" s="57" t="s">
        <v>5943</v>
      </c>
      <c r="C2071" s="58" t="s">
        <v>5944</v>
      </c>
      <c r="D2071" s="58" t="s">
        <v>5945</v>
      </c>
      <c r="E2071" s="58" t="s">
        <v>728</v>
      </c>
      <c r="F2071" s="57" t="s">
        <v>441</v>
      </c>
      <c r="G2071" s="59">
        <v>73956</v>
      </c>
      <c r="H2071" s="102">
        <f t="shared" si="32"/>
        <v>15.05940805750415</v>
      </c>
    </row>
    <row r="2072" spans="1:8" x14ac:dyDescent="0.25">
      <c r="A2072" s="56">
        <v>395180601044</v>
      </c>
      <c r="B2072" s="57" t="s">
        <v>5946</v>
      </c>
      <c r="C2072" s="58" t="s">
        <v>5947</v>
      </c>
      <c r="D2072" s="58" t="s">
        <v>5948</v>
      </c>
      <c r="E2072" s="58" t="s">
        <v>728</v>
      </c>
      <c r="F2072" s="57" t="s">
        <v>441</v>
      </c>
      <c r="G2072" s="59">
        <v>73956</v>
      </c>
      <c r="H2072" s="102">
        <f t="shared" si="32"/>
        <v>15.05940805750415</v>
      </c>
    </row>
    <row r="2073" spans="1:8" x14ac:dyDescent="0.25">
      <c r="A2073" s="56">
        <v>395180800527</v>
      </c>
      <c r="B2073" s="57" t="s">
        <v>5949</v>
      </c>
      <c r="C2073" s="58" t="s">
        <v>5950</v>
      </c>
      <c r="D2073" s="58" t="s">
        <v>5951</v>
      </c>
      <c r="E2073" s="58" t="s">
        <v>728</v>
      </c>
      <c r="F2073" s="57" t="s">
        <v>441</v>
      </c>
      <c r="G2073" s="59">
        <v>73956</v>
      </c>
      <c r="H2073" s="102">
        <f t="shared" si="32"/>
        <v>15.05940805750415</v>
      </c>
    </row>
    <row r="2074" spans="1:8" x14ac:dyDescent="0.25">
      <c r="A2074" s="56">
        <v>395180900939</v>
      </c>
      <c r="B2074" s="57" t="s">
        <v>5952</v>
      </c>
      <c r="C2074" s="58" t="s">
        <v>5418</v>
      </c>
      <c r="D2074" s="58" t="s">
        <v>5419</v>
      </c>
      <c r="E2074" s="58" t="s">
        <v>743</v>
      </c>
      <c r="F2074" s="57" t="s">
        <v>441</v>
      </c>
      <c r="G2074" s="59">
        <v>73956</v>
      </c>
      <c r="H2074" s="102">
        <f t="shared" si="32"/>
        <v>15.05940805750415</v>
      </c>
    </row>
    <row r="2075" spans="1:8" x14ac:dyDescent="0.25">
      <c r="A2075" s="56">
        <v>395181000346</v>
      </c>
      <c r="B2075" s="57" t="s">
        <v>433</v>
      </c>
      <c r="C2075" s="58" t="s">
        <v>5953</v>
      </c>
      <c r="D2075" s="58" t="s">
        <v>5954</v>
      </c>
      <c r="E2075" s="58" t="s">
        <v>728</v>
      </c>
      <c r="F2075" s="57" t="s">
        <v>441</v>
      </c>
      <c r="G2075" s="59">
        <v>73956</v>
      </c>
      <c r="H2075" s="102">
        <f t="shared" si="32"/>
        <v>15.05940805750415</v>
      </c>
    </row>
    <row r="2076" spans="1:8" x14ac:dyDescent="0.25">
      <c r="A2076" s="56">
        <v>395181101193</v>
      </c>
      <c r="B2076" s="57" t="s">
        <v>432</v>
      </c>
      <c r="C2076" s="58" t="s">
        <v>560</v>
      </c>
      <c r="D2076" s="58" t="s">
        <v>5439</v>
      </c>
      <c r="E2076" s="58" t="s">
        <v>743</v>
      </c>
      <c r="F2076" s="57" t="s">
        <v>477</v>
      </c>
      <c r="G2076" s="59">
        <v>73956</v>
      </c>
      <c r="H2076" s="102">
        <f t="shared" si="32"/>
        <v>15.05940805750415</v>
      </c>
    </row>
    <row r="2077" spans="1:8" x14ac:dyDescent="0.25">
      <c r="A2077" s="56">
        <v>395200302260</v>
      </c>
      <c r="B2077" s="57" t="s">
        <v>5955</v>
      </c>
      <c r="C2077" s="58" t="s">
        <v>5118</v>
      </c>
      <c r="D2077" s="58" t="s">
        <v>5888</v>
      </c>
      <c r="E2077" s="58" t="s">
        <v>728</v>
      </c>
      <c r="F2077" s="57" t="s">
        <v>441</v>
      </c>
      <c r="G2077" s="59">
        <v>73956</v>
      </c>
      <c r="H2077" s="102">
        <f t="shared" si="32"/>
        <v>15.05940805750415</v>
      </c>
    </row>
    <row r="2078" spans="1:8" x14ac:dyDescent="0.25">
      <c r="A2078" s="56">
        <v>395200501653</v>
      </c>
      <c r="B2078" s="57" t="s">
        <v>5956</v>
      </c>
      <c r="C2078" s="58" t="s">
        <v>5957</v>
      </c>
      <c r="D2078" s="58" t="s">
        <v>5958</v>
      </c>
      <c r="E2078" s="58" t="s">
        <v>728</v>
      </c>
      <c r="F2078" s="57" t="s">
        <v>477</v>
      </c>
      <c r="G2078" s="59">
        <v>73956</v>
      </c>
      <c r="H2078" s="102">
        <f t="shared" si="32"/>
        <v>15.05940805750415</v>
      </c>
    </row>
    <row r="2079" spans="1:8" x14ac:dyDescent="0.25">
      <c r="A2079" s="56">
        <v>395200801991</v>
      </c>
      <c r="B2079" s="57" t="s">
        <v>5959</v>
      </c>
      <c r="C2079" s="58" t="s">
        <v>4445</v>
      </c>
      <c r="D2079" s="58" t="s">
        <v>5960</v>
      </c>
      <c r="E2079" s="58" t="s">
        <v>728</v>
      </c>
      <c r="F2079" s="57" t="s">
        <v>441</v>
      </c>
      <c r="G2079" s="59">
        <v>73956</v>
      </c>
      <c r="H2079" s="102">
        <f t="shared" si="32"/>
        <v>15.05940805750415</v>
      </c>
    </row>
    <row r="2080" spans="1:8" x14ac:dyDescent="0.25">
      <c r="A2080" s="56">
        <v>395750201282</v>
      </c>
      <c r="B2080" s="57" t="s">
        <v>5961</v>
      </c>
      <c r="C2080" s="58" t="s">
        <v>2009</v>
      </c>
      <c r="D2080" s="58" t="s">
        <v>5962</v>
      </c>
      <c r="E2080" s="58" t="s">
        <v>728</v>
      </c>
      <c r="F2080" s="57" t="s">
        <v>441</v>
      </c>
      <c r="G2080" s="59">
        <v>73956</v>
      </c>
      <c r="H2080" s="102">
        <f t="shared" si="32"/>
        <v>15.05940805750415</v>
      </c>
    </row>
    <row r="2081" spans="1:8" x14ac:dyDescent="0.25">
      <c r="A2081" s="56">
        <v>395750201533</v>
      </c>
      <c r="B2081" s="57" t="s">
        <v>5963</v>
      </c>
      <c r="C2081" s="58" t="s">
        <v>5964</v>
      </c>
      <c r="D2081" s="58" t="s">
        <v>5965</v>
      </c>
      <c r="E2081" s="58" t="s">
        <v>728</v>
      </c>
      <c r="F2081" s="57" t="s">
        <v>441</v>
      </c>
      <c r="G2081" s="59">
        <v>73956</v>
      </c>
      <c r="H2081" s="102">
        <f t="shared" si="32"/>
        <v>15.05940805750415</v>
      </c>
    </row>
    <row r="2082" spans="1:8" x14ac:dyDescent="0.25">
      <c r="A2082" s="56">
        <v>395770800425</v>
      </c>
      <c r="B2082" s="57" t="s">
        <v>5966</v>
      </c>
      <c r="C2082" s="58" t="s">
        <v>3265</v>
      </c>
      <c r="D2082" s="58" t="s">
        <v>3266</v>
      </c>
      <c r="E2082" s="58" t="s">
        <v>728</v>
      </c>
      <c r="F2082" s="57" t="s">
        <v>441</v>
      </c>
      <c r="G2082" s="59">
        <v>73956</v>
      </c>
      <c r="H2082" s="102">
        <f t="shared" si="32"/>
        <v>15.05940805750415</v>
      </c>
    </row>
    <row r="2083" spans="1:8" x14ac:dyDescent="0.25">
      <c r="A2083" s="56">
        <v>395770800603</v>
      </c>
      <c r="B2083" s="57" t="s">
        <v>5967</v>
      </c>
      <c r="C2083" s="58" t="s">
        <v>5968</v>
      </c>
      <c r="D2083" s="58" t="s">
        <v>5969</v>
      </c>
      <c r="E2083" s="58" t="s">
        <v>728</v>
      </c>
      <c r="F2083" s="57" t="s">
        <v>441</v>
      </c>
      <c r="G2083" s="59">
        <v>73956</v>
      </c>
      <c r="H2083" s="102">
        <f t="shared" si="32"/>
        <v>15.05940805750415</v>
      </c>
    </row>
    <row r="2084" spans="1:8" x14ac:dyDescent="0.25">
      <c r="A2084" s="56">
        <v>395770800638</v>
      </c>
      <c r="B2084" s="57" t="s">
        <v>5970</v>
      </c>
      <c r="C2084" s="58" t="s">
        <v>5132</v>
      </c>
      <c r="D2084" s="58" t="s">
        <v>3171</v>
      </c>
      <c r="E2084" s="58" t="s">
        <v>728</v>
      </c>
      <c r="F2084" s="57" t="s">
        <v>477</v>
      </c>
      <c r="G2084" s="59">
        <v>73956</v>
      </c>
      <c r="H2084" s="102">
        <f t="shared" si="32"/>
        <v>15.05940805750415</v>
      </c>
    </row>
    <row r="2085" spans="1:8" x14ac:dyDescent="0.25">
      <c r="A2085" s="56">
        <v>395770801367</v>
      </c>
      <c r="B2085" s="57" t="s">
        <v>5971</v>
      </c>
      <c r="C2085" s="58" t="s">
        <v>5972</v>
      </c>
      <c r="D2085" s="58" t="s">
        <v>3623</v>
      </c>
      <c r="E2085" s="58" t="s">
        <v>728</v>
      </c>
      <c r="F2085" s="57" t="s">
        <v>441</v>
      </c>
      <c r="G2085" s="59">
        <v>73956</v>
      </c>
      <c r="H2085" s="102">
        <f t="shared" si="32"/>
        <v>15.05940805750415</v>
      </c>
    </row>
    <row r="2086" spans="1:8" x14ac:dyDescent="0.25">
      <c r="A2086" s="56">
        <v>395770801421</v>
      </c>
      <c r="B2086" s="57" t="s">
        <v>5973</v>
      </c>
      <c r="C2086" s="58" t="s">
        <v>5974</v>
      </c>
      <c r="D2086" s="58" t="s">
        <v>5781</v>
      </c>
      <c r="E2086" s="58" t="s">
        <v>728</v>
      </c>
      <c r="F2086" s="57" t="s">
        <v>441</v>
      </c>
      <c r="G2086" s="59">
        <v>73956</v>
      </c>
      <c r="H2086" s="102">
        <f t="shared" si="32"/>
        <v>15.05940805750415</v>
      </c>
    </row>
    <row r="2087" spans="1:8" x14ac:dyDescent="0.25">
      <c r="A2087" s="56">
        <v>395770801740</v>
      </c>
      <c r="B2087" s="57" t="s">
        <v>5975</v>
      </c>
      <c r="C2087" s="58" t="s">
        <v>1663</v>
      </c>
      <c r="D2087" s="58" t="s">
        <v>1664</v>
      </c>
      <c r="E2087" s="58" t="s">
        <v>743</v>
      </c>
      <c r="F2087" s="57" t="s">
        <v>441</v>
      </c>
      <c r="G2087" s="59">
        <v>73956</v>
      </c>
      <c r="H2087" s="102">
        <f t="shared" si="32"/>
        <v>15.05940805750415</v>
      </c>
    </row>
    <row r="2088" spans="1:8" x14ac:dyDescent="0.25">
      <c r="A2088" s="56">
        <v>395770801880</v>
      </c>
      <c r="B2088" s="57" t="s">
        <v>5976</v>
      </c>
      <c r="C2088" s="58" t="s">
        <v>3459</v>
      </c>
      <c r="D2088" s="58" t="s">
        <v>5977</v>
      </c>
      <c r="E2088" s="58" t="s">
        <v>743</v>
      </c>
      <c r="F2088" s="57" t="s">
        <v>477</v>
      </c>
      <c r="G2088" s="59">
        <v>73956</v>
      </c>
      <c r="H2088" s="102">
        <f t="shared" si="32"/>
        <v>15.05940805750415</v>
      </c>
    </row>
    <row r="2089" spans="1:8" x14ac:dyDescent="0.25">
      <c r="A2089" s="56">
        <v>395770802380</v>
      </c>
      <c r="B2089" s="57" t="s">
        <v>5978</v>
      </c>
      <c r="C2089" s="58" t="s">
        <v>5979</v>
      </c>
      <c r="D2089" s="58" t="s">
        <v>5980</v>
      </c>
      <c r="E2089" s="58" t="s">
        <v>743</v>
      </c>
      <c r="F2089" s="57" t="s">
        <v>441</v>
      </c>
      <c r="G2089" s="59">
        <v>73956</v>
      </c>
      <c r="H2089" s="102">
        <f t="shared" si="32"/>
        <v>15.05940805750415</v>
      </c>
    </row>
    <row r="2090" spans="1:8" x14ac:dyDescent="0.25">
      <c r="A2090" s="56">
        <v>395910820243</v>
      </c>
      <c r="B2090" s="57" t="s">
        <v>5981</v>
      </c>
      <c r="C2090" s="58" t="s">
        <v>5982</v>
      </c>
      <c r="D2090" s="58" t="s">
        <v>5983</v>
      </c>
      <c r="E2090" s="58" t="s">
        <v>743</v>
      </c>
      <c r="F2090" s="57" t="s">
        <v>441</v>
      </c>
      <c r="G2090" s="59">
        <v>73956</v>
      </c>
      <c r="H2090" s="102">
        <f t="shared" si="32"/>
        <v>15.05940805750415</v>
      </c>
    </row>
    <row r="2091" spans="1:8" x14ac:dyDescent="0.25">
      <c r="A2091" s="56">
        <v>395930410041</v>
      </c>
      <c r="B2091" s="57" t="s">
        <v>5984</v>
      </c>
      <c r="C2091" s="58" t="s">
        <v>5985</v>
      </c>
      <c r="D2091" s="58" t="s">
        <v>5986</v>
      </c>
      <c r="E2091" s="58" t="s">
        <v>728</v>
      </c>
      <c r="F2091" s="57" t="s">
        <v>441</v>
      </c>
      <c r="G2091" s="59">
        <v>73956</v>
      </c>
      <c r="H2091" s="102">
        <f t="shared" si="32"/>
        <v>15.05940805750415</v>
      </c>
    </row>
    <row r="2092" spans="1:8" x14ac:dyDescent="0.25">
      <c r="A2092" s="56">
        <v>395930411421</v>
      </c>
      <c r="B2092" s="57" t="s">
        <v>5987</v>
      </c>
      <c r="C2092" s="58" t="s">
        <v>5988</v>
      </c>
      <c r="D2092" s="58" t="s">
        <v>5989</v>
      </c>
      <c r="E2092" s="58" t="s">
        <v>728</v>
      </c>
      <c r="F2092" s="57" t="s">
        <v>441</v>
      </c>
      <c r="G2092" s="59">
        <v>73956</v>
      </c>
      <c r="H2092" s="102">
        <f t="shared" si="32"/>
        <v>15.05940805750415</v>
      </c>
    </row>
    <row r="2093" spans="1:8" x14ac:dyDescent="0.25">
      <c r="A2093" s="56">
        <v>395940251367</v>
      </c>
      <c r="B2093" s="57" t="s">
        <v>5990</v>
      </c>
      <c r="C2093" s="58" t="s">
        <v>5991</v>
      </c>
      <c r="D2093" s="58" t="s">
        <v>5181</v>
      </c>
      <c r="E2093" s="58" t="s">
        <v>743</v>
      </c>
      <c r="F2093" s="57" t="s">
        <v>477</v>
      </c>
      <c r="G2093" s="59">
        <v>73956</v>
      </c>
      <c r="H2093" s="102">
        <f t="shared" si="32"/>
        <v>15.05940805750415</v>
      </c>
    </row>
    <row r="2094" spans="1:8" x14ac:dyDescent="0.25">
      <c r="A2094" s="56">
        <v>395940450742</v>
      </c>
      <c r="B2094" s="57" t="s">
        <v>5992</v>
      </c>
      <c r="C2094" s="58" t="s">
        <v>5993</v>
      </c>
      <c r="D2094" s="58" t="s">
        <v>5994</v>
      </c>
      <c r="E2094" s="58" t="s">
        <v>743</v>
      </c>
      <c r="F2094" s="57" t="s">
        <v>441</v>
      </c>
      <c r="G2094" s="59">
        <v>73956</v>
      </c>
      <c r="H2094" s="102">
        <f t="shared" si="32"/>
        <v>15.05940805750415</v>
      </c>
    </row>
    <row r="2095" spans="1:8" x14ac:dyDescent="0.25">
      <c r="A2095" s="56">
        <v>395940550976</v>
      </c>
      <c r="B2095" s="57" t="s">
        <v>5995</v>
      </c>
      <c r="C2095" s="58" t="s">
        <v>5996</v>
      </c>
      <c r="D2095" s="58" t="s">
        <v>5997</v>
      </c>
      <c r="E2095" s="58" t="s">
        <v>728</v>
      </c>
      <c r="F2095" s="57" t="s">
        <v>441</v>
      </c>
      <c r="G2095" s="59">
        <v>73956</v>
      </c>
      <c r="H2095" s="102">
        <f t="shared" si="32"/>
        <v>15.05940805750415</v>
      </c>
    </row>
    <row r="2096" spans="1:8" x14ac:dyDescent="0.25">
      <c r="A2096" s="56">
        <v>395940951792</v>
      </c>
      <c r="B2096" s="57" t="s">
        <v>5998</v>
      </c>
      <c r="C2096" s="58" t="s">
        <v>2701</v>
      </c>
      <c r="D2096" s="58" t="s">
        <v>5999</v>
      </c>
      <c r="E2096" s="58" t="s">
        <v>728</v>
      </c>
      <c r="F2096" s="57" t="s">
        <v>441</v>
      </c>
      <c r="G2096" s="59">
        <v>73956</v>
      </c>
      <c r="H2096" s="102">
        <f t="shared" si="32"/>
        <v>15.05940805750415</v>
      </c>
    </row>
    <row r="2097" spans="1:8" x14ac:dyDescent="0.25">
      <c r="A2097" s="56">
        <v>395950610993</v>
      </c>
      <c r="B2097" s="57" t="s">
        <v>6000</v>
      </c>
      <c r="C2097" s="58" t="s">
        <v>6001</v>
      </c>
      <c r="D2097" s="58" t="s">
        <v>6002</v>
      </c>
      <c r="E2097" s="58" t="s">
        <v>743</v>
      </c>
      <c r="F2097" s="57" t="s">
        <v>441</v>
      </c>
      <c r="G2097" s="59">
        <v>73956</v>
      </c>
      <c r="H2097" s="102">
        <f t="shared" si="32"/>
        <v>15.05940805750415</v>
      </c>
    </row>
    <row r="2098" spans="1:8" x14ac:dyDescent="0.25">
      <c r="A2098" s="56">
        <v>395950911535</v>
      </c>
      <c r="B2098" s="57" t="s">
        <v>6003</v>
      </c>
      <c r="C2098" s="58" t="s">
        <v>3075</v>
      </c>
      <c r="D2098" s="58" t="s">
        <v>6004</v>
      </c>
      <c r="E2098" s="58" t="s">
        <v>728</v>
      </c>
      <c r="F2098" s="57" t="s">
        <v>441</v>
      </c>
      <c r="G2098" s="59">
        <v>73956</v>
      </c>
      <c r="H2098" s="102">
        <f t="shared" si="32"/>
        <v>15.05940805750415</v>
      </c>
    </row>
    <row r="2099" spans="1:8" x14ac:dyDescent="0.25">
      <c r="A2099" s="56">
        <v>395960410194</v>
      </c>
      <c r="B2099" s="57" t="s">
        <v>6005</v>
      </c>
      <c r="C2099" s="58" t="s">
        <v>6006</v>
      </c>
      <c r="D2099" s="58" t="s">
        <v>3162</v>
      </c>
      <c r="E2099" s="58" t="s">
        <v>728</v>
      </c>
      <c r="F2099" s="57" t="s">
        <v>441</v>
      </c>
      <c r="G2099" s="59">
        <v>73956</v>
      </c>
      <c r="H2099" s="102">
        <f t="shared" si="32"/>
        <v>15.05940805750415</v>
      </c>
    </row>
    <row r="2100" spans="1:8" x14ac:dyDescent="0.25">
      <c r="A2100" s="56">
        <v>395960710660</v>
      </c>
      <c r="B2100" s="57" t="s">
        <v>6007</v>
      </c>
      <c r="C2100" s="58" t="s">
        <v>6008</v>
      </c>
      <c r="D2100" s="58" t="s">
        <v>6009</v>
      </c>
      <c r="E2100" s="58" t="s">
        <v>743</v>
      </c>
      <c r="F2100" s="57" t="s">
        <v>441</v>
      </c>
      <c r="G2100" s="59">
        <v>73956</v>
      </c>
      <c r="H2100" s="102">
        <f t="shared" si="32"/>
        <v>15.05940805750415</v>
      </c>
    </row>
    <row r="2101" spans="1:8" x14ac:dyDescent="0.25">
      <c r="A2101" s="56">
        <v>395961211195</v>
      </c>
      <c r="B2101" s="57" t="s">
        <v>6010</v>
      </c>
      <c r="C2101" s="58" t="s">
        <v>6011</v>
      </c>
      <c r="D2101" s="58" t="s">
        <v>6012</v>
      </c>
      <c r="E2101" s="58" t="s">
        <v>728</v>
      </c>
      <c r="F2101" s="57" t="s">
        <v>441</v>
      </c>
      <c r="G2101" s="59">
        <v>73956</v>
      </c>
      <c r="H2101" s="102">
        <f t="shared" si="32"/>
        <v>15.05940805750415</v>
      </c>
    </row>
    <row r="2102" spans="1:8" x14ac:dyDescent="0.25">
      <c r="A2102" s="56">
        <v>395970651904</v>
      </c>
      <c r="B2102" s="57" t="s">
        <v>6013</v>
      </c>
      <c r="C2102" s="58" t="s">
        <v>6014</v>
      </c>
      <c r="D2102" s="58" t="s">
        <v>6015</v>
      </c>
      <c r="E2102" s="58" t="s">
        <v>743</v>
      </c>
      <c r="F2102" s="57" t="s">
        <v>441</v>
      </c>
      <c r="G2102" s="59">
        <v>73956</v>
      </c>
      <c r="H2102" s="102">
        <f t="shared" si="32"/>
        <v>15.05940805750415</v>
      </c>
    </row>
    <row r="2103" spans="1:8" x14ac:dyDescent="0.25">
      <c r="A2103" s="56">
        <v>395970750333</v>
      </c>
      <c r="B2103" s="57" t="s">
        <v>6016</v>
      </c>
      <c r="C2103" s="58" t="s">
        <v>6017</v>
      </c>
      <c r="D2103" s="58" t="s">
        <v>6018</v>
      </c>
      <c r="E2103" s="58" t="s">
        <v>743</v>
      </c>
      <c r="F2103" s="57" t="s">
        <v>441</v>
      </c>
      <c r="G2103" s="59">
        <v>73956</v>
      </c>
      <c r="H2103" s="102">
        <f t="shared" si="32"/>
        <v>15.05940805750415</v>
      </c>
    </row>
    <row r="2104" spans="1:8" x14ac:dyDescent="0.25">
      <c r="A2104" s="56">
        <v>395980251327</v>
      </c>
      <c r="B2104" s="57" t="s">
        <v>6019</v>
      </c>
      <c r="C2104" s="58" t="s">
        <v>6020</v>
      </c>
      <c r="D2104" s="58" t="s">
        <v>6021</v>
      </c>
      <c r="E2104" s="58" t="s">
        <v>743</v>
      </c>
      <c r="F2104" s="57" t="s">
        <v>441</v>
      </c>
      <c r="G2104" s="59">
        <v>73956</v>
      </c>
      <c r="H2104" s="102">
        <f t="shared" si="32"/>
        <v>15.05940805750415</v>
      </c>
    </row>
    <row r="2105" spans="1:8" x14ac:dyDescent="0.25">
      <c r="A2105" s="56">
        <v>395980351097</v>
      </c>
      <c r="B2105" s="57" t="s">
        <v>6022</v>
      </c>
      <c r="C2105" s="58" t="s">
        <v>6023</v>
      </c>
      <c r="D2105" s="58" t="s">
        <v>6024</v>
      </c>
      <c r="E2105" s="58" t="s">
        <v>728</v>
      </c>
      <c r="F2105" s="57" t="s">
        <v>441</v>
      </c>
      <c r="G2105" s="59">
        <v>73956</v>
      </c>
      <c r="H2105" s="102">
        <f t="shared" si="32"/>
        <v>15.05940805750415</v>
      </c>
    </row>
    <row r="2106" spans="1:8" x14ac:dyDescent="0.25">
      <c r="A2106" s="56">
        <v>395980351127</v>
      </c>
      <c r="B2106" s="57" t="s">
        <v>6025</v>
      </c>
      <c r="C2106" s="58" t="s">
        <v>6026</v>
      </c>
      <c r="D2106" s="58" t="s">
        <v>6027</v>
      </c>
      <c r="E2106" s="58" t="s">
        <v>4163</v>
      </c>
      <c r="F2106" s="57" t="s">
        <v>441</v>
      </c>
      <c r="G2106" s="59">
        <v>73956</v>
      </c>
      <c r="H2106" s="102">
        <f t="shared" si="32"/>
        <v>15.05940805750415</v>
      </c>
    </row>
    <row r="2107" spans="1:8" x14ac:dyDescent="0.25">
      <c r="A2107" s="56">
        <v>395990106295</v>
      </c>
      <c r="B2107" s="57" t="s">
        <v>6028</v>
      </c>
      <c r="C2107" s="58" t="s">
        <v>6029</v>
      </c>
      <c r="D2107" s="58" t="s">
        <v>6030</v>
      </c>
      <c r="E2107" s="58" t="s">
        <v>728</v>
      </c>
      <c r="F2107" s="57" t="s">
        <v>441</v>
      </c>
      <c r="G2107" s="59">
        <v>73956</v>
      </c>
      <c r="H2107" s="102">
        <f t="shared" si="32"/>
        <v>15.05940805750415</v>
      </c>
    </row>
    <row r="2108" spans="1:8" x14ac:dyDescent="0.25">
      <c r="A2108" s="56">
        <v>395990220021</v>
      </c>
      <c r="B2108" s="57" t="s">
        <v>6031</v>
      </c>
      <c r="C2108" s="58" t="s">
        <v>6032</v>
      </c>
      <c r="D2108" s="58" t="s">
        <v>4497</v>
      </c>
      <c r="E2108" s="58" t="s">
        <v>728</v>
      </c>
      <c r="F2108" s="57" t="s">
        <v>477</v>
      </c>
      <c r="G2108" s="59">
        <v>73956</v>
      </c>
      <c r="H2108" s="102">
        <f t="shared" si="32"/>
        <v>15.05940805750415</v>
      </c>
    </row>
    <row r="2109" spans="1:8" x14ac:dyDescent="0.25">
      <c r="A2109" s="56">
        <v>395990421948</v>
      </c>
      <c r="B2109" s="57" t="s">
        <v>6033</v>
      </c>
      <c r="C2109" s="58" t="s">
        <v>6034</v>
      </c>
      <c r="D2109" s="58" t="s">
        <v>1050</v>
      </c>
      <c r="E2109" s="58" t="s">
        <v>743</v>
      </c>
      <c r="F2109" s="57" t="s">
        <v>441</v>
      </c>
      <c r="G2109" s="59">
        <v>73956</v>
      </c>
      <c r="H2109" s="102">
        <f t="shared" si="32"/>
        <v>15.05940805750415</v>
      </c>
    </row>
    <row r="2110" spans="1:8" x14ac:dyDescent="0.25">
      <c r="A2110" s="56">
        <v>395990520199</v>
      </c>
      <c r="B2110" s="57" t="s">
        <v>6035</v>
      </c>
      <c r="C2110" s="58" t="s">
        <v>3161</v>
      </c>
      <c r="D2110" s="58" t="s">
        <v>6036</v>
      </c>
      <c r="E2110" s="58" t="s">
        <v>743</v>
      </c>
      <c r="F2110" s="57" t="s">
        <v>441</v>
      </c>
      <c r="G2110" s="59">
        <v>73956</v>
      </c>
      <c r="H2110" s="102">
        <f t="shared" si="32"/>
        <v>15.05940805750415</v>
      </c>
    </row>
    <row r="2111" spans="1:8" x14ac:dyDescent="0.25">
      <c r="A2111" s="56">
        <v>396000101355</v>
      </c>
      <c r="B2111" s="57" t="s">
        <v>57</v>
      </c>
      <c r="C2111" s="58" t="s">
        <v>2933</v>
      </c>
      <c r="D2111" s="58" t="s">
        <v>6037</v>
      </c>
      <c r="E2111" s="58" t="s">
        <v>440</v>
      </c>
      <c r="F2111" s="57" t="s">
        <v>441</v>
      </c>
      <c r="G2111" s="59">
        <v>73956</v>
      </c>
      <c r="H2111" s="102">
        <f t="shared" si="32"/>
        <v>15.05940805750415</v>
      </c>
    </row>
    <row r="2112" spans="1:8" x14ac:dyDescent="0.25">
      <c r="A2112" s="56">
        <v>396000300102</v>
      </c>
      <c r="B2112" s="57" t="s">
        <v>170</v>
      </c>
      <c r="C2112" s="58" t="s">
        <v>6038</v>
      </c>
      <c r="D2112" s="58" t="s">
        <v>6039</v>
      </c>
      <c r="E2112" s="58" t="s">
        <v>440</v>
      </c>
      <c r="F2112" s="57" t="s">
        <v>477</v>
      </c>
      <c r="G2112" s="59">
        <v>73956</v>
      </c>
      <c r="H2112" s="102">
        <f t="shared" si="32"/>
        <v>15.05940805750415</v>
      </c>
    </row>
    <row r="2113" spans="1:8" x14ac:dyDescent="0.25">
      <c r="A2113" s="56">
        <v>396000500527</v>
      </c>
      <c r="B2113" s="57" t="s">
        <v>229</v>
      </c>
      <c r="C2113" s="58" t="s">
        <v>6040</v>
      </c>
      <c r="D2113" s="58" t="s">
        <v>6041</v>
      </c>
      <c r="E2113" s="58" t="s">
        <v>440</v>
      </c>
      <c r="F2113" s="57" t="s">
        <v>477</v>
      </c>
      <c r="G2113" s="59">
        <v>73956</v>
      </c>
      <c r="H2113" s="102">
        <f t="shared" si="32"/>
        <v>15.05940805750415</v>
      </c>
    </row>
    <row r="2114" spans="1:8" x14ac:dyDescent="0.25">
      <c r="A2114" s="56">
        <v>396011001859</v>
      </c>
      <c r="B2114" s="57" t="s">
        <v>223</v>
      </c>
      <c r="C2114" s="58" t="s">
        <v>6042</v>
      </c>
      <c r="D2114" s="58" t="s">
        <v>6043</v>
      </c>
      <c r="E2114" s="58" t="s">
        <v>2104</v>
      </c>
      <c r="F2114" s="57" t="s">
        <v>441</v>
      </c>
      <c r="G2114" s="59">
        <v>73956</v>
      </c>
      <c r="H2114" s="102">
        <f t="shared" ref="H2114:H2177" si="33">G2114/4910.95</f>
        <v>15.05940805750415</v>
      </c>
    </row>
    <row r="2115" spans="1:8" x14ac:dyDescent="0.25">
      <c r="A2115" s="56">
        <v>396030203861</v>
      </c>
      <c r="B2115" s="57" t="s">
        <v>373</v>
      </c>
      <c r="C2115" s="58" t="s">
        <v>6044</v>
      </c>
      <c r="D2115" s="58" t="s">
        <v>6045</v>
      </c>
      <c r="E2115" s="58" t="s">
        <v>440</v>
      </c>
      <c r="F2115" s="57" t="s">
        <v>441</v>
      </c>
      <c r="G2115" s="59">
        <v>73956</v>
      </c>
      <c r="H2115" s="102">
        <f t="shared" si="33"/>
        <v>15.05940805750415</v>
      </c>
    </row>
    <row r="2116" spans="1:8" x14ac:dyDescent="0.25">
      <c r="A2116" s="56">
        <v>396030302801</v>
      </c>
      <c r="B2116" s="57" t="s">
        <v>452</v>
      </c>
      <c r="C2116" s="58" t="s">
        <v>453</v>
      </c>
      <c r="D2116" s="58" t="s">
        <v>454</v>
      </c>
      <c r="E2116" s="58" t="s">
        <v>440</v>
      </c>
      <c r="F2116" s="57" t="s">
        <v>441</v>
      </c>
      <c r="G2116" s="59">
        <v>73956</v>
      </c>
      <c r="H2116" s="102">
        <f t="shared" si="33"/>
        <v>15.05940805750415</v>
      </c>
    </row>
    <row r="2117" spans="1:8" x14ac:dyDescent="0.25">
      <c r="A2117" s="56">
        <v>396041001128</v>
      </c>
      <c r="B2117" s="57" t="s">
        <v>61</v>
      </c>
      <c r="C2117" s="58" t="s">
        <v>6046</v>
      </c>
      <c r="D2117" s="58" t="s">
        <v>6047</v>
      </c>
      <c r="E2117" s="58" t="s">
        <v>440</v>
      </c>
      <c r="F2117" s="57" t="s">
        <v>441</v>
      </c>
      <c r="G2117" s="59">
        <v>73956</v>
      </c>
      <c r="H2117" s="102">
        <f t="shared" si="33"/>
        <v>15.05940805750415</v>
      </c>
    </row>
    <row r="2118" spans="1:8" x14ac:dyDescent="0.25">
      <c r="A2118" s="56">
        <v>396050602711</v>
      </c>
      <c r="B2118" s="57" t="s">
        <v>262</v>
      </c>
      <c r="C2118" s="58" t="s">
        <v>6048</v>
      </c>
      <c r="D2118" s="58" t="s">
        <v>6049</v>
      </c>
      <c r="E2118" s="58" t="s">
        <v>440</v>
      </c>
      <c r="F2118" s="57" t="s">
        <v>477</v>
      </c>
      <c r="G2118" s="59">
        <v>73956</v>
      </c>
      <c r="H2118" s="102">
        <f t="shared" si="33"/>
        <v>15.05940805750415</v>
      </c>
    </row>
    <row r="2119" spans="1:8" x14ac:dyDescent="0.25">
      <c r="A2119" s="56">
        <v>396051000278</v>
      </c>
      <c r="B2119" s="57" t="s">
        <v>248</v>
      </c>
      <c r="C2119" s="58" t="s">
        <v>6050</v>
      </c>
      <c r="D2119" s="58" t="s">
        <v>6051</v>
      </c>
      <c r="E2119" s="58" t="s">
        <v>440</v>
      </c>
      <c r="F2119" s="57" t="s">
        <v>441</v>
      </c>
      <c r="G2119" s="59">
        <v>73956</v>
      </c>
      <c r="H2119" s="102">
        <f t="shared" si="33"/>
        <v>15.05940805750415</v>
      </c>
    </row>
    <row r="2120" spans="1:8" x14ac:dyDescent="0.25">
      <c r="A2120" s="56">
        <v>396070901618</v>
      </c>
      <c r="B2120" s="57" t="s">
        <v>244</v>
      </c>
      <c r="C2120" s="58" t="s">
        <v>506</v>
      </c>
      <c r="D2120" s="58" t="s">
        <v>6052</v>
      </c>
      <c r="E2120" s="58" t="s">
        <v>440</v>
      </c>
      <c r="F2120" s="57" t="s">
        <v>441</v>
      </c>
      <c r="G2120" s="59">
        <v>73956</v>
      </c>
      <c r="H2120" s="102">
        <f t="shared" si="33"/>
        <v>15.05940805750415</v>
      </c>
    </row>
    <row r="2121" spans="1:8" x14ac:dyDescent="0.25">
      <c r="A2121" s="56">
        <v>396081200786</v>
      </c>
      <c r="B2121" s="57" t="s">
        <v>268</v>
      </c>
      <c r="C2121" s="58" t="s">
        <v>6053</v>
      </c>
      <c r="D2121" s="58" t="s">
        <v>5481</v>
      </c>
      <c r="E2121" s="58" t="s">
        <v>440</v>
      </c>
      <c r="F2121" s="57" t="s">
        <v>441</v>
      </c>
      <c r="G2121" s="59">
        <v>73956</v>
      </c>
      <c r="H2121" s="102">
        <f t="shared" si="33"/>
        <v>15.05940805750415</v>
      </c>
    </row>
    <row r="2122" spans="1:8" x14ac:dyDescent="0.25">
      <c r="A2122" s="56">
        <v>396090700449</v>
      </c>
      <c r="B2122" s="57" t="s">
        <v>297</v>
      </c>
      <c r="C2122" s="58" t="s">
        <v>6054</v>
      </c>
      <c r="D2122" s="58" t="s">
        <v>6055</v>
      </c>
      <c r="E2122" s="58" t="s">
        <v>440</v>
      </c>
      <c r="F2122" s="57" t="s">
        <v>441</v>
      </c>
      <c r="G2122" s="59">
        <v>73956</v>
      </c>
      <c r="H2122" s="102">
        <f t="shared" si="33"/>
        <v>15.05940805750415</v>
      </c>
    </row>
    <row r="2123" spans="1:8" x14ac:dyDescent="0.25">
      <c r="A2123" s="56">
        <v>396100300703</v>
      </c>
      <c r="B2123" s="57" t="s">
        <v>293</v>
      </c>
      <c r="C2123" s="58" t="s">
        <v>497</v>
      </c>
      <c r="D2123" s="58" t="s">
        <v>6056</v>
      </c>
      <c r="E2123" s="58" t="s">
        <v>440</v>
      </c>
      <c r="F2123" s="57" t="s">
        <v>441</v>
      </c>
      <c r="G2123" s="59">
        <v>73956</v>
      </c>
      <c r="H2123" s="102">
        <f t="shared" si="33"/>
        <v>15.05940805750415</v>
      </c>
    </row>
    <row r="2124" spans="1:8" x14ac:dyDescent="0.25">
      <c r="A2124" s="56">
        <v>396101100805</v>
      </c>
      <c r="B2124" s="57" t="s">
        <v>334</v>
      </c>
      <c r="C2124" s="58" t="s">
        <v>524</v>
      </c>
      <c r="D2124" s="58" t="s">
        <v>6057</v>
      </c>
      <c r="E2124" s="58" t="s">
        <v>440</v>
      </c>
      <c r="F2124" s="57" t="s">
        <v>477</v>
      </c>
      <c r="G2124" s="59">
        <v>73956</v>
      </c>
      <c r="H2124" s="102">
        <f t="shared" si="33"/>
        <v>15.05940805750415</v>
      </c>
    </row>
    <row r="2125" spans="1:8" x14ac:dyDescent="0.25">
      <c r="A2125" s="56">
        <v>396111001082</v>
      </c>
      <c r="B2125" s="57" t="s">
        <v>330</v>
      </c>
      <c r="C2125" s="58" t="s">
        <v>6058</v>
      </c>
      <c r="D2125" s="58" t="s">
        <v>6059</v>
      </c>
      <c r="E2125" s="58" t="s">
        <v>440</v>
      </c>
      <c r="F2125" s="57" t="s">
        <v>441</v>
      </c>
      <c r="G2125" s="59">
        <v>73956</v>
      </c>
      <c r="H2125" s="102">
        <f t="shared" si="33"/>
        <v>15.05940805750415</v>
      </c>
    </row>
    <row r="2126" spans="1:8" x14ac:dyDescent="0.25">
      <c r="A2126" s="56">
        <v>396111001694</v>
      </c>
      <c r="B2126" s="57" t="s">
        <v>323</v>
      </c>
      <c r="C2126" s="58" t="s">
        <v>3316</v>
      </c>
      <c r="D2126" s="58" t="s">
        <v>6060</v>
      </c>
      <c r="E2126" s="58" t="s">
        <v>440</v>
      </c>
      <c r="F2126" s="57" t="s">
        <v>441</v>
      </c>
      <c r="G2126" s="59">
        <v>73956</v>
      </c>
      <c r="H2126" s="102">
        <f t="shared" si="33"/>
        <v>15.05940805750415</v>
      </c>
    </row>
    <row r="2127" spans="1:8" x14ac:dyDescent="0.25">
      <c r="A2127" s="56">
        <v>396120700325</v>
      </c>
      <c r="B2127" s="57" t="s">
        <v>338</v>
      </c>
      <c r="C2127" s="58" t="s">
        <v>6061</v>
      </c>
      <c r="D2127" s="58" t="s">
        <v>6062</v>
      </c>
      <c r="E2127" s="58" t="s">
        <v>2104</v>
      </c>
      <c r="F2127" s="57" t="s">
        <v>441</v>
      </c>
      <c r="G2127" s="59">
        <v>73956</v>
      </c>
      <c r="H2127" s="102">
        <f t="shared" si="33"/>
        <v>15.05940805750415</v>
      </c>
    </row>
    <row r="2128" spans="1:8" x14ac:dyDescent="0.25">
      <c r="A2128" s="56">
        <v>396150801746</v>
      </c>
      <c r="B2128" s="57" t="s">
        <v>529</v>
      </c>
      <c r="C2128" s="58" t="s">
        <v>530</v>
      </c>
      <c r="D2128" s="58" t="s">
        <v>531</v>
      </c>
      <c r="E2128" s="58" t="s">
        <v>440</v>
      </c>
      <c r="F2128" s="57" t="s">
        <v>441</v>
      </c>
      <c r="G2128" s="59">
        <v>73956</v>
      </c>
      <c r="H2128" s="102">
        <f t="shared" si="33"/>
        <v>15.05940805750415</v>
      </c>
    </row>
    <row r="2129" spans="1:8" x14ac:dyDescent="0.25">
      <c r="A2129" s="56">
        <v>396161000168</v>
      </c>
      <c r="B2129" s="57" t="s">
        <v>6063</v>
      </c>
      <c r="C2129" s="58" t="s">
        <v>6064</v>
      </c>
      <c r="D2129" s="58" t="s">
        <v>6065</v>
      </c>
      <c r="E2129" s="58" t="s">
        <v>2104</v>
      </c>
      <c r="F2129" s="57" t="s">
        <v>441</v>
      </c>
      <c r="G2129" s="59">
        <v>73956</v>
      </c>
      <c r="H2129" s="102">
        <f t="shared" si="33"/>
        <v>15.05940805750415</v>
      </c>
    </row>
    <row r="2130" spans="1:8" x14ac:dyDescent="0.25">
      <c r="A2130" s="56">
        <v>396170101139</v>
      </c>
      <c r="B2130" s="57" t="s">
        <v>680</v>
      </c>
      <c r="C2130" s="58" t="s">
        <v>681</v>
      </c>
      <c r="D2130" s="58" t="s">
        <v>682</v>
      </c>
      <c r="E2130" s="58" t="s">
        <v>683</v>
      </c>
      <c r="F2130" s="57" t="s">
        <v>441</v>
      </c>
      <c r="G2130" s="59">
        <v>73956</v>
      </c>
      <c r="H2130" s="102">
        <f t="shared" si="33"/>
        <v>15.05940805750415</v>
      </c>
    </row>
    <row r="2131" spans="1:8" x14ac:dyDescent="0.25">
      <c r="A2131" s="56">
        <v>396171001219</v>
      </c>
      <c r="B2131" s="57" t="s">
        <v>643</v>
      </c>
      <c r="C2131" s="58" t="s">
        <v>644</v>
      </c>
      <c r="D2131" s="58" t="s">
        <v>645</v>
      </c>
      <c r="E2131" s="58" t="s">
        <v>440</v>
      </c>
      <c r="F2131" s="57" t="s">
        <v>441</v>
      </c>
      <c r="G2131" s="59">
        <v>73956</v>
      </c>
      <c r="H2131" s="102">
        <f t="shared" si="33"/>
        <v>15.05940805750415</v>
      </c>
    </row>
    <row r="2132" spans="1:8" x14ac:dyDescent="0.25">
      <c r="A2132" s="56">
        <v>396180401726</v>
      </c>
      <c r="B2132" s="57" t="s">
        <v>684</v>
      </c>
      <c r="C2132" s="58" t="s">
        <v>685</v>
      </c>
      <c r="D2132" s="58" t="s">
        <v>686</v>
      </c>
      <c r="E2132" s="58" t="s">
        <v>440</v>
      </c>
      <c r="F2132" s="57" t="s">
        <v>477</v>
      </c>
      <c r="G2132" s="59">
        <v>73956</v>
      </c>
      <c r="H2132" s="102">
        <f t="shared" si="33"/>
        <v>15.05940805750415</v>
      </c>
    </row>
    <row r="2133" spans="1:8" x14ac:dyDescent="0.25">
      <c r="A2133" s="56">
        <v>396181100282</v>
      </c>
      <c r="B2133" s="57" t="s">
        <v>559</v>
      </c>
      <c r="C2133" s="58" t="s">
        <v>560</v>
      </c>
      <c r="D2133" s="58" t="s">
        <v>561</v>
      </c>
      <c r="E2133" s="58" t="s">
        <v>440</v>
      </c>
      <c r="F2133" s="57" t="s">
        <v>441</v>
      </c>
      <c r="G2133" s="59">
        <v>73956</v>
      </c>
      <c r="H2133" s="102">
        <f t="shared" si="33"/>
        <v>15.05940805750415</v>
      </c>
    </row>
    <row r="2134" spans="1:8" x14ac:dyDescent="0.25">
      <c r="A2134" s="56">
        <v>396740914571</v>
      </c>
      <c r="B2134" s="57" t="s">
        <v>553</v>
      </c>
      <c r="C2134" s="58" t="s">
        <v>554</v>
      </c>
      <c r="D2134" s="58" t="s">
        <v>555</v>
      </c>
      <c r="E2134" s="58" t="s">
        <v>440</v>
      </c>
      <c r="F2134" s="57" t="s">
        <v>477</v>
      </c>
      <c r="G2134" s="59">
        <v>73956</v>
      </c>
      <c r="H2134" s="102">
        <f t="shared" si="33"/>
        <v>15.05940805750415</v>
      </c>
    </row>
    <row r="2135" spans="1:8" x14ac:dyDescent="0.25">
      <c r="A2135" s="56">
        <v>396740914643</v>
      </c>
      <c r="B2135" s="57" t="s">
        <v>471</v>
      </c>
      <c r="C2135" s="58" t="s">
        <v>472</v>
      </c>
      <c r="D2135" s="58" t="s">
        <v>473</v>
      </c>
      <c r="E2135" s="58" t="s">
        <v>440</v>
      </c>
      <c r="F2135" s="57" t="s">
        <v>441</v>
      </c>
      <c r="G2135" s="59">
        <v>73956</v>
      </c>
      <c r="H2135" s="102">
        <f t="shared" si="33"/>
        <v>15.05940805750415</v>
      </c>
    </row>
    <row r="2136" spans="1:8" x14ac:dyDescent="0.25">
      <c r="A2136" s="56">
        <v>396740914651</v>
      </c>
      <c r="B2136" s="57" t="s">
        <v>272</v>
      </c>
      <c r="C2136" s="58" t="s">
        <v>6066</v>
      </c>
      <c r="D2136" s="58" t="s">
        <v>6067</v>
      </c>
      <c r="E2136" s="58" t="s">
        <v>440</v>
      </c>
      <c r="F2136" s="57" t="s">
        <v>441</v>
      </c>
      <c r="G2136" s="59">
        <v>73956</v>
      </c>
      <c r="H2136" s="102">
        <f t="shared" si="33"/>
        <v>15.05940805750415</v>
      </c>
    </row>
    <row r="2137" spans="1:8" x14ac:dyDescent="0.25">
      <c r="A2137" s="56">
        <v>396750301879</v>
      </c>
      <c r="B2137" s="57" t="s">
        <v>592</v>
      </c>
      <c r="C2137" s="58" t="s">
        <v>593</v>
      </c>
      <c r="D2137" s="58" t="s">
        <v>594</v>
      </c>
      <c r="E2137" s="58" t="s">
        <v>440</v>
      </c>
      <c r="F2137" s="57" t="s">
        <v>441</v>
      </c>
      <c r="G2137" s="59">
        <v>73956</v>
      </c>
      <c r="H2137" s="102">
        <f t="shared" si="33"/>
        <v>15.05940805750415</v>
      </c>
    </row>
    <row r="2138" spans="1:8" x14ac:dyDescent="0.25">
      <c r="A2138" s="56">
        <v>396761203119</v>
      </c>
      <c r="B2138" s="57" t="s">
        <v>295</v>
      </c>
      <c r="C2138" s="58" t="s">
        <v>6068</v>
      </c>
      <c r="D2138" s="58" t="s">
        <v>6069</v>
      </c>
      <c r="E2138" s="58" t="s">
        <v>440</v>
      </c>
      <c r="F2138" s="57" t="s">
        <v>441</v>
      </c>
      <c r="G2138" s="59">
        <v>73956</v>
      </c>
      <c r="H2138" s="102">
        <f t="shared" si="33"/>
        <v>15.05940805750415</v>
      </c>
    </row>
    <row r="2139" spans="1:8" x14ac:dyDescent="0.25">
      <c r="A2139" s="56">
        <v>396761203658</v>
      </c>
      <c r="B2139" s="57" t="s">
        <v>379</v>
      </c>
      <c r="C2139" s="58" t="s">
        <v>6070</v>
      </c>
      <c r="D2139" s="58" t="s">
        <v>6071</v>
      </c>
      <c r="E2139" s="58" t="s">
        <v>440</v>
      </c>
      <c r="F2139" s="57" t="s">
        <v>441</v>
      </c>
      <c r="G2139" s="59">
        <v>73956</v>
      </c>
      <c r="H2139" s="102">
        <f t="shared" si="33"/>
        <v>15.05940805750415</v>
      </c>
    </row>
    <row r="2140" spans="1:8" x14ac:dyDescent="0.25">
      <c r="A2140" s="56">
        <v>396761203682</v>
      </c>
      <c r="B2140" s="57" t="s">
        <v>669</v>
      </c>
      <c r="C2140" s="58" t="s">
        <v>670</v>
      </c>
      <c r="D2140" s="58" t="s">
        <v>671</v>
      </c>
      <c r="E2140" s="58" t="s">
        <v>440</v>
      </c>
      <c r="F2140" s="57" t="s">
        <v>441</v>
      </c>
      <c r="G2140" s="59">
        <v>73956</v>
      </c>
      <c r="H2140" s="102">
        <f t="shared" si="33"/>
        <v>15.05940805750415</v>
      </c>
    </row>
    <row r="2141" spans="1:8" x14ac:dyDescent="0.25">
      <c r="A2141" s="56">
        <v>396961250821</v>
      </c>
      <c r="B2141" s="57" t="s">
        <v>202</v>
      </c>
      <c r="C2141" s="58" t="s">
        <v>6072</v>
      </c>
      <c r="D2141" s="58" t="s">
        <v>6073</v>
      </c>
      <c r="E2141" s="58" t="s">
        <v>440</v>
      </c>
      <c r="F2141" s="57" t="s">
        <v>477</v>
      </c>
      <c r="G2141" s="59">
        <v>73956</v>
      </c>
      <c r="H2141" s="102">
        <f t="shared" si="33"/>
        <v>15.05940805750415</v>
      </c>
    </row>
    <row r="2142" spans="1:8" x14ac:dyDescent="0.25">
      <c r="A2142" s="56">
        <v>396971152142</v>
      </c>
      <c r="B2142" s="57" t="s">
        <v>69</v>
      </c>
      <c r="C2142" s="58" t="s">
        <v>5204</v>
      </c>
      <c r="D2142" s="58" t="s">
        <v>6074</v>
      </c>
      <c r="E2142" s="58" t="s">
        <v>440</v>
      </c>
      <c r="F2142" s="57" t="s">
        <v>441</v>
      </c>
      <c r="G2142" s="59">
        <v>73956</v>
      </c>
      <c r="H2142" s="102">
        <f t="shared" si="33"/>
        <v>15.05940805750415</v>
      </c>
    </row>
    <row r="2143" spans="1:8" x14ac:dyDescent="0.25">
      <c r="A2143" s="56">
        <v>396971251183</v>
      </c>
      <c r="B2143" s="57" t="s">
        <v>277</v>
      </c>
      <c r="C2143" s="58" t="s">
        <v>3316</v>
      </c>
      <c r="D2143" s="58" t="s">
        <v>6075</v>
      </c>
      <c r="E2143" s="58" t="s">
        <v>440</v>
      </c>
      <c r="F2143" s="57" t="s">
        <v>441</v>
      </c>
      <c r="G2143" s="59">
        <v>73956</v>
      </c>
      <c r="H2143" s="102">
        <f t="shared" si="33"/>
        <v>15.05940805750415</v>
      </c>
    </row>
    <row r="2144" spans="1:8" x14ac:dyDescent="0.25">
      <c r="A2144" s="56">
        <v>396990306631</v>
      </c>
      <c r="B2144" s="57" t="s">
        <v>396</v>
      </c>
      <c r="C2144" s="58" t="s">
        <v>6076</v>
      </c>
      <c r="D2144" s="58" t="s">
        <v>6077</v>
      </c>
      <c r="E2144" s="58" t="s">
        <v>440</v>
      </c>
      <c r="F2144" s="57" t="s">
        <v>441</v>
      </c>
      <c r="G2144" s="59">
        <v>73956</v>
      </c>
      <c r="H2144" s="102">
        <f t="shared" si="33"/>
        <v>15.05940805750415</v>
      </c>
    </row>
    <row r="2145" spans="1:8" x14ac:dyDescent="0.25">
      <c r="A2145" s="56">
        <v>396991206150</v>
      </c>
      <c r="B2145" s="57" t="s">
        <v>203</v>
      </c>
      <c r="C2145" s="58" t="s">
        <v>6072</v>
      </c>
      <c r="D2145" s="58" t="s">
        <v>6078</v>
      </c>
      <c r="E2145" s="58" t="s">
        <v>440</v>
      </c>
      <c r="F2145" s="57" t="s">
        <v>477</v>
      </c>
      <c r="G2145" s="59">
        <v>73956</v>
      </c>
      <c r="H2145" s="102">
        <f t="shared" si="33"/>
        <v>15.05940805750415</v>
      </c>
    </row>
    <row r="2146" spans="1:8" x14ac:dyDescent="0.25">
      <c r="A2146" s="56">
        <v>398010901182</v>
      </c>
      <c r="B2146" s="57" t="s">
        <v>6079</v>
      </c>
      <c r="C2146" s="58" t="s">
        <v>6080</v>
      </c>
      <c r="D2146" s="58" t="s">
        <v>6081</v>
      </c>
      <c r="E2146" s="58" t="s">
        <v>6081</v>
      </c>
      <c r="F2146" s="57" t="s">
        <v>441</v>
      </c>
      <c r="G2146" s="59">
        <v>73956</v>
      </c>
      <c r="H2146" s="102">
        <f t="shared" si="33"/>
        <v>15.05940805750415</v>
      </c>
    </row>
    <row r="2147" spans="1:8" x14ac:dyDescent="0.25">
      <c r="A2147" s="56">
        <v>398030200318</v>
      </c>
      <c r="B2147" s="57" t="s">
        <v>6082</v>
      </c>
      <c r="C2147" s="58" t="s">
        <v>6083</v>
      </c>
      <c r="D2147" s="58" t="s">
        <v>5187</v>
      </c>
      <c r="E2147" s="58" t="s">
        <v>3165</v>
      </c>
      <c r="F2147" s="57" t="s">
        <v>441</v>
      </c>
      <c r="G2147" s="59">
        <v>73956</v>
      </c>
      <c r="H2147" s="102">
        <f t="shared" si="33"/>
        <v>15.05940805750415</v>
      </c>
    </row>
    <row r="2148" spans="1:8" x14ac:dyDescent="0.25">
      <c r="A2148" s="56">
        <v>398081100628</v>
      </c>
      <c r="B2148" s="57" t="s">
        <v>6084</v>
      </c>
      <c r="C2148" s="58" t="s">
        <v>6085</v>
      </c>
      <c r="D2148" s="58" t="s">
        <v>6086</v>
      </c>
      <c r="E2148" s="58" t="s">
        <v>743</v>
      </c>
      <c r="F2148" s="57" t="s">
        <v>441</v>
      </c>
      <c r="G2148" s="59">
        <v>73956</v>
      </c>
      <c r="H2148" s="102">
        <f t="shared" si="33"/>
        <v>15.05940805750415</v>
      </c>
    </row>
    <row r="2149" spans="1:8" x14ac:dyDescent="0.25">
      <c r="A2149" s="56">
        <v>398110601178</v>
      </c>
      <c r="B2149" s="57" t="s">
        <v>6087</v>
      </c>
      <c r="C2149" s="58" t="s">
        <v>6088</v>
      </c>
      <c r="D2149" s="58" t="s">
        <v>6089</v>
      </c>
      <c r="E2149" s="58" t="s">
        <v>1927</v>
      </c>
      <c r="F2149" s="57" t="s">
        <v>441</v>
      </c>
      <c r="G2149" s="59">
        <v>73956</v>
      </c>
      <c r="H2149" s="102">
        <f t="shared" si="33"/>
        <v>15.05940805750415</v>
      </c>
    </row>
    <row r="2150" spans="1:8" x14ac:dyDescent="0.25">
      <c r="A2150" s="56">
        <v>398120700476</v>
      </c>
      <c r="B2150" s="57" t="s">
        <v>6090</v>
      </c>
      <c r="C2150" s="58" t="s">
        <v>6091</v>
      </c>
      <c r="D2150" s="58" t="s">
        <v>6092</v>
      </c>
      <c r="E2150" s="58" t="s">
        <v>3165</v>
      </c>
      <c r="F2150" s="57" t="s">
        <v>441</v>
      </c>
      <c r="G2150" s="59">
        <v>73956</v>
      </c>
      <c r="H2150" s="102">
        <f t="shared" si="33"/>
        <v>15.05940805750415</v>
      </c>
    </row>
    <row r="2151" spans="1:8" x14ac:dyDescent="0.25">
      <c r="A2151" s="56">
        <v>398120901188</v>
      </c>
      <c r="B2151" s="57" t="s">
        <v>6093</v>
      </c>
      <c r="C2151" s="58" t="s">
        <v>6094</v>
      </c>
      <c r="D2151" s="58" t="s">
        <v>6095</v>
      </c>
      <c r="E2151" s="58" t="s">
        <v>743</v>
      </c>
      <c r="F2151" s="57" t="s">
        <v>441</v>
      </c>
      <c r="G2151" s="59">
        <v>73956</v>
      </c>
      <c r="H2151" s="102">
        <f t="shared" si="33"/>
        <v>15.05940805750415</v>
      </c>
    </row>
    <row r="2152" spans="1:8" x14ac:dyDescent="0.25">
      <c r="A2152" s="56">
        <v>398121000516</v>
      </c>
      <c r="B2152" s="57" t="s">
        <v>6096</v>
      </c>
      <c r="C2152" s="58" t="s">
        <v>4580</v>
      </c>
      <c r="D2152" s="58" t="s">
        <v>4581</v>
      </c>
      <c r="E2152" s="58" t="s">
        <v>2037</v>
      </c>
      <c r="F2152" s="57" t="s">
        <v>441</v>
      </c>
      <c r="G2152" s="59">
        <v>73956</v>
      </c>
      <c r="H2152" s="102">
        <f t="shared" si="33"/>
        <v>15.05940805750415</v>
      </c>
    </row>
    <row r="2153" spans="1:8" x14ac:dyDescent="0.25">
      <c r="A2153" s="56">
        <v>398130300450</v>
      </c>
      <c r="B2153" s="57" t="s">
        <v>6097</v>
      </c>
      <c r="C2153" s="58" t="s">
        <v>4580</v>
      </c>
      <c r="D2153" s="58" t="s">
        <v>6098</v>
      </c>
      <c r="E2153" s="58" t="s">
        <v>2037</v>
      </c>
      <c r="F2153" s="57" t="s">
        <v>441</v>
      </c>
      <c r="G2153" s="59">
        <v>73956</v>
      </c>
      <c r="H2153" s="102">
        <f t="shared" si="33"/>
        <v>15.05940805750415</v>
      </c>
    </row>
    <row r="2154" spans="1:8" x14ac:dyDescent="0.25">
      <c r="A2154" s="56">
        <v>398160400785</v>
      </c>
      <c r="B2154" s="57" t="s">
        <v>6099</v>
      </c>
      <c r="C2154" s="58" t="s">
        <v>6100</v>
      </c>
      <c r="D2154" s="58" t="s">
        <v>6101</v>
      </c>
      <c r="E2154" s="58" t="s">
        <v>2160</v>
      </c>
      <c r="F2154" s="57" t="s">
        <v>441</v>
      </c>
      <c r="G2154" s="59">
        <v>73956</v>
      </c>
      <c r="H2154" s="102">
        <f t="shared" si="33"/>
        <v>15.05940805750415</v>
      </c>
    </row>
    <row r="2155" spans="1:8" x14ac:dyDescent="0.25">
      <c r="A2155" s="56">
        <v>398170200288</v>
      </c>
      <c r="B2155" s="57" t="s">
        <v>6102</v>
      </c>
      <c r="C2155" s="58" t="s">
        <v>6103</v>
      </c>
      <c r="D2155" s="58" t="s">
        <v>6104</v>
      </c>
      <c r="E2155" s="58" t="s">
        <v>2223</v>
      </c>
      <c r="F2155" s="57" t="s">
        <v>441</v>
      </c>
      <c r="G2155" s="59">
        <v>73956</v>
      </c>
      <c r="H2155" s="102">
        <f t="shared" si="33"/>
        <v>15.05940805750415</v>
      </c>
    </row>
    <row r="2156" spans="1:8" x14ac:dyDescent="0.25">
      <c r="A2156" s="56">
        <v>398180100401</v>
      </c>
      <c r="B2156" s="57" t="s">
        <v>6105</v>
      </c>
      <c r="C2156" s="58" t="s">
        <v>6106</v>
      </c>
      <c r="D2156" s="58" t="s">
        <v>6107</v>
      </c>
      <c r="E2156" s="58" t="s">
        <v>743</v>
      </c>
      <c r="F2156" s="57" t="s">
        <v>441</v>
      </c>
      <c r="G2156" s="59">
        <v>73956</v>
      </c>
      <c r="H2156" s="102">
        <f t="shared" si="33"/>
        <v>15.05940805750415</v>
      </c>
    </row>
    <row r="2157" spans="1:8" x14ac:dyDescent="0.25">
      <c r="A2157" s="56">
        <v>398180100419</v>
      </c>
      <c r="B2157" s="57" t="s">
        <v>6108</v>
      </c>
      <c r="C2157" s="58" t="s">
        <v>6109</v>
      </c>
      <c r="D2157" s="58" t="s">
        <v>6110</v>
      </c>
      <c r="E2157" s="58" t="s">
        <v>743</v>
      </c>
      <c r="F2157" s="57" t="s">
        <v>441</v>
      </c>
      <c r="G2157" s="59">
        <v>73956</v>
      </c>
      <c r="H2157" s="102">
        <f t="shared" si="33"/>
        <v>15.05940805750415</v>
      </c>
    </row>
    <row r="2158" spans="1:8" x14ac:dyDescent="0.25">
      <c r="A2158" s="56">
        <v>398180600179</v>
      </c>
      <c r="B2158" s="57" t="s">
        <v>6111</v>
      </c>
      <c r="C2158" s="58" t="s">
        <v>6112</v>
      </c>
      <c r="D2158" s="58" t="s">
        <v>6113</v>
      </c>
      <c r="E2158" s="58" t="s">
        <v>743</v>
      </c>
      <c r="F2158" s="57" t="s">
        <v>441</v>
      </c>
      <c r="G2158" s="59">
        <v>73956</v>
      </c>
      <c r="H2158" s="102">
        <f t="shared" si="33"/>
        <v>15.05940805750415</v>
      </c>
    </row>
    <row r="2159" spans="1:8" x14ac:dyDescent="0.25">
      <c r="A2159" s="56">
        <v>398180600276</v>
      </c>
      <c r="B2159" s="57" t="s">
        <v>6114</v>
      </c>
      <c r="C2159" s="58" t="s">
        <v>6115</v>
      </c>
      <c r="D2159" s="58" t="s">
        <v>6116</v>
      </c>
      <c r="E2159" s="58" t="s">
        <v>4163</v>
      </c>
      <c r="F2159" s="57" t="s">
        <v>441</v>
      </c>
      <c r="G2159" s="59">
        <v>73956</v>
      </c>
      <c r="H2159" s="102">
        <f t="shared" si="33"/>
        <v>15.05940805750415</v>
      </c>
    </row>
    <row r="2160" spans="1:8" x14ac:dyDescent="0.25">
      <c r="A2160" s="56">
        <v>398181100609</v>
      </c>
      <c r="B2160" s="57" t="s">
        <v>6117</v>
      </c>
      <c r="C2160" s="58" t="s">
        <v>6118</v>
      </c>
      <c r="D2160" s="58" t="s">
        <v>6119</v>
      </c>
      <c r="E2160" s="58" t="s">
        <v>2227</v>
      </c>
      <c r="F2160" s="57" t="s">
        <v>477</v>
      </c>
      <c r="G2160" s="59">
        <v>73956</v>
      </c>
      <c r="H2160" s="102">
        <f t="shared" si="33"/>
        <v>15.05940805750415</v>
      </c>
    </row>
    <row r="2161" spans="1:8" x14ac:dyDescent="0.25">
      <c r="A2161" s="56">
        <v>398861000901</v>
      </c>
      <c r="B2161" s="57" t="s">
        <v>6120</v>
      </c>
      <c r="C2161" s="58" t="s">
        <v>6121</v>
      </c>
      <c r="D2161" s="58" t="s">
        <v>6122</v>
      </c>
      <c r="E2161" s="58" t="s">
        <v>2816</v>
      </c>
      <c r="F2161" s="57" t="s">
        <v>441</v>
      </c>
      <c r="G2161" s="59">
        <v>73956</v>
      </c>
      <c r="H2161" s="102">
        <f t="shared" si="33"/>
        <v>15.05940805750415</v>
      </c>
    </row>
    <row r="2162" spans="1:8" x14ac:dyDescent="0.25">
      <c r="A2162" s="56">
        <v>398870800197</v>
      </c>
      <c r="B2162" s="57" t="s">
        <v>6123</v>
      </c>
      <c r="C2162" s="58" t="s">
        <v>6124</v>
      </c>
      <c r="D2162" s="58" t="s">
        <v>5187</v>
      </c>
      <c r="E2162" s="58" t="s">
        <v>6125</v>
      </c>
      <c r="F2162" s="57" t="s">
        <v>477</v>
      </c>
      <c r="G2162" s="59">
        <v>73956</v>
      </c>
      <c r="H2162" s="102">
        <f t="shared" si="33"/>
        <v>15.05940805750415</v>
      </c>
    </row>
    <row r="2163" spans="1:8" x14ac:dyDescent="0.25">
      <c r="A2163" s="56">
        <v>398880500221</v>
      </c>
      <c r="B2163" s="57" t="s">
        <v>6126</v>
      </c>
      <c r="C2163" s="58" t="s">
        <v>4756</v>
      </c>
      <c r="D2163" s="58" t="s">
        <v>6127</v>
      </c>
      <c r="E2163" s="58" t="s">
        <v>3165</v>
      </c>
      <c r="F2163" s="57" t="s">
        <v>477</v>
      </c>
      <c r="G2163" s="59">
        <v>73956</v>
      </c>
      <c r="H2163" s="102">
        <f t="shared" si="33"/>
        <v>15.05940805750415</v>
      </c>
    </row>
    <row r="2164" spans="1:8" x14ac:dyDescent="0.25">
      <c r="A2164" s="56">
        <v>398950320480</v>
      </c>
      <c r="B2164" s="57" t="s">
        <v>6128</v>
      </c>
      <c r="C2164" s="58" t="s">
        <v>6129</v>
      </c>
      <c r="D2164" s="58" t="s">
        <v>6130</v>
      </c>
      <c r="E2164" s="58" t="s">
        <v>4797</v>
      </c>
      <c r="F2164" s="57" t="s">
        <v>441</v>
      </c>
      <c r="G2164" s="59">
        <v>73956</v>
      </c>
      <c r="H2164" s="102">
        <f t="shared" si="33"/>
        <v>15.05940805750415</v>
      </c>
    </row>
    <row r="2165" spans="1:8" x14ac:dyDescent="0.25">
      <c r="A2165" s="56">
        <v>398950321044</v>
      </c>
      <c r="B2165" s="57" t="s">
        <v>6131</v>
      </c>
      <c r="C2165" s="58" t="s">
        <v>6132</v>
      </c>
      <c r="D2165" s="58" t="s">
        <v>6133</v>
      </c>
      <c r="E2165" s="58" t="s">
        <v>743</v>
      </c>
      <c r="F2165" s="57" t="s">
        <v>477</v>
      </c>
      <c r="G2165" s="59">
        <v>73956</v>
      </c>
      <c r="H2165" s="102">
        <f t="shared" si="33"/>
        <v>15.05940805750415</v>
      </c>
    </row>
    <row r="2166" spans="1:8" x14ac:dyDescent="0.25">
      <c r="A2166" s="56">
        <v>398990610391</v>
      </c>
      <c r="B2166" s="57" t="s">
        <v>6134</v>
      </c>
      <c r="C2166" s="58" t="s">
        <v>6135</v>
      </c>
      <c r="D2166" s="58" t="s">
        <v>6136</v>
      </c>
      <c r="E2166" s="58" t="s">
        <v>6137</v>
      </c>
      <c r="F2166" s="57" t="s">
        <v>441</v>
      </c>
      <c r="G2166" s="59">
        <v>73956</v>
      </c>
      <c r="H2166" s="102">
        <f t="shared" si="33"/>
        <v>15.05940805750415</v>
      </c>
    </row>
    <row r="2167" spans="1:8" x14ac:dyDescent="0.25">
      <c r="A2167" s="56">
        <v>400000302218</v>
      </c>
      <c r="B2167" s="57" t="s">
        <v>6138</v>
      </c>
      <c r="C2167" s="58" t="s">
        <v>6139</v>
      </c>
      <c r="D2167" s="58" t="s">
        <v>6140</v>
      </c>
      <c r="E2167" s="58" t="s">
        <v>716</v>
      </c>
      <c r="F2167" s="57" t="s">
        <v>441</v>
      </c>
      <c r="G2167" s="59">
        <v>73956</v>
      </c>
      <c r="H2167" s="102">
        <f t="shared" si="33"/>
        <v>15.05940805750415</v>
      </c>
    </row>
    <row r="2168" spans="1:8" x14ac:dyDescent="0.25">
      <c r="A2168" s="56">
        <v>400030900021</v>
      </c>
      <c r="B2168" s="57" t="s">
        <v>6141</v>
      </c>
      <c r="C2168" s="58" t="s">
        <v>6142</v>
      </c>
      <c r="D2168" s="58" t="s">
        <v>6143</v>
      </c>
      <c r="E2168" s="58" t="s">
        <v>716</v>
      </c>
      <c r="F2168" s="57" t="s">
        <v>441</v>
      </c>
      <c r="G2168" s="59">
        <v>73956</v>
      </c>
      <c r="H2168" s="102">
        <f t="shared" si="33"/>
        <v>15.05940805750415</v>
      </c>
    </row>
    <row r="2169" spans="1:8" x14ac:dyDescent="0.25">
      <c r="A2169" s="56">
        <v>400060301971</v>
      </c>
      <c r="B2169" s="57" t="s">
        <v>6144</v>
      </c>
      <c r="C2169" s="58" t="s">
        <v>2407</v>
      </c>
      <c r="D2169" s="58" t="s">
        <v>6145</v>
      </c>
      <c r="E2169" s="58" t="s">
        <v>716</v>
      </c>
      <c r="F2169" s="57" t="s">
        <v>441</v>
      </c>
      <c r="G2169" s="59">
        <v>73956</v>
      </c>
      <c r="H2169" s="102">
        <f t="shared" si="33"/>
        <v>15.05940805750415</v>
      </c>
    </row>
    <row r="2170" spans="1:8" x14ac:dyDescent="0.25">
      <c r="A2170" s="56">
        <v>400070302100</v>
      </c>
      <c r="B2170" s="57" t="s">
        <v>6146</v>
      </c>
      <c r="C2170" s="58" t="s">
        <v>6147</v>
      </c>
      <c r="D2170" s="58" t="s">
        <v>6148</v>
      </c>
      <c r="E2170" s="58" t="s">
        <v>2127</v>
      </c>
      <c r="F2170" s="57" t="s">
        <v>441</v>
      </c>
      <c r="G2170" s="59">
        <v>73956</v>
      </c>
      <c r="H2170" s="102">
        <f t="shared" si="33"/>
        <v>15.05940805750415</v>
      </c>
    </row>
    <row r="2171" spans="1:8" x14ac:dyDescent="0.25">
      <c r="A2171" s="56">
        <v>400070510543</v>
      </c>
      <c r="B2171" s="57" t="s">
        <v>6149</v>
      </c>
      <c r="C2171" s="58" t="s">
        <v>6150</v>
      </c>
      <c r="D2171" s="58" t="s">
        <v>6151</v>
      </c>
      <c r="E2171" s="58" t="s">
        <v>2127</v>
      </c>
      <c r="F2171" s="57" t="s">
        <v>441</v>
      </c>
      <c r="G2171" s="59">
        <v>73956</v>
      </c>
      <c r="H2171" s="102">
        <f t="shared" si="33"/>
        <v>15.05940805750415</v>
      </c>
    </row>
    <row r="2172" spans="1:8" x14ac:dyDescent="0.25">
      <c r="A2172" s="56">
        <v>400070901437</v>
      </c>
      <c r="B2172" s="57" t="s">
        <v>6152</v>
      </c>
      <c r="C2172" s="58" t="s">
        <v>6153</v>
      </c>
      <c r="D2172" s="58" t="s">
        <v>6154</v>
      </c>
      <c r="E2172" s="58" t="s">
        <v>2127</v>
      </c>
      <c r="F2172" s="57" t="s">
        <v>441</v>
      </c>
      <c r="G2172" s="59">
        <v>73956</v>
      </c>
      <c r="H2172" s="102">
        <f t="shared" si="33"/>
        <v>15.05940805750415</v>
      </c>
    </row>
    <row r="2173" spans="1:8" x14ac:dyDescent="0.25">
      <c r="A2173" s="56">
        <v>400071102139</v>
      </c>
      <c r="B2173" s="57" t="s">
        <v>6155</v>
      </c>
      <c r="C2173" s="58" t="s">
        <v>6156</v>
      </c>
      <c r="D2173" s="58" t="s">
        <v>6157</v>
      </c>
      <c r="E2173" s="58" t="s">
        <v>2127</v>
      </c>
      <c r="F2173" s="57" t="s">
        <v>441</v>
      </c>
      <c r="G2173" s="59">
        <v>73956</v>
      </c>
      <c r="H2173" s="102">
        <f t="shared" si="33"/>
        <v>15.05940805750415</v>
      </c>
    </row>
    <row r="2174" spans="1:8" x14ac:dyDescent="0.25">
      <c r="A2174" s="56">
        <v>400080307819</v>
      </c>
      <c r="B2174" s="57" t="s">
        <v>6158</v>
      </c>
      <c r="C2174" s="58" t="s">
        <v>6159</v>
      </c>
      <c r="D2174" s="58" t="s">
        <v>6160</v>
      </c>
      <c r="E2174" s="58" t="s">
        <v>716</v>
      </c>
      <c r="F2174" s="57" t="s">
        <v>441</v>
      </c>
      <c r="G2174" s="59">
        <v>73956</v>
      </c>
      <c r="H2174" s="102">
        <f t="shared" si="33"/>
        <v>15.05940805750415</v>
      </c>
    </row>
    <row r="2175" spans="1:8" x14ac:dyDescent="0.25">
      <c r="A2175" s="56">
        <v>400080504983</v>
      </c>
      <c r="B2175" s="57" t="s">
        <v>6161</v>
      </c>
      <c r="C2175" s="58" t="s">
        <v>6162</v>
      </c>
      <c r="D2175" s="58" t="s">
        <v>6163</v>
      </c>
      <c r="E2175" s="58" t="s">
        <v>2127</v>
      </c>
      <c r="F2175" s="57" t="s">
        <v>441</v>
      </c>
      <c r="G2175" s="59">
        <v>73956</v>
      </c>
      <c r="H2175" s="102">
        <f t="shared" si="33"/>
        <v>15.05940805750415</v>
      </c>
    </row>
    <row r="2176" spans="1:8" x14ac:dyDescent="0.25">
      <c r="A2176" s="56">
        <v>400080707191</v>
      </c>
      <c r="B2176" s="57" t="s">
        <v>6164</v>
      </c>
      <c r="C2176" s="58" t="s">
        <v>2407</v>
      </c>
      <c r="D2176" s="58" t="s">
        <v>6165</v>
      </c>
      <c r="E2176" s="58" t="s">
        <v>716</v>
      </c>
      <c r="F2176" s="57" t="s">
        <v>441</v>
      </c>
      <c r="G2176" s="59">
        <v>73956</v>
      </c>
      <c r="H2176" s="102">
        <f t="shared" si="33"/>
        <v>15.05940805750415</v>
      </c>
    </row>
    <row r="2177" spans="1:8" x14ac:dyDescent="0.25">
      <c r="A2177" s="56">
        <v>400090107419</v>
      </c>
      <c r="B2177" s="57" t="s">
        <v>6166</v>
      </c>
      <c r="C2177" s="58" t="s">
        <v>6167</v>
      </c>
      <c r="D2177" s="58" t="s">
        <v>6168</v>
      </c>
      <c r="E2177" s="58" t="s">
        <v>716</v>
      </c>
      <c r="F2177" s="57" t="s">
        <v>441</v>
      </c>
      <c r="G2177" s="59">
        <v>73956</v>
      </c>
      <c r="H2177" s="102">
        <f t="shared" si="33"/>
        <v>15.05940805750415</v>
      </c>
    </row>
    <row r="2178" spans="1:8" x14ac:dyDescent="0.25">
      <c r="A2178" s="56">
        <v>400090200800</v>
      </c>
      <c r="B2178" s="57" t="s">
        <v>6169</v>
      </c>
      <c r="C2178" s="58" t="s">
        <v>6170</v>
      </c>
      <c r="D2178" s="58" t="s">
        <v>6171</v>
      </c>
      <c r="E2178" s="58" t="s">
        <v>716</v>
      </c>
      <c r="F2178" s="57" t="s">
        <v>441</v>
      </c>
      <c r="G2178" s="59">
        <v>73956</v>
      </c>
      <c r="H2178" s="102">
        <f t="shared" ref="H2178:H2241" si="34">G2178/4910.95</f>
        <v>15.05940805750415</v>
      </c>
    </row>
    <row r="2179" spans="1:8" x14ac:dyDescent="0.25">
      <c r="A2179" s="56">
        <v>400090400302</v>
      </c>
      <c r="B2179" s="57" t="s">
        <v>6172</v>
      </c>
      <c r="C2179" s="58" t="s">
        <v>6173</v>
      </c>
      <c r="D2179" s="58" t="s">
        <v>6174</v>
      </c>
      <c r="E2179" s="58" t="s">
        <v>716</v>
      </c>
      <c r="F2179" s="57" t="s">
        <v>441</v>
      </c>
      <c r="G2179" s="59">
        <v>73956</v>
      </c>
      <c r="H2179" s="102">
        <f t="shared" si="34"/>
        <v>15.05940805750415</v>
      </c>
    </row>
    <row r="2180" spans="1:8" x14ac:dyDescent="0.25">
      <c r="A2180" s="56">
        <v>400090707459</v>
      </c>
      <c r="B2180" s="57" t="s">
        <v>6175</v>
      </c>
      <c r="C2180" s="58" t="s">
        <v>6176</v>
      </c>
      <c r="D2180" s="58" t="s">
        <v>6177</v>
      </c>
      <c r="E2180" s="58" t="s">
        <v>716</v>
      </c>
      <c r="F2180" s="57" t="s">
        <v>441</v>
      </c>
      <c r="G2180" s="59">
        <v>73956</v>
      </c>
      <c r="H2180" s="102">
        <f t="shared" si="34"/>
        <v>15.05940805750415</v>
      </c>
    </row>
    <row r="2181" spans="1:8" x14ac:dyDescent="0.25">
      <c r="A2181" s="56">
        <v>400091003030</v>
      </c>
      <c r="B2181" s="57" t="s">
        <v>6178</v>
      </c>
      <c r="C2181" s="58" t="s">
        <v>6179</v>
      </c>
      <c r="D2181" s="58" t="s">
        <v>6180</v>
      </c>
      <c r="E2181" s="58" t="s">
        <v>716</v>
      </c>
      <c r="F2181" s="57" t="s">
        <v>441</v>
      </c>
      <c r="G2181" s="59">
        <v>73956</v>
      </c>
      <c r="H2181" s="102">
        <f t="shared" si="34"/>
        <v>15.05940805750415</v>
      </c>
    </row>
    <row r="2182" spans="1:8" x14ac:dyDescent="0.25">
      <c r="A2182" s="56">
        <v>400091205228</v>
      </c>
      <c r="B2182" s="57" t="s">
        <v>6181</v>
      </c>
      <c r="C2182" s="58" t="s">
        <v>6182</v>
      </c>
      <c r="D2182" s="58" t="s">
        <v>6183</v>
      </c>
      <c r="E2182" s="58" t="s">
        <v>716</v>
      </c>
      <c r="F2182" s="57" t="s">
        <v>441</v>
      </c>
      <c r="G2182" s="59">
        <v>73956</v>
      </c>
      <c r="H2182" s="102">
        <f t="shared" si="34"/>
        <v>15.05940805750415</v>
      </c>
    </row>
    <row r="2183" spans="1:8" x14ac:dyDescent="0.25">
      <c r="A2183" s="56">
        <v>400110402897</v>
      </c>
      <c r="B2183" s="57" t="s">
        <v>6184</v>
      </c>
      <c r="C2183" s="58" t="s">
        <v>6185</v>
      </c>
      <c r="D2183" s="58" t="s">
        <v>6186</v>
      </c>
      <c r="E2183" s="58" t="s">
        <v>2127</v>
      </c>
      <c r="F2183" s="57" t="s">
        <v>441</v>
      </c>
      <c r="G2183" s="59">
        <v>73956</v>
      </c>
      <c r="H2183" s="102">
        <f t="shared" si="34"/>
        <v>15.05940805750415</v>
      </c>
    </row>
    <row r="2184" spans="1:8" x14ac:dyDescent="0.25">
      <c r="A2184" s="56">
        <v>400110403966</v>
      </c>
      <c r="B2184" s="57" t="s">
        <v>6187</v>
      </c>
      <c r="C2184" s="58" t="s">
        <v>6188</v>
      </c>
      <c r="D2184" s="58" t="s">
        <v>5407</v>
      </c>
      <c r="E2184" s="58" t="s">
        <v>716</v>
      </c>
      <c r="F2184" s="57" t="s">
        <v>441</v>
      </c>
      <c r="G2184" s="59">
        <v>73956</v>
      </c>
      <c r="H2184" s="102">
        <f t="shared" si="34"/>
        <v>15.05940805750415</v>
      </c>
    </row>
    <row r="2185" spans="1:8" x14ac:dyDescent="0.25">
      <c r="A2185" s="56">
        <v>400111005077</v>
      </c>
      <c r="B2185" s="57" t="s">
        <v>6189</v>
      </c>
      <c r="C2185" s="58" t="s">
        <v>2942</v>
      </c>
      <c r="D2185" s="58" t="s">
        <v>2943</v>
      </c>
      <c r="E2185" s="58" t="s">
        <v>716</v>
      </c>
      <c r="F2185" s="57" t="s">
        <v>441</v>
      </c>
      <c r="G2185" s="59">
        <v>73956</v>
      </c>
      <c r="H2185" s="102">
        <f t="shared" si="34"/>
        <v>15.05940805750415</v>
      </c>
    </row>
    <row r="2186" spans="1:8" x14ac:dyDescent="0.25">
      <c r="A2186" s="56">
        <v>400120401376</v>
      </c>
      <c r="B2186" s="57" t="s">
        <v>6190</v>
      </c>
      <c r="C2186" s="58" t="s">
        <v>6191</v>
      </c>
      <c r="D2186" s="58" t="s">
        <v>6192</v>
      </c>
      <c r="E2186" s="58" t="s">
        <v>716</v>
      </c>
      <c r="F2186" s="57" t="s">
        <v>441</v>
      </c>
      <c r="G2186" s="59">
        <v>73956</v>
      </c>
      <c r="H2186" s="102">
        <f t="shared" si="34"/>
        <v>15.05940805750415</v>
      </c>
    </row>
    <row r="2187" spans="1:8" x14ac:dyDescent="0.25">
      <c r="A2187" s="56">
        <v>400121204540</v>
      </c>
      <c r="B2187" s="57" t="s">
        <v>6193</v>
      </c>
      <c r="C2187" s="58" t="s">
        <v>6194</v>
      </c>
      <c r="D2187" s="58" t="s">
        <v>6195</v>
      </c>
      <c r="E2187" s="58" t="s">
        <v>716</v>
      </c>
      <c r="F2187" s="57" t="s">
        <v>441</v>
      </c>
      <c r="G2187" s="59">
        <v>73956</v>
      </c>
      <c r="H2187" s="102">
        <f t="shared" si="34"/>
        <v>15.05940805750415</v>
      </c>
    </row>
    <row r="2188" spans="1:8" x14ac:dyDescent="0.25">
      <c r="A2188" s="56">
        <v>400130707945</v>
      </c>
      <c r="B2188" s="57" t="s">
        <v>6196</v>
      </c>
      <c r="C2188" s="58" t="s">
        <v>6197</v>
      </c>
      <c r="D2188" s="58" t="s">
        <v>6198</v>
      </c>
      <c r="E2188" s="58" t="s">
        <v>716</v>
      </c>
      <c r="F2188" s="57" t="s">
        <v>441</v>
      </c>
      <c r="G2188" s="59">
        <v>73956</v>
      </c>
      <c r="H2188" s="102">
        <f t="shared" si="34"/>
        <v>15.05940805750415</v>
      </c>
    </row>
    <row r="2189" spans="1:8" x14ac:dyDescent="0.25">
      <c r="A2189" s="56">
        <v>400131201387</v>
      </c>
      <c r="B2189" s="57" t="s">
        <v>6199</v>
      </c>
      <c r="C2189" s="58" t="s">
        <v>6200</v>
      </c>
      <c r="D2189" s="58" t="s">
        <v>6201</v>
      </c>
      <c r="E2189" s="58" t="s">
        <v>716</v>
      </c>
      <c r="F2189" s="57" t="s">
        <v>441</v>
      </c>
      <c r="G2189" s="59">
        <v>73956</v>
      </c>
      <c r="H2189" s="102">
        <f t="shared" si="34"/>
        <v>15.05940805750415</v>
      </c>
    </row>
    <row r="2190" spans="1:8" x14ac:dyDescent="0.25">
      <c r="A2190" s="56">
        <v>400140204461</v>
      </c>
      <c r="B2190" s="57" t="s">
        <v>6202</v>
      </c>
      <c r="C2190" s="58" t="s">
        <v>6203</v>
      </c>
      <c r="D2190" s="58" t="s">
        <v>4618</v>
      </c>
      <c r="E2190" s="58" t="s">
        <v>716</v>
      </c>
      <c r="F2190" s="57" t="s">
        <v>441</v>
      </c>
      <c r="G2190" s="59">
        <v>73956</v>
      </c>
      <c r="H2190" s="102">
        <f t="shared" si="34"/>
        <v>15.05940805750415</v>
      </c>
    </row>
    <row r="2191" spans="1:8" x14ac:dyDescent="0.25">
      <c r="A2191" s="56">
        <v>400150506610</v>
      </c>
      <c r="B2191" s="57" t="s">
        <v>6204</v>
      </c>
      <c r="C2191" s="58" t="s">
        <v>6205</v>
      </c>
      <c r="D2191" s="58" t="s">
        <v>6206</v>
      </c>
      <c r="E2191" s="58" t="s">
        <v>716</v>
      </c>
      <c r="F2191" s="57" t="s">
        <v>441</v>
      </c>
      <c r="G2191" s="59">
        <v>73956</v>
      </c>
      <c r="H2191" s="102">
        <f t="shared" si="34"/>
        <v>15.05940805750415</v>
      </c>
    </row>
    <row r="2192" spans="1:8" x14ac:dyDescent="0.25">
      <c r="A2192" s="56">
        <v>400150901128</v>
      </c>
      <c r="B2192" s="57" t="s">
        <v>6207</v>
      </c>
      <c r="C2192" s="58" t="s">
        <v>6208</v>
      </c>
      <c r="D2192" s="58" t="s">
        <v>6209</v>
      </c>
      <c r="E2192" s="58" t="s">
        <v>716</v>
      </c>
      <c r="F2192" s="57" t="s">
        <v>441</v>
      </c>
      <c r="G2192" s="59">
        <v>73956</v>
      </c>
      <c r="H2192" s="102">
        <f t="shared" si="34"/>
        <v>15.05940805750415</v>
      </c>
    </row>
    <row r="2193" spans="1:8" x14ac:dyDescent="0.25">
      <c r="A2193" s="56">
        <v>400160702140</v>
      </c>
      <c r="B2193" s="57" t="s">
        <v>6210</v>
      </c>
      <c r="C2193" s="58" t="s">
        <v>6211</v>
      </c>
      <c r="D2193" s="58" t="s">
        <v>6212</v>
      </c>
      <c r="E2193" s="58" t="s">
        <v>2127</v>
      </c>
      <c r="F2193" s="57" t="s">
        <v>441</v>
      </c>
      <c r="G2193" s="59">
        <v>73956</v>
      </c>
      <c r="H2193" s="102">
        <f t="shared" si="34"/>
        <v>15.05940805750415</v>
      </c>
    </row>
    <row r="2194" spans="1:8" x14ac:dyDescent="0.25">
      <c r="A2194" s="56">
        <v>400161001412</v>
      </c>
      <c r="B2194" s="57" t="s">
        <v>6213</v>
      </c>
      <c r="C2194" s="58" t="s">
        <v>6214</v>
      </c>
      <c r="D2194" s="58" t="s">
        <v>2756</v>
      </c>
      <c r="E2194" s="58" t="s">
        <v>716</v>
      </c>
      <c r="F2194" s="57" t="s">
        <v>441</v>
      </c>
      <c r="G2194" s="59">
        <v>73956</v>
      </c>
      <c r="H2194" s="102">
        <f t="shared" si="34"/>
        <v>15.05940805750415</v>
      </c>
    </row>
    <row r="2195" spans="1:8" x14ac:dyDescent="0.25">
      <c r="A2195" s="56">
        <v>400161001463</v>
      </c>
      <c r="B2195" s="57" t="s">
        <v>6215</v>
      </c>
      <c r="C2195" s="58" t="s">
        <v>6216</v>
      </c>
      <c r="D2195" s="58" t="s">
        <v>6217</v>
      </c>
      <c r="E2195" s="58" t="s">
        <v>716</v>
      </c>
      <c r="F2195" s="57" t="s">
        <v>441</v>
      </c>
      <c r="G2195" s="59">
        <v>73956</v>
      </c>
      <c r="H2195" s="102">
        <f t="shared" si="34"/>
        <v>15.05940805750415</v>
      </c>
    </row>
    <row r="2196" spans="1:8" x14ac:dyDescent="0.25">
      <c r="A2196" s="56">
        <v>400170901264</v>
      </c>
      <c r="B2196" s="57" t="s">
        <v>6218</v>
      </c>
      <c r="C2196" s="58" t="s">
        <v>6219</v>
      </c>
      <c r="D2196" s="58" t="s">
        <v>6220</v>
      </c>
      <c r="E2196" s="58" t="s">
        <v>716</v>
      </c>
      <c r="F2196" s="57" t="s">
        <v>441</v>
      </c>
      <c r="G2196" s="59">
        <v>73956</v>
      </c>
      <c r="H2196" s="102">
        <f t="shared" si="34"/>
        <v>15.05940805750415</v>
      </c>
    </row>
    <row r="2197" spans="1:8" x14ac:dyDescent="0.25">
      <c r="A2197" s="56">
        <v>400171201584</v>
      </c>
      <c r="B2197" s="57" t="s">
        <v>6221</v>
      </c>
      <c r="C2197" s="58" t="s">
        <v>6222</v>
      </c>
      <c r="D2197" s="58" t="s">
        <v>6223</v>
      </c>
      <c r="E2197" s="58" t="s">
        <v>716</v>
      </c>
      <c r="F2197" s="57" t="s">
        <v>441</v>
      </c>
      <c r="G2197" s="59">
        <v>73956</v>
      </c>
      <c r="H2197" s="102">
        <f t="shared" si="34"/>
        <v>15.05940805750415</v>
      </c>
    </row>
    <row r="2198" spans="1:8" x14ac:dyDescent="0.25">
      <c r="A2198" s="56">
        <v>400180102530</v>
      </c>
      <c r="B2198" s="57" t="s">
        <v>6224</v>
      </c>
      <c r="C2198" s="58" t="s">
        <v>6222</v>
      </c>
      <c r="D2198" s="58" t="s">
        <v>6223</v>
      </c>
      <c r="E2198" s="58" t="s">
        <v>716</v>
      </c>
      <c r="F2198" s="57" t="s">
        <v>441</v>
      </c>
      <c r="G2198" s="59">
        <v>73956</v>
      </c>
      <c r="H2198" s="102">
        <f t="shared" si="34"/>
        <v>15.05940805750415</v>
      </c>
    </row>
    <row r="2199" spans="1:8" x14ac:dyDescent="0.25">
      <c r="A2199" s="56">
        <v>400180711331</v>
      </c>
      <c r="B2199" s="57" t="s">
        <v>6225</v>
      </c>
      <c r="C2199" s="58" t="s">
        <v>6226</v>
      </c>
      <c r="D2199" s="58" t="s">
        <v>6227</v>
      </c>
      <c r="E2199" s="58" t="s">
        <v>716</v>
      </c>
      <c r="F2199" s="57" t="s">
        <v>441</v>
      </c>
      <c r="G2199" s="59">
        <v>73956</v>
      </c>
      <c r="H2199" s="102">
        <f t="shared" si="34"/>
        <v>15.05940805750415</v>
      </c>
    </row>
    <row r="2200" spans="1:8" x14ac:dyDescent="0.25">
      <c r="A2200" s="56">
        <v>400181003446</v>
      </c>
      <c r="B2200" s="57" t="s">
        <v>6228</v>
      </c>
      <c r="C2200" s="58" t="s">
        <v>5328</v>
      </c>
      <c r="D2200" s="58" t="s">
        <v>6229</v>
      </c>
      <c r="E2200" s="58" t="s">
        <v>716</v>
      </c>
      <c r="F2200" s="57" t="s">
        <v>441</v>
      </c>
      <c r="G2200" s="59">
        <v>73956</v>
      </c>
      <c r="H2200" s="102">
        <f t="shared" si="34"/>
        <v>15.05940805750415</v>
      </c>
    </row>
    <row r="2201" spans="1:8" x14ac:dyDescent="0.25">
      <c r="A2201" s="56">
        <v>400711000338</v>
      </c>
      <c r="B2201" s="57" t="s">
        <v>6230</v>
      </c>
      <c r="C2201" s="58" t="s">
        <v>6231</v>
      </c>
      <c r="D2201" s="58" t="s">
        <v>2420</v>
      </c>
      <c r="E2201" s="58" t="s">
        <v>716</v>
      </c>
      <c r="F2201" s="57" t="s">
        <v>441</v>
      </c>
      <c r="G2201" s="59">
        <v>73956</v>
      </c>
      <c r="H2201" s="102">
        <f t="shared" si="34"/>
        <v>15.05940805750415</v>
      </c>
    </row>
    <row r="2202" spans="1:8" x14ac:dyDescent="0.25">
      <c r="A2202" s="56">
        <v>400791000066</v>
      </c>
      <c r="B2202" s="57" t="s">
        <v>6232</v>
      </c>
      <c r="C2202" s="58" t="s">
        <v>6233</v>
      </c>
      <c r="D2202" s="58" t="s">
        <v>6234</v>
      </c>
      <c r="E2202" s="58" t="s">
        <v>716</v>
      </c>
      <c r="F2202" s="57" t="s">
        <v>441</v>
      </c>
      <c r="G2202" s="59">
        <v>73956</v>
      </c>
      <c r="H2202" s="102">
        <f t="shared" si="34"/>
        <v>15.05940805750415</v>
      </c>
    </row>
    <row r="2203" spans="1:8" x14ac:dyDescent="0.25">
      <c r="A2203" s="56">
        <v>400800401265</v>
      </c>
      <c r="B2203" s="57" t="s">
        <v>6235</v>
      </c>
      <c r="C2203" s="58" t="s">
        <v>6214</v>
      </c>
      <c r="D2203" s="58" t="s">
        <v>6236</v>
      </c>
      <c r="E2203" s="58" t="s">
        <v>716</v>
      </c>
      <c r="F2203" s="57" t="s">
        <v>441</v>
      </c>
      <c r="G2203" s="59">
        <v>73956</v>
      </c>
      <c r="H2203" s="102">
        <f t="shared" si="34"/>
        <v>15.05940805750415</v>
      </c>
    </row>
    <row r="2204" spans="1:8" x14ac:dyDescent="0.25">
      <c r="A2204" s="56">
        <v>400830100456</v>
      </c>
      <c r="B2204" s="57" t="s">
        <v>6237</v>
      </c>
      <c r="C2204" s="58" t="s">
        <v>6238</v>
      </c>
      <c r="D2204" s="58" t="s">
        <v>6239</v>
      </c>
      <c r="E2204" s="58" t="s">
        <v>1051</v>
      </c>
      <c r="F2204" s="57" t="s">
        <v>441</v>
      </c>
      <c r="G2204" s="59">
        <v>73956</v>
      </c>
      <c r="H2204" s="102">
        <f t="shared" si="34"/>
        <v>15.05940805750415</v>
      </c>
    </row>
    <row r="2205" spans="1:8" x14ac:dyDescent="0.25">
      <c r="A2205" s="56">
        <v>400840400296</v>
      </c>
      <c r="B2205" s="57" t="s">
        <v>6240</v>
      </c>
      <c r="C2205" s="58" t="s">
        <v>6241</v>
      </c>
      <c r="D2205" s="58" t="s">
        <v>6242</v>
      </c>
      <c r="E2205" s="58" t="s">
        <v>716</v>
      </c>
      <c r="F2205" s="57" t="s">
        <v>441</v>
      </c>
      <c r="G2205" s="59">
        <v>73956</v>
      </c>
      <c r="H2205" s="102">
        <f t="shared" si="34"/>
        <v>15.05940805750415</v>
      </c>
    </row>
    <row r="2206" spans="1:8" x14ac:dyDescent="0.25">
      <c r="A2206" s="56">
        <v>400851001571</v>
      </c>
      <c r="B2206" s="57" t="s">
        <v>6243</v>
      </c>
      <c r="C2206" s="58" t="s">
        <v>6244</v>
      </c>
      <c r="D2206" s="58" t="s">
        <v>5629</v>
      </c>
      <c r="E2206" s="58" t="s">
        <v>716</v>
      </c>
      <c r="F2206" s="57" t="s">
        <v>441</v>
      </c>
      <c r="G2206" s="59">
        <v>73956</v>
      </c>
      <c r="H2206" s="102">
        <f t="shared" si="34"/>
        <v>15.05940805750415</v>
      </c>
    </row>
    <row r="2207" spans="1:8" x14ac:dyDescent="0.25">
      <c r="A2207" s="56">
        <v>400880300391</v>
      </c>
      <c r="B2207" s="57" t="s">
        <v>6245</v>
      </c>
      <c r="C2207" s="58" t="s">
        <v>6246</v>
      </c>
      <c r="D2207" s="58" t="s">
        <v>6247</v>
      </c>
      <c r="E2207" s="58" t="s">
        <v>716</v>
      </c>
      <c r="F2207" s="57" t="s">
        <v>441</v>
      </c>
      <c r="G2207" s="59">
        <v>73956</v>
      </c>
      <c r="H2207" s="102">
        <f t="shared" si="34"/>
        <v>15.05940805750415</v>
      </c>
    </row>
    <row r="2208" spans="1:8" x14ac:dyDescent="0.25">
      <c r="A2208" s="56">
        <v>400891002724</v>
      </c>
      <c r="B2208" s="57" t="s">
        <v>6248</v>
      </c>
      <c r="C2208" s="58" t="s">
        <v>6249</v>
      </c>
      <c r="D2208" s="58" t="s">
        <v>6250</v>
      </c>
      <c r="E2208" s="58" t="s">
        <v>2127</v>
      </c>
      <c r="F2208" s="57" t="s">
        <v>441</v>
      </c>
      <c r="G2208" s="59">
        <v>73956</v>
      </c>
      <c r="H2208" s="102">
        <f t="shared" si="34"/>
        <v>15.05940805750415</v>
      </c>
    </row>
    <row r="2209" spans="1:8" x14ac:dyDescent="0.25">
      <c r="A2209" s="56">
        <v>400900500139</v>
      </c>
      <c r="B2209" s="57" t="s">
        <v>6251</v>
      </c>
      <c r="C2209" s="58" t="s">
        <v>6252</v>
      </c>
      <c r="D2209" s="58" t="s">
        <v>6253</v>
      </c>
      <c r="E2209" s="58" t="s">
        <v>6254</v>
      </c>
      <c r="F2209" s="57" t="s">
        <v>441</v>
      </c>
      <c r="G2209" s="59">
        <v>73956</v>
      </c>
      <c r="H2209" s="102">
        <f t="shared" si="34"/>
        <v>15.05940805750415</v>
      </c>
    </row>
    <row r="2210" spans="1:8" x14ac:dyDescent="0.25">
      <c r="A2210" s="56">
        <v>400910900453</v>
      </c>
      <c r="B2210" s="57" t="s">
        <v>6255</v>
      </c>
      <c r="C2210" s="58" t="s">
        <v>6256</v>
      </c>
      <c r="D2210" s="58" t="s">
        <v>2940</v>
      </c>
      <c r="E2210" s="58" t="s">
        <v>716</v>
      </c>
      <c r="F2210" s="57" t="s">
        <v>441</v>
      </c>
      <c r="G2210" s="59">
        <v>73956</v>
      </c>
      <c r="H2210" s="102">
        <f t="shared" si="34"/>
        <v>15.05940805750415</v>
      </c>
    </row>
    <row r="2211" spans="1:8" x14ac:dyDescent="0.25">
      <c r="A2211" s="56">
        <v>400921100688</v>
      </c>
      <c r="B2211" s="57" t="s">
        <v>6257</v>
      </c>
      <c r="C2211" s="58" t="s">
        <v>6258</v>
      </c>
      <c r="D2211" s="58" t="s">
        <v>2940</v>
      </c>
      <c r="E2211" s="58" t="s">
        <v>716</v>
      </c>
      <c r="F2211" s="57" t="s">
        <v>441</v>
      </c>
      <c r="G2211" s="59">
        <v>73956</v>
      </c>
      <c r="H2211" s="102">
        <f t="shared" si="34"/>
        <v>15.05940805750415</v>
      </c>
    </row>
    <row r="2212" spans="1:8" x14ac:dyDescent="0.25">
      <c r="A2212" s="56">
        <v>400941041238</v>
      </c>
      <c r="B2212" s="57" t="s">
        <v>6259</v>
      </c>
      <c r="C2212" s="58" t="s">
        <v>6260</v>
      </c>
      <c r="D2212" s="58" t="s">
        <v>6140</v>
      </c>
      <c r="E2212" s="58" t="s">
        <v>716</v>
      </c>
      <c r="F2212" s="57" t="s">
        <v>441</v>
      </c>
      <c r="G2212" s="59">
        <v>73956</v>
      </c>
      <c r="H2212" s="102">
        <f t="shared" si="34"/>
        <v>15.05940805750415</v>
      </c>
    </row>
    <row r="2213" spans="1:8" x14ac:dyDescent="0.25">
      <c r="A2213" s="56">
        <v>400950930746</v>
      </c>
      <c r="B2213" s="57" t="s">
        <v>6261</v>
      </c>
      <c r="C2213" s="58" t="s">
        <v>6262</v>
      </c>
      <c r="D2213" s="58" t="s">
        <v>3137</v>
      </c>
      <c r="E2213" s="58" t="s">
        <v>2127</v>
      </c>
      <c r="F2213" s="57" t="s">
        <v>441</v>
      </c>
      <c r="G2213" s="59">
        <v>73956</v>
      </c>
      <c r="H2213" s="102">
        <f t="shared" si="34"/>
        <v>15.05940805750415</v>
      </c>
    </row>
    <row r="2214" spans="1:8" x14ac:dyDescent="0.25">
      <c r="A2214" s="56">
        <v>400961230428</v>
      </c>
      <c r="B2214" s="57" t="s">
        <v>6263</v>
      </c>
      <c r="C2214" s="58" t="s">
        <v>4583</v>
      </c>
      <c r="D2214" s="58" t="s">
        <v>6264</v>
      </c>
      <c r="E2214" s="58" t="s">
        <v>1051</v>
      </c>
      <c r="F2214" s="57" t="s">
        <v>477</v>
      </c>
      <c r="G2214" s="59">
        <v>73956</v>
      </c>
      <c r="H2214" s="102">
        <f t="shared" si="34"/>
        <v>15.05940805750415</v>
      </c>
    </row>
    <row r="2215" spans="1:8" x14ac:dyDescent="0.25">
      <c r="A2215" s="56">
        <v>400970722473</v>
      </c>
      <c r="B2215" s="57" t="s">
        <v>6265</v>
      </c>
      <c r="C2215" s="58" t="s">
        <v>6266</v>
      </c>
      <c r="D2215" s="58" t="s">
        <v>6267</v>
      </c>
      <c r="E2215" s="58" t="s">
        <v>2127</v>
      </c>
      <c r="F2215" s="57" t="s">
        <v>441</v>
      </c>
      <c r="G2215" s="59">
        <v>73956</v>
      </c>
      <c r="H2215" s="102">
        <f t="shared" si="34"/>
        <v>15.05940805750415</v>
      </c>
    </row>
    <row r="2216" spans="1:8" x14ac:dyDescent="0.25">
      <c r="A2216" s="56">
        <v>400990821842</v>
      </c>
      <c r="B2216" s="57" t="s">
        <v>6268</v>
      </c>
      <c r="C2216" s="58" t="s">
        <v>2942</v>
      </c>
      <c r="D2216" s="58" t="s">
        <v>6269</v>
      </c>
      <c r="E2216" s="58" t="s">
        <v>716</v>
      </c>
      <c r="F2216" s="57" t="s">
        <v>441</v>
      </c>
      <c r="G2216" s="59">
        <v>73956</v>
      </c>
      <c r="H2216" s="102">
        <f t="shared" si="34"/>
        <v>15.05940805750415</v>
      </c>
    </row>
    <row r="2217" spans="1:8" x14ac:dyDescent="0.25">
      <c r="A2217" s="56">
        <v>400991220877</v>
      </c>
      <c r="B2217" s="57" t="s">
        <v>6270</v>
      </c>
      <c r="C2217" s="58" t="s">
        <v>6271</v>
      </c>
      <c r="D2217" s="58" t="s">
        <v>6272</v>
      </c>
      <c r="E2217" s="58" t="s">
        <v>716</v>
      </c>
      <c r="F2217" s="57" t="s">
        <v>441</v>
      </c>
      <c r="G2217" s="59">
        <v>73956</v>
      </c>
      <c r="H2217" s="102">
        <f t="shared" si="34"/>
        <v>15.05940805750415</v>
      </c>
    </row>
    <row r="2218" spans="1:8" x14ac:dyDescent="0.25">
      <c r="A2218" s="56">
        <v>403150900295</v>
      </c>
      <c r="B2218" s="57" t="s">
        <v>6273</v>
      </c>
      <c r="C2218" s="58" t="s">
        <v>6274</v>
      </c>
      <c r="D2218" s="58" t="s">
        <v>6275</v>
      </c>
      <c r="E2218" s="58" t="s">
        <v>724</v>
      </c>
      <c r="F2218" s="57" t="s">
        <v>441</v>
      </c>
      <c r="G2218" s="59">
        <v>73956</v>
      </c>
      <c r="H2218" s="102">
        <f t="shared" si="34"/>
        <v>15.05940805750415</v>
      </c>
    </row>
    <row r="2219" spans="1:8" x14ac:dyDescent="0.25">
      <c r="A2219" s="56">
        <v>414151104826</v>
      </c>
      <c r="B2219" s="57" t="s">
        <v>6276</v>
      </c>
      <c r="C2219" s="58" t="s">
        <v>6277</v>
      </c>
      <c r="D2219" s="58" t="s">
        <v>6278</v>
      </c>
      <c r="E2219" s="58" t="s">
        <v>2174</v>
      </c>
      <c r="F2219" s="57" t="s">
        <v>441</v>
      </c>
      <c r="G2219" s="59">
        <v>73956</v>
      </c>
      <c r="H2219" s="102">
        <f t="shared" si="34"/>
        <v>15.05940805750415</v>
      </c>
    </row>
    <row r="2220" spans="1:8" x14ac:dyDescent="0.25">
      <c r="A2220" s="56">
        <v>414850301378</v>
      </c>
      <c r="B2220" s="57" t="s">
        <v>6279</v>
      </c>
      <c r="C2220" s="58" t="s">
        <v>6280</v>
      </c>
      <c r="D2220" s="58" t="s">
        <v>6281</v>
      </c>
      <c r="E2220" s="58" t="s">
        <v>2174</v>
      </c>
      <c r="F2220" s="57" t="s">
        <v>441</v>
      </c>
      <c r="G2220" s="59">
        <v>73956</v>
      </c>
      <c r="H2220" s="102">
        <f t="shared" si="34"/>
        <v>15.05940805750415</v>
      </c>
    </row>
    <row r="2221" spans="1:8" x14ac:dyDescent="0.25">
      <c r="A2221" s="56">
        <v>414970705979</v>
      </c>
      <c r="B2221" s="57" t="s">
        <v>6282</v>
      </c>
      <c r="C2221" s="58" t="s">
        <v>6283</v>
      </c>
      <c r="D2221" s="58" t="s">
        <v>6284</v>
      </c>
      <c r="E2221" s="58" t="s">
        <v>6285</v>
      </c>
      <c r="F2221" s="57" t="s">
        <v>441</v>
      </c>
      <c r="G2221" s="59">
        <v>73956</v>
      </c>
      <c r="H2221" s="102">
        <f t="shared" si="34"/>
        <v>15.05940805750415</v>
      </c>
    </row>
    <row r="2222" spans="1:8" x14ac:dyDescent="0.25">
      <c r="A2222" s="56">
        <v>396150101345</v>
      </c>
      <c r="B2222" s="57" t="s">
        <v>523</v>
      </c>
      <c r="C2222" s="58" t="s">
        <v>524</v>
      </c>
      <c r="D2222" s="58" t="s">
        <v>525</v>
      </c>
      <c r="E2222" s="58" t="s">
        <v>440</v>
      </c>
      <c r="F2222" s="57" t="s">
        <v>441</v>
      </c>
      <c r="G2222" s="59">
        <v>73522</v>
      </c>
      <c r="H2222" s="102">
        <f t="shared" si="34"/>
        <v>14.971034117635082</v>
      </c>
    </row>
    <row r="2223" spans="1:8" x14ac:dyDescent="0.25">
      <c r="A2223" s="56">
        <v>390071110438</v>
      </c>
      <c r="B2223" s="57" t="s">
        <v>6286</v>
      </c>
      <c r="C2223" s="58" t="s">
        <v>3125</v>
      </c>
      <c r="D2223" s="58" t="s">
        <v>6287</v>
      </c>
      <c r="E2223" s="58" t="s">
        <v>2816</v>
      </c>
      <c r="F2223" s="57" t="s">
        <v>441</v>
      </c>
      <c r="G2223" s="59">
        <v>73519</v>
      </c>
      <c r="H2223" s="102">
        <f t="shared" si="34"/>
        <v>14.970423237866401</v>
      </c>
    </row>
    <row r="2224" spans="1:8" x14ac:dyDescent="0.25">
      <c r="A2224" s="56">
        <v>390161000062</v>
      </c>
      <c r="B2224" s="57" t="s">
        <v>6288</v>
      </c>
      <c r="C2224" s="58" t="s">
        <v>1786</v>
      </c>
      <c r="D2224" s="58" t="s">
        <v>6289</v>
      </c>
      <c r="E2224" s="58" t="s">
        <v>984</v>
      </c>
      <c r="F2224" s="57" t="s">
        <v>441</v>
      </c>
      <c r="G2224" s="59">
        <v>72708</v>
      </c>
      <c r="H2224" s="102">
        <f t="shared" si="34"/>
        <v>14.805282073733188</v>
      </c>
    </row>
    <row r="2225" spans="1:8" x14ac:dyDescent="0.25">
      <c r="A2225" s="56">
        <v>400150709910</v>
      </c>
      <c r="B2225" s="57" t="s">
        <v>6290</v>
      </c>
      <c r="C2225" s="58" t="s">
        <v>6291</v>
      </c>
      <c r="D2225" s="58" t="s">
        <v>6292</v>
      </c>
      <c r="E2225" s="58" t="s">
        <v>716</v>
      </c>
      <c r="F2225" s="57" t="s">
        <v>441</v>
      </c>
      <c r="G2225" s="59">
        <v>72708</v>
      </c>
      <c r="H2225" s="102">
        <f t="shared" si="34"/>
        <v>14.805282073733188</v>
      </c>
    </row>
    <row r="2226" spans="1:8" x14ac:dyDescent="0.25">
      <c r="A2226" s="56">
        <v>390751000149</v>
      </c>
      <c r="B2226" s="57" t="s">
        <v>6293</v>
      </c>
      <c r="C2226" s="58" t="s">
        <v>6294</v>
      </c>
      <c r="D2226" s="58" t="s">
        <v>2812</v>
      </c>
      <c r="E2226" s="58" t="s">
        <v>1215</v>
      </c>
      <c r="F2226" s="57" t="s">
        <v>441</v>
      </c>
      <c r="G2226" s="59">
        <v>71720</v>
      </c>
      <c r="H2226" s="102">
        <f t="shared" si="34"/>
        <v>14.604099003247844</v>
      </c>
    </row>
    <row r="2227" spans="1:8" x14ac:dyDescent="0.25">
      <c r="A2227" s="56">
        <v>400950520475</v>
      </c>
      <c r="B2227" s="57" t="s">
        <v>6295</v>
      </c>
      <c r="C2227" s="58" t="s">
        <v>6296</v>
      </c>
      <c r="D2227" s="58" t="s">
        <v>6297</v>
      </c>
      <c r="E2227" s="58" t="s">
        <v>1051</v>
      </c>
      <c r="F2227" s="57" t="s">
        <v>441</v>
      </c>
      <c r="G2227" s="59">
        <v>70604</v>
      </c>
      <c r="H2227" s="102">
        <f t="shared" si="34"/>
        <v>14.376851729298812</v>
      </c>
    </row>
    <row r="2228" spans="1:8" x14ac:dyDescent="0.25">
      <c r="A2228" s="56">
        <v>400161001323</v>
      </c>
      <c r="B2228" s="57" t="s">
        <v>6298</v>
      </c>
      <c r="C2228" s="58" t="s">
        <v>6299</v>
      </c>
      <c r="D2228" s="58" t="s">
        <v>6300</v>
      </c>
      <c r="E2228" s="58" t="s">
        <v>716</v>
      </c>
      <c r="F2228" s="57" t="s">
        <v>441</v>
      </c>
      <c r="G2228" s="59">
        <v>70058</v>
      </c>
      <c r="H2228" s="102">
        <f t="shared" si="34"/>
        <v>14.265671611399018</v>
      </c>
    </row>
    <row r="2229" spans="1:8" x14ac:dyDescent="0.25">
      <c r="A2229" s="56">
        <v>393011210122</v>
      </c>
      <c r="B2229" s="57" t="s">
        <v>6301</v>
      </c>
      <c r="C2229" s="58" t="s">
        <v>6302</v>
      </c>
      <c r="D2229" s="58" t="s">
        <v>1558</v>
      </c>
      <c r="E2229" s="58" t="s">
        <v>3153</v>
      </c>
      <c r="F2229" s="57" t="s">
        <v>441</v>
      </c>
      <c r="G2229" s="59">
        <v>69055</v>
      </c>
      <c r="H2229" s="102">
        <f t="shared" si="34"/>
        <v>14.061434142070272</v>
      </c>
    </row>
    <row r="2230" spans="1:8" x14ac:dyDescent="0.25">
      <c r="A2230" s="56">
        <v>396761203097</v>
      </c>
      <c r="B2230" s="57" t="s">
        <v>37</v>
      </c>
      <c r="C2230" s="58" t="s">
        <v>2929</v>
      </c>
      <c r="D2230" s="58" t="s">
        <v>6303</v>
      </c>
      <c r="E2230" s="58" t="s">
        <v>440</v>
      </c>
      <c r="F2230" s="57" t="s">
        <v>477</v>
      </c>
      <c r="G2230" s="59">
        <v>69055</v>
      </c>
      <c r="H2230" s="102">
        <f t="shared" si="34"/>
        <v>14.061434142070272</v>
      </c>
    </row>
    <row r="2231" spans="1:8" x14ac:dyDescent="0.25">
      <c r="A2231" s="56">
        <v>400040700313</v>
      </c>
      <c r="B2231" s="57" t="s">
        <v>6304</v>
      </c>
      <c r="C2231" s="58" t="s">
        <v>6305</v>
      </c>
      <c r="D2231" s="58" t="s">
        <v>6306</v>
      </c>
      <c r="E2231" s="58" t="s">
        <v>2127</v>
      </c>
      <c r="F2231" s="57" t="s">
        <v>441</v>
      </c>
      <c r="G2231" s="59">
        <v>69055</v>
      </c>
      <c r="H2231" s="102">
        <f t="shared" si="34"/>
        <v>14.061434142070272</v>
      </c>
    </row>
    <row r="2232" spans="1:8" x14ac:dyDescent="0.25">
      <c r="A2232" s="56">
        <v>400760100097</v>
      </c>
      <c r="B2232" s="57" t="s">
        <v>6307</v>
      </c>
      <c r="C2232" s="58" t="s">
        <v>6308</v>
      </c>
      <c r="D2232" s="58" t="s">
        <v>6242</v>
      </c>
      <c r="E2232" s="58" t="s">
        <v>716</v>
      </c>
      <c r="F2232" s="57" t="s">
        <v>441</v>
      </c>
      <c r="G2232" s="59">
        <v>69055</v>
      </c>
      <c r="H2232" s="102">
        <f t="shared" si="34"/>
        <v>14.061434142070272</v>
      </c>
    </row>
    <row r="2233" spans="1:8" x14ac:dyDescent="0.25">
      <c r="A2233" s="56">
        <v>372041000397</v>
      </c>
      <c r="B2233" s="57" t="s">
        <v>6309</v>
      </c>
      <c r="C2233" s="58" t="s">
        <v>6310</v>
      </c>
      <c r="D2233" s="58" t="s">
        <v>6311</v>
      </c>
      <c r="E2233" s="58" t="s">
        <v>6312</v>
      </c>
      <c r="F2233" s="57" t="s">
        <v>441</v>
      </c>
      <c r="G2233" s="59">
        <v>66138</v>
      </c>
      <c r="H2233" s="102">
        <f t="shared" si="34"/>
        <v>13.467455380323564</v>
      </c>
    </row>
    <row r="2234" spans="1:8" x14ac:dyDescent="0.25">
      <c r="A2234" s="56">
        <v>390940601111</v>
      </c>
      <c r="B2234" s="57" t="s">
        <v>6313</v>
      </c>
      <c r="C2234" s="58" t="s">
        <v>3687</v>
      </c>
      <c r="D2234" s="58" t="s">
        <v>6314</v>
      </c>
      <c r="E2234" s="58" t="s">
        <v>1532</v>
      </c>
      <c r="F2234" s="57" t="s">
        <v>477</v>
      </c>
      <c r="G2234" s="59">
        <v>66138</v>
      </c>
      <c r="H2234" s="102">
        <f t="shared" si="34"/>
        <v>13.467455380323564</v>
      </c>
    </row>
    <row r="2235" spans="1:8" x14ac:dyDescent="0.25">
      <c r="A2235" s="56">
        <v>396161000125</v>
      </c>
      <c r="B2235" s="57" t="s">
        <v>447</v>
      </c>
      <c r="C2235" s="58" t="s">
        <v>448</v>
      </c>
      <c r="D2235" s="58" t="s">
        <v>449</v>
      </c>
      <c r="E2235" s="58" t="s">
        <v>440</v>
      </c>
      <c r="F2235" s="57" t="s">
        <v>441</v>
      </c>
      <c r="G2235" s="59">
        <v>66138</v>
      </c>
      <c r="H2235" s="102">
        <f t="shared" si="34"/>
        <v>13.467455380323564</v>
      </c>
    </row>
    <row r="2236" spans="1:8" x14ac:dyDescent="0.25">
      <c r="A2236" s="56">
        <v>396161000257</v>
      </c>
      <c r="B2236" s="57" t="s">
        <v>444</v>
      </c>
      <c r="C2236" s="58" t="s">
        <v>445</v>
      </c>
      <c r="D2236" s="58" t="s">
        <v>446</v>
      </c>
      <c r="E2236" s="58" t="s">
        <v>440</v>
      </c>
      <c r="F2236" s="57" t="s">
        <v>441</v>
      </c>
      <c r="G2236" s="59">
        <v>66138</v>
      </c>
      <c r="H2236" s="102">
        <f t="shared" si="34"/>
        <v>13.467455380323564</v>
      </c>
    </row>
    <row r="2237" spans="1:8" x14ac:dyDescent="0.25">
      <c r="A2237" s="56">
        <v>371010702001</v>
      </c>
      <c r="B2237" s="57" t="s">
        <v>6315</v>
      </c>
      <c r="C2237" s="58" t="s">
        <v>3682</v>
      </c>
      <c r="D2237" s="58" t="s">
        <v>6316</v>
      </c>
      <c r="E2237" s="58" t="s">
        <v>2200</v>
      </c>
      <c r="F2237" s="57" t="s">
        <v>441</v>
      </c>
      <c r="G2237" s="59">
        <v>65787</v>
      </c>
      <c r="H2237" s="102">
        <f t="shared" si="34"/>
        <v>13.395982447387981</v>
      </c>
    </row>
    <row r="2238" spans="1:8" x14ac:dyDescent="0.25">
      <c r="A2238" s="56">
        <v>395110801496</v>
      </c>
      <c r="B2238" s="57" t="s">
        <v>6317</v>
      </c>
      <c r="C2238" s="58" t="s">
        <v>4483</v>
      </c>
      <c r="D2238" s="58" t="s">
        <v>6318</v>
      </c>
      <c r="E2238" s="58" t="s">
        <v>728</v>
      </c>
      <c r="F2238" s="57" t="s">
        <v>477</v>
      </c>
      <c r="G2238" s="59">
        <v>65029</v>
      </c>
      <c r="H2238" s="102">
        <f t="shared" si="34"/>
        <v>13.241633492501451</v>
      </c>
    </row>
    <row r="2239" spans="1:8" x14ac:dyDescent="0.25">
      <c r="A2239" s="56">
        <v>371921200135</v>
      </c>
      <c r="B2239" s="57" t="s">
        <v>6319</v>
      </c>
      <c r="C2239" s="58" t="s">
        <v>3679</v>
      </c>
      <c r="D2239" s="58" t="s">
        <v>6320</v>
      </c>
      <c r="E2239" s="58" t="s">
        <v>2200</v>
      </c>
      <c r="F2239" s="57" t="s">
        <v>441</v>
      </c>
      <c r="G2239" s="59">
        <v>64154</v>
      </c>
      <c r="H2239" s="102">
        <f t="shared" si="34"/>
        <v>13.063460226636394</v>
      </c>
    </row>
    <row r="2240" spans="1:8" x14ac:dyDescent="0.25">
      <c r="A2240" s="56">
        <v>389850800019</v>
      </c>
      <c r="B2240" s="57" t="s">
        <v>6321</v>
      </c>
      <c r="C2240" s="58" t="s">
        <v>6322</v>
      </c>
      <c r="D2240" s="58" t="s">
        <v>6323</v>
      </c>
      <c r="E2240" s="58" t="s">
        <v>815</v>
      </c>
      <c r="F2240" s="57" t="s">
        <v>441</v>
      </c>
      <c r="G2240" s="59">
        <v>64154</v>
      </c>
      <c r="H2240" s="102">
        <f t="shared" si="34"/>
        <v>13.063460226636394</v>
      </c>
    </row>
    <row r="2241" spans="1:8" x14ac:dyDescent="0.25">
      <c r="A2241" s="56">
        <v>389900100617</v>
      </c>
      <c r="B2241" s="57" t="s">
        <v>6324</v>
      </c>
      <c r="C2241" s="58" t="s">
        <v>6325</v>
      </c>
      <c r="D2241" s="58" t="s">
        <v>6326</v>
      </c>
      <c r="E2241" s="58" t="s">
        <v>6327</v>
      </c>
      <c r="F2241" s="57" t="s">
        <v>441</v>
      </c>
      <c r="G2241" s="59">
        <v>64154</v>
      </c>
      <c r="H2241" s="102">
        <f t="shared" si="34"/>
        <v>13.063460226636394</v>
      </c>
    </row>
    <row r="2242" spans="1:8" x14ac:dyDescent="0.25">
      <c r="A2242" s="56">
        <v>390161000143</v>
      </c>
      <c r="B2242" s="57" t="s">
        <v>6328</v>
      </c>
      <c r="C2242" s="58" t="s">
        <v>6329</v>
      </c>
      <c r="D2242" s="58" t="s">
        <v>6330</v>
      </c>
      <c r="E2242" s="58" t="s">
        <v>2816</v>
      </c>
      <c r="F2242" s="57" t="s">
        <v>441</v>
      </c>
      <c r="G2242" s="59">
        <v>64154</v>
      </c>
      <c r="H2242" s="102">
        <f t="shared" ref="H2242:H2305" si="35">G2242/4910.95</f>
        <v>13.063460226636394</v>
      </c>
    </row>
    <row r="2243" spans="1:8" x14ac:dyDescent="0.25">
      <c r="A2243" s="56">
        <v>390710900011</v>
      </c>
      <c r="B2243" s="57" t="s">
        <v>6331</v>
      </c>
      <c r="C2243" s="58" t="s">
        <v>6332</v>
      </c>
      <c r="D2243" s="58" t="s">
        <v>2812</v>
      </c>
      <c r="E2243" s="58" t="s">
        <v>1215</v>
      </c>
      <c r="F2243" s="57" t="s">
        <v>441</v>
      </c>
      <c r="G2243" s="59">
        <v>64154</v>
      </c>
      <c r="H2243" s="102">
        <f t="shared" si="35"/>
        <v>13.063460226636394</v>
      </c>
    </row>
    <row r="2244" spans="1:8" x14ac:dyDescent="0.25">
      <c r="A2244" s="56">
        <v>390760900012</v>
      </c>
      <c r="B2244" s="57" t="s">
        <v>6333</v>
      </c>
      <c r="C2244" s="58" t="s">
        <v>6334</v>
      </c>
      <c r="D2244" s="58" t="s">
        <v>1215</v>
      </c>
      <c r="E2244" s="58" t="s">
        <v>1215</v>
      </c>
      <c r="F2244" s="57" t="s">
        <v>441</v>
      </c>
      <c r="G2244" s="59">
        <v>64154</v>
      </c>
      <c r="H2244" s="102">
        <f t="shared" si="35"/>
        <v>13.063460226636394</v>
      </c>
    </row>
    <row r="2245" spans="1:8" x14ac:dyDescent="0.25">
      <c r="A2245" s="56">
        <v>390831000051</v>
      </c>
      <c r="B2245" s="57" t="s">
        <v>6335</v>
      </c>
      <c r="C2245" s="58" t="s">
        <v>6336</v>
      </c>
      <c r="D2245" s="58" t="s">
        <v>6337</v>
      </c>
      <c r="E2245" s="58" t="s">
        <v>1532</v>
      </c>
      <c r="F2245" s="57" t="s">
        <v>477</v>
      </c>
      <c r="G2245" s="59">
        <v>64154</v>
      </c>
      <c r="H2245" s="102">
        <f t="shared" si="35"/>
        <v>13.063460226636394</v>
      </c>
    </row>
    <row r="2246" spans="1:8" x14ac:dyDescent="0.25">
      <c r="A2246" s="56">
        <v>390870700167</v>
      </c>
      <c r="B2246" s="57" t="s">
        <v>6338</v>
      </c>
      <c r="C2246" s="58" t="s">
        <v>6339</v>
      </c>
      <c r="D2246" s="58" t="s">
        <v>6340</v>
      </c>
      <c r="E2246" s="58" t="s">
        <v>1532</v>
      </c>
      <c r="F2246" s="57" t="s">
        <v>441</v>
      </c>
      <c r="G2246" s="59">
        <v>64154</v>
      </c>
      <c r="H2246" s="102">
        <f t="shared" si="35"/>
        <v>13.063460226636394</v>
      </c>
    </row>
    <row r="2247" spans="1:8" x14ac:dyDescent="0.25">
      <c r="A2247" s="56">
        <v>390960910276</v>
      </c>
      <c r="B2247" s="57" t="s">
        <v>6341</v>
      </c>
      <c r="C2247" s="58" t="s">
        <v>6342</v>
      </c>
      <c r="D2247" s="58" t="s">
        <v>6343</v>
      </c>
      <c r="E2247" s="58" t="s">
        <v>873</v>
      </c>
      <c r="F2247" s="57" t="s">
        <v>441</v>
      </c>
      <c r="G2247" s="59">
        <v>64154</v>
      </c>
      <c r="H2247" s="102">
        <f t="shared" si="35"/>
        <v>13.063460226636394</v>
      </c>
    </row>
    <row r="2248" spans="1:8" x14ac:dyDescent="0.25">
      <c r="A2248" s="56">
        <v>391760200068</v>
      </c>
      <c r="B2248" s="57" t="s">
        <v>6344</v>
      </c>
      <c r="C2248" s="58" t="s">
        <v>6345</v>
      </c>
      <c r="D2248" s="58" t="s">
        <v>6346</v>
      </c>
      <c r="E2248" s="58" t="s">
        <v>984</v>
      </c>
      <c r="F2248" s="57" t="s">
        <v>441</v>
      </c>
      <c r="G2248" s="59">
        <v>64154</v>
      </c>
      <c r="H2248" s="102">
        <f t="shared" si="35"/>
        <v>13.063460226636394</v>
      </c>
    </row>
    <row r="2249" spans="1:8" x14ac:dyDescent="0.25">
      <c r="A2249" s="56">
        <v>391791000130</v>
      </c>
      <c r="B2249" s="57" t="s">
        <v>6347</v>
      </c>
      <c r="C2249" s="58" t="s">
        <v>6348</v>
      </c>
      <c r="D2249" s="58" t="s">
        <v>6349</v>
      </c>
      <c r="E2249" s="58" t="s">
        <v>984</v>
      </c>
      <c r="F2249" s="57" t="s">
        <v>441</v>
      </c>
      <c r="G2249" s="59">
        <v>64154</v>
      </c>
      <c r="H2249" s="102">
        <f t="shared" si="35"/>
        <v>13.063460226636394</v>
      </c>
    </row>
    <row r="2250" spans="1:8" x14ac:dyDescent="0.25">
      <c r="A2250" s="56">
        <v>391850100020</v>
      </c>
      <c r="B2250" s="57" t="s">
        <v>6350</v>
      </c>
      <c r="C2250" s="58" t="s">
        <v>6351</v>
      </c>
      <c r="D2250" s="58" t="s">
        <v>6352</v>
      </c>
      <c r="E2250" s="58" t="s">
        <v>1416</v>
      </c>
      <c r="F2250" s="57" t="s">
        <v>441</v>
      </c>
      <c r="G2250" s="59">
        <v>64154</v>
      </c>
      <c r="H2250" s="102">
        <f t="shared" si="35"/>
        <v>13.063460226636394</v>
      </c>
    </row>
    <row r="2251" spans="1:8" x14ac:dyDescent="0.25">
      <c r="A2251" s="56">
        <v>391850600049</v>
      </c>
      <c r="B2251" s="57" t="s">
        <v>6353</v>
      </c>
      <c r="C2251" s="58" t="s">
        <v>6354</v>
      </c>
      <c r="D2251" s="58" t="s">
        <v>6355</v>
      </c>
      <c r="E2251" s="58" t="s">
        <v>1416</v>
      </c>
      <c r="F2251" s="57" t="s">
        <v>441</v>
      </c>
      <c r="G2251" s="59">
        <v>64154</v>
      </c>
      <c r="H2251" s="102">
        <f t="shared" si="35"/>
        <v>13.063460226636394</v>
      </c>
    </row>
    <row r="2252" spans="1:8" x14ac:dyDescent="0.25">
      <c r="A2252" s="56">
        <v>392980310057</v>
      </c>
      <c r="B2252" s="57" t="s">
        <v>6356</v>
      </c>
      <c r="C2252" s="58" t="s">
        <v>6357</v>
      </c>
      <c r="D2252" s="58" t="s">
        <v>6358</v>
      </c>
      <c r="E2252" s="58" t="s">
        <v>938</v>
      </c>
      <c r="F2252" s="57" t="s">
        <v>441</v>
      </c>
      <c r="G2252" s="59">
        <v>64154</v>
      </c>
      <c r="H2252" s="102">
        <f t="shared" si="35"/>
        <v>13.063460226636394</v>
      </c>
    </row>
    <row r="2253" spans="1:8" x14ac:dyDescent="0.25">
      <c r="A2253" s="56">
        <v>393021200397</v>
      </c>
      <c r="B2253" s="57" t="s">
        <v>6359</v>
      </c>
      <c r="C2253" s="58" t="s">
        <v>6360</v>
      </c>
      <c r="D2253" s="58" t="s">
        <v>6361</v>
      </c>
      <c r="E2253" s="58" t="s">
        <v>6362</v>
      </c>
      <c r="F2253" s="57" t="s">
        <v>441</v>
      </c>
      <c r="G2253" s="59">
        <v>64154</v>
      </c>
      <c r="H2253" s="102">
        <f t="shared" si="35"/>
        <v>13.063460226636394</v>
      </c>
    </row>
    <row r="2254" spans="1:8" x14ac:dyDescent="0.25">
      <c r="A2254" s="56">
        <v>395770800409</v>
      </c>
      <c r="B2254" s="57" t="s">
        <v>6363</v>
      </c>
      <c r="C2254" s="58" t="s">
        <v>3815</v>
      </c>
      <c r="D2254" s="58" t="s">
        <v>6364</v>
      </c>
      <c r="E2254" s="58" t="s">
        <v>728</v>
      </c>
      <c r="F2254" s="57" t="s">
        <v>441</v>
      </c>
      <c r="G2254" s="59">
        <v>64154</v>
      </c>
      <c r="H2254" s="102">
        <f t="shared" si="35"/>
        <v>13.063460226636394</v>
      </c>
    </row>
    <row r="2255" spans="1:8" x14ac:dyDescent="0.25">
      <c r="A2255" s="56">
        <v>395770800751</v>
      </c>
      <c r="B2255" s="57" t="s">
        <v>6365</v>
      </c>
      <c r="C2255" s="58" t="s">
        <v>6366</v>
      </c>
      <c r="D2255" s="58" t="s">
        <v>6367</v>
      </c>
      <c r="E2255" s="58" t="s">
        <v>728</v>
      </c>
      <c r="F2255" s="57" t="s">
        <v>441</v>
      </c>
      <c r="G2255" s="59">
        <v>64154</v>
      </c>
      <c r="H2255" s="102">
        <f t="shared" si="35"/>
        <v>13.063460226636394</v>
      </c>
    </row>
    <row r="2256" spans="1:8" x14ac:dyDescent="0.25">
      <c r="A2256" s="56">
        <v>395770800778</v>
      </c>
      <c r="B2256" s="57" t="s">
        <v>6368</v>
      </c>
      <c r="C2256" s="58" t="s">
        <v>3565</v>
      </c>
      <c r="D2256" s="58" t="s">
        <v>4694</v>
      </c>
      <c r="E2256" s="58" t="s">
        <v>728</v>
      </c>
      <c r="F2256" s="57" t="s">
        <v>441</v>
      </c>
      <c r="G2256" s="59">
        <v>64154</v>
      </c>
      <c r="H2256" s="102">
        <f t="shared" si="35"/>
        <v>13.063460226636394</v>
      </c>
    </row>
    <row r="2257" spans="1:8" x14ac:dyDescent="0.25">
      <c r="A2257" s="56">
        <v>395770801162</v>
      </c>
      <c r="B2257" s="57" t="s">
        <v>6369</v>
      </c>
      <c r="C2257" s="58" t="s">
        <v>6370</v>
      </c>
      <c r="D2257" s="58" t="s">
        <v>6371</v>
      </c>
      <c r="E2257" s="58" t="s">
        <v>728</v>
      </c>
      <c r="F2257" s="57" t="s">
        <v>441</v>
      </c>
      <c r="G2257" s="59">
        <v>64154</v>
      </c>
      <c r="H2257" s="102">
        <f t="shared" si="35"/>
        <v>13.063460226636394</v>
      </c>
    </row>
    <row r="2258" spans="1:8" x14ac:dyDescent="0.25">
      <c r="A2258" s="56">
        <v>395770801448</v>
      </c>
      <c r="B2258" s="57" t="s">
        <v>6372</v>
      </c>
      <c r="C2258" s="58" t="s">
        <v>6373</v>
      </c>
      <c r="D2258" s="58" t="s">
        <v>5187</v>
      </c>
      <c r="E2258" s="58" t="s">
        <v>728</v>
      </c>
      <c r="F2258" s="57" t="s">
        <v>441</v>
      </c>
      <c r="G2258" s="59">
        <v>64154</v>
      </c>
      <c r="H2258" s="102">
        <f t="shared" si="35"/>
        <v>13.063460226636394</v>
      </c>
    </row>
    <row r="2259" spans="1:8" x14ac:dyDescent="0.25">
      <c r="A2259" s="56">
        <v>395770803157</v>
      </c>
      <c r="B2259" s="57" t="s">
        <v>6374</v>
      </c>
      <c r="C2259" s="58" t="s">
        <v>2891</v>
      </c>
      <c r="D2259" s="58" t="s">
        <v>2892</v>
      </c>
      <c r="E2259" s="58" t="s">
        <v>743</v>
      </c>
      <c r="F2259" s="57" t="s">
        <v>477</v>
      </c>
      <c r="G2259" s="59">
        <v>64154</v>
      </c>
      <c r="H2259" s="102">
        <f t="shared" si="35"/>
        <v>13.063460226636394</v>
      </c>
    </row>
    <row r="2260" spans="1:8" x14ac:dyDescent="0.25">
      <c r="A2260" s="56">
        <v>398020100251</v>
      </c>
      <c r="B2260" s="57" t="s">
        <v>6375</v>
      </c>
      <c r="C2260" s="58" t="s">
        <v>6376</v>
      </c>
      <c r="D2260" s="58" t="s">
        <v>6377</v>
      </c>
      <c r="E2260" s="58" t="s">
        <v>2733</v>
      </c>
      <c r="F2260" s="57" t="s">
        <v>441</v>
      </c>
      <c r="G2260" s="59">
        <v>64154</v>
      </c>
      <c r="H2260" s="102">
        <f t="shared" si="35"/>
        <v>13.063460226636394</v>
      </c>
    </row>
    <row r="2261" spans="1:8" x14ac:dyDescent="0.25">
      <c r="A2261" s="56">
        <v>398700500083</v>
      </c>
      <c r="B2261" s="57" t="s">
        <v>6378</v>
      </c>
      <c r="C2261" s="58" t="s">
        <v>6379</v>
      </c>
      <c r="D2261" s="58" t="s">
        <v>6380</v>
      </c>
      <c r="E2261" s="58" t="s">
        <v>743</v>
      </c>
      <c r="F2261" s="57" t="s">
        <v>441</v>
      </c>
      <c r="G2261" s="59">
        <v>64154</v>
      </c>
      <c r="H2261" s="102">
        <f t="shared" si="35"/>
        <v>13.063460226636394</v>
      </c>
    </row>
    <row r="2262" spans="1:8" x14ac:dyDescent="0.25">
      <c r="A2262" s="56">
        <v>398830700106</v>
      </c>
      <c r="B2262" s="57" t="s">
        <v>6381</v>
      </c>
      <c r="C2262" s="58" t="s">
        <v>6382</v>
      </c>
      <c r="D2262" s="58" t="s">
        <v>6383</v>
      </c>
      <c r="E2262" s="58" t="s">
        <v>2227</v>
      </c>
      <c r="F2262" s="57" t="s">
        <v>441</v>
      </c>
      <c r="G2262" s="59">
        <v>64154</v>
      </c>
      <c r="H2262" s="102">
        <f t="shared" si="35"/>
        <v>13.063460226636394</v>
      </c>
    </row>
    <row r="2263" spans="1:8" x14ac:dyDescent="0.25">
      <c r="A2263" s="56">
        <v>398861200390</v>
      </c>
      <c r="B2263" s="57" t="s">
        <v>6384</v>
      </c>
      <c r="C2263" s="58" t="s">
        <v>6121</v>
      </c>
      <c r="D2263" s="58" t="s">
        <v>6385</v>
      </c>
      <c r="E2263" s="58" t="s">
        <v>2816</v>
      </c>
      <c r="F2263" s="57" t="s">
        <v>441</v>
      </c>
      <c r="G2263" s="59">
        <v>64154</v>
      </c>
      <c r="H2263" s="102">
        <f t="shared" si="35"/>
        <v>13.063460226636394</v>
      </c>
    </row>
    <row r="2264" spans="1:8" x14ac:dyDescent="0.25">
      <c r="A2264" s="56">
        <v>400000300142</v>
      </c>
      <c r="B2264" s="57" t="s">
        <v>6386</v>
      </c>
      <c r="C2264" s="58" t="s">
        <v>6387</v>
      </c>
      <c r="D2264" s="58" t="s">
        <v>6388</v>
      </c>
      <c r="E2264" s="58" t="s">
        <v>716</v>
      </c>
      <c r="F2264" s="57" t="s">
        <v>441</v>
      </c>
      <c r="G2264" s="59">
        <v>64154</v>
      </c>
      <c r="H2264" s="102">
        <f t="shared" si="35"/>
        <v>13.063460226636394</v>
      </c>
    </row>
    <row r="2265" spans="1:8" x14ac:dyDescent="0.25">
      <c r="A2265" s="56">
        <v>400000501911</v>
      </c>
      <c r="B2265" s="57" t="s">
        <v>6389</v>
      </c>
      <c r="C2265" s="58" t="s">
        <v>6390</v>
      </c>
      <c r="D2265" s="58" t="s">
        <v>6391</v>
      </c>
      <c r="E2265" s="58" t="s">
        <v>716</v>
      </c>
      <c r="F2265" s="57" t="s">
        <v>441</v>
      </c>
      <c r="G2265" s="59">
        <v>64154</v>
      </c>
      <c r="H2265" s="102">
        <f t="shared" si="35"/>
        <v>13.063460226636394</v>
      </c>
    </row>
    <row r="2266" spans="1:8" x14ac:dyDescent="0.25">
      <c r="A2266" s="56">
        <v>400030301097</v>
      </c>
      <c r="B2266" s="57" t="s">
        <v>6392</v>
      </c>
      <c r="C2266" s="58" t="s">
        <v>6393</v>
      </c>
      <c r="D2266" s="58" t="s">
        <v>6394</v>
      </c>
      <c r="E2266" s="58" t="s">
        <v>716</v>
      </c>
      <c r="F2266" s="57" t="s">
        <v>441</v>
      </c>
      <c r="G2266" s="59">
        <v>64154</v>
      </c>
      <c r="H2266" s="102">
        <f t="shared" si="35"/>
        <v>13.063460226636394</v>
      </c>
    </row>
    <row r="2267" spans="1:8" x14ac:dyDescent="0.25">
      <c r="A2267" s="56">
        <v>400030802878</v>
      </c>
      <c r="B2267" s="57" t="s">
        <v>6395</v>
      </c>
      <c r="C2267" s="58" t="s">
        <v>3501</v>
      </c>
      <c r="D2267" s="58" t="s">
        <v>6396</v>
      </c>
      <c r="E2267" s="58" t="s">
        <v>716</v>
      </c>
      <c r="F2267" s="57" t="s">
        <v>441</v>
      </c>
      <c r="G2267" s="59">
        <v>64154</v>
      </c>
      <c r="H2267" s="102">
        <f t="shared" si="35"/>
        <v>13.063460226636394</v>
      </c>
    </row>
    <row r="2268" spans="1:8" x14ac:dyDescent="0.25">
      <c r="A2268" s="56">
        <v>400040805654</v>
      </c>
      <c r="B2268" s="57" t="s">
        <v>6397</v>
      </c>
      <c r="C2268" s="58" t="s">
        <v>6398</v>
      </c>
      <c r="D2268" s="58" t="s">
        <v>6399</v>
      </c>
      <c r="E2268" s="58" t="s">
        <v>716</v>
      </c>
      <c r="F2268" s="57" t="s">
        <v>441</v>
      </c>
      <c r="G2268" s="59">
        <v>64154</v>
      </c>
      <c r="H2268" s="102">
        <f t="shared" si="35"/>
        <v>13.063460226636394</v>
      </c>
    </row>
    <row r="2269" spans="1:8" x14ac:dyDescent="0.25">
      <c r="A2269" s="56">
        <v>400780900065</v>
      </c>
      <c r="B2269" s="57" t="s">
        <v>6400</v>
      </c>
      <c r="C2269" s="58" t="s">
        <v>6401</v>
      </c>
      <c r="D2269" s="58" t="s">
        <v>6402</v>
      </c>
      <c r="E2269" s="58" t="s">
        <v>2127</v>
      </c>
      <c r="F2269" s="57" t="s">
        <v>441</v>
      </c>
      <c r="G2269" s="59">
        <v>64154</v>
      </c>
      <c r="H2269" s="102">
        <f t="shared" si="35"/>
        <v>13.063460226636394</v>
      </c>
    </row>
    <row r="2270" spans="1:8" x14ac:dyDescent="0.25">
      <c r="A2270" s="56">
        <v>400870600303</v>
      </c>
      <c r="B2270" s="57" t="s">
        <v>6403</v>
      </c>
      <c r="C2270" s="58" t="s">
        <v>6404</v>
      </c>
      <c r="D2270" s="58" t="s">
        <v>6405</v>
      </c>
      <c r="E2270" s="58" t="s">
        <v>1051</v>
      </c>
      <c r="F2270" s="57" t="s">
        <v>441</v>
      </c>
      <c r="G2270" s="59">
        <v>64154</v>
      </c>
      <c r="H2270" s="102">
        <f t="shared" si="35"/>
        <v>13.063460226636394</v>
      </c>
    </row>
    <row r="2271" spans="1:8" x14ac:dyDescent="0.25">
      <c r="A2271" s="56">
        <v>400911100825</v>
      </c>
      <c r="B2271" s="57" t="s">
        <v>6406</v>
      </c>
      <c r="C2271" s="58" t="s">
        <v>6407</v>
      </c>
      <c r="D2271" s="58" t="s">
        <v>2940</v>
      </c>
      <c r="E2271" s="58" t="s">
        <v>716</v>
      </c>
      <c r="F2271" s="57" t="s">
        <v>441</v>
      </c>
      <c r="G2271" s="59">
        <v>64154</v>
      </c>
      <c r="H2271" s="102">
        <f t="shared" si="35"/>
        <v>13.063460226636394</v>
      </c>
    </row>
    <row r="2272" spans="1:8" x14ac:dyDescent="0.25">
      <c r="A2272" s="56">
        <v>400950250737</v>
      </c>
      <c r="B2272" s="57" t="s">
        <v>6408</v>
      </c>
      <c r="C2272" s="58" t="s">
        <v>6409</v>
      </c>
      <c r="D2272" s="58" t="s">
        <v>6410</v>
      </c>
      <c r="E2272" s="58" t="s">
        <v>716</v>
      </c>
      <c r="F2272" s="57" t="s">
        <v>441</v>
      </c>
      <c r="G2272" s="59">
        <v>64154</v>
      </c>
      <c r="H2272" s="102">
        <f t="shared" si="35"/>
        <v>13.063460226636394</v>
      </c>
    </row>
    <row r="2273" spans="1:8" x14ac:dyDescent="0.25">
      <c r="A2273" s="56">
        <v>400960522921</v>
      </c>
      <c r="B2273" s="57" t="s">
        <v>6411</v>
      </c>
      <c r="C2273" s="58" t="s">
        <v>6412</v>
      </c>
      <c r="D2273" s="58" t="s">
        <v>6413</v>
      </c>
      <c r="E2273" s="58" t="s">
        <v>716</v>
      </c>
      <c r="F2273" s="57" t="s">
        <v>441</v>
      </c>
      <c r="G2273" s="59">
        <v>64154</v>
      </c>
      <c r="H2273" s="102">
        <f t="shared" si="35"/>
        <v>13.063460226636394</v>
      </c>
    </row>
    <row r="2274" spans="1:8" x14ac:dyDescent="0.25">
      <c r="A2274" s="56">
        <v>400961131535</v>
      </c>
      <c r="B2274" s="57" t="s">
        <v>6414</v>
      </c>
      <c r="C2274" s="58" t="s">
        <v>6415</v>
      </c>
      <c r="D2274" s="58" t="s">
        <v>6416</v>
      </c>
      <c r="E2274" s="58" t="s">
        <v>716</v>
      </c>
      <c r="F2274" s="57" t="s">
        <v>441</v>
      </c>
      <c r="G2274" s="59">
        <v>64154</v>
      </c>
      <c r="H2274" s="102">
        <f t="shared" si="35"/>
        <v>13.063460226636394</v>
      </c>
    </row>
    <row r="2275" spans="1:8" x14ac:dyDescent="0.25">
      <c r="A2275" s="56">
        <v>400980520208</v>
      </c>
      <c r="B2275" s="57" t="s">
        <v>6417</v>
      </c>
      <c r="C2275" s="58" t="s">
        <v>6418</v>
      </c>
      <c r="D2275" s="58" t="s">
        <v>6419</v>
      </c>
      <c r="E2275" s="58" t="s">
        <v>716</v>
      </c>
      <c r="F2275" s="57" t="s">
        <v>441</v>
      </c>
      <c r="G2275" s="59">
        <v>64154</v>
      </c>
      <c r="H2275" s="102">
        <f t="shared" si="35"/>
        <v>13.063460226636394</v>
      </c>
    </row>
    <row r="2276" spans="1:8" x14ac:dyDescent="0.25">
      <c r="A2276" s="56">
        <v>400990420104</v>
      </c>
      <c r="B2276" s="57" t="s">
        <v>6420</v>
      </c>
      <c r="C2276" s="58" t="s">
        <v>6421</v>
      </c>
      <c r="D2276" s="58" t="s">
        <v>6422</v>
      </c>
      <c r="E2276" s="58" t="s">
        <v>716</v>
      </c>
      <c r="F2276" s="57" t="s">
        <v>441</v>
      </c>
      <c r="G2276" s="59">
        <v>64154</v>
      </c>
      <c r="H2276" s="102">
        <f t="shared" si="35"/>
        <v>13.063460226636394</v>
      </c>
    </row>
    <row r="2277" spans="1:8" x14ac:dyDescent="0.25">
      <c r="A2277" s="56">
        <v>403961110103</v>
      </c>
      <c r="B2277" s="57" t="s">
        <v>6423</v>
      </c>
      <c r="C2277" s="58" t="s">
        <v>2954</v>
      </c>
      <c r="D2277" s="58" t="s">
        <v>6424</v>
      </c>
      <c r="E2277" s="58" t="s">
        <v>724</v>
      </c>
      <c r="F2277" s="57" t="s">
        <v>477</v>
      </c>
      <c r="G2277" s="59">
        <v>64154</v>
      </c>
      <c r="H2277" s="102">
        <f t="shared" si="35"/>
        <v>13.063460226636394</v>
      </c>
    </row>
    <row r="2278" spans="1:8" x14ac:dyDescent="0.25">
      <c r="A2278" s="56">
        <v>395150801570</v>
      </c>
      <c r="B2278" s="57" t="s">
        <v>6425</v>
      </c>
      <c r="C2278" s="58" t="s">
        <v>6426</v>
      </c>
      <c r="D2278" s="58" t="s">
        <v>6427</v>
      </c>
      <c r="E2278" s="58" t="s">
        <v>4163</v>
      </c>
      <c r="F2278" s="57" t="s">
        <v>441</v>
      </c>
      <c r="G2278" s="59">
        <v>64153</v>
      </c>
      <c r="H2278" s="102">
        <f t="shared" si="35"/>
        <v>13.063256600046834</v>
      </c>
    </row>
    <row r="2279" spans="1:8" x14ac:dyDescent="0.25">
      <c r="A2279" s="56">
        <v>400000602513</v>
      </c>
      <c r="B2279" s="57" t="s">
        <v>6428</v>
      </c>
      <c r="C2279" s="58" t="s">
        <v>6429</v>
      </c>
      <c r="D2279" s="58" t="s">
        <v>6430</v>
      </c>
      <c r="E2279" s="58" t="s">
        <v>716</v>
      </c>
      <c r="F2279" s="57" t="s">
        <v>441</v>
      </c>
      <c r="G2279" s="59">
        <v>64153</v>
      </c>
      <c r="H2279" s="102">
        <f t="shared" si="35"/>
        <v>13.063256600046834</v>
      </c>
    </row>
    <row r="2280" spans="1:8" x14ac:dyDescent="0.25">
      <c r="A2280" s="56">
        <v>400030501908</v>
      </c>
      <c r="B2280" s="57" t="s">
        <v>6431</v>
      </c>
      <c r="C2280" s="58" t="s">
        <v>5628</v>
      </c>
      <c r="D2280" s="58" t="s">
        <v>6432</v>
      </c>
      <c r="E2280" s="58" t="s">
        <v>716</v>
      </c>
      <c r="F2280" s="57" t="s">
        <v>441</v>
      </c>
      <c r="G2280" s="59">
        <v>64153</v>
      </c>
      <c r="H2280" s="102">
        <f t="shared" si="35"/>
        <v>13.063256600046834</v>
      </c>
    </row>
    <row r="2281" spans="1:8" x14ac:dyDescent="0.25">
      <c r="A2281" s="56">
        <v>395001200407</v>
      </c>
      <c r="B2281" s="57" t="s">
        <v>6433</v>
      </c>
      <c r="C2281" s="58" t="s">
        <v>6434</v>
      </c>
      <c r="D2281" s="58" t="s">
        <v>6435</v>
      </c>
      <c r="E2281" s="58" t="s">
        <v>743</v>
      </c>
      <c r="F2281" s="57" t="s">
        <v>441</v>
      </c>
      <c r="G2281" s="59">
        <v>61703</v>
      </c>
      <c r="H2281" s="102">
        <f t="shared" si="35"/>
        <v>12.564371455624675</v>
      </c>
    </row>
    <row r="2282" spans="1:8" x14ac:dyDescent="0.25">
      <c r="A2282" s="56">
        <v>395130800399</v>
      </c>
      <c r="B2282" s="57" t="s">
        <v>6436</v>
      </c>
      <c r="C2282" s="58" t="s">
        <v>6437</v>
      </c>
      <c r="D2282" s="58" t="s">
        <v>6438</v>
      </c>
      <c r="E2282" s="58" t="s">
        <v>728</v>
      </c>
      <c r="F2282" s="57" t="s">
        <v>441</v>
      </c>
      <c r="G2282" s="59">
        <v>61703</v>
      </c>
      <c r="H2282" s="102">
        <f t="shared" si="35"/>
        <v>12.564371455624675</v>
      </c>
    </row>
    <row r="2283" spans="1:8" x14ac:dyDescent="0.25">
      <c r="A2283" s="56">
        <v>396161000141</v>
      </c>
      <c r="B2283" s="57" t="s">
        <v>496</v>
      </c>
      <c r="C2283" s="58" t="s">
        <v>497</v>
      </c>
      <c r="D2283" s="58" t="s">
        <v>498</v>
      </c>
      <c r="E2283" s="58" t="s">
        <v>440</v>
      </c>
      <c r="F2283" s="57" t="s">
        <v>441</v>
      </c>
      <c r="G2283" s="59">
        <v>61703</v>
      </c>
      <c r="H2283" s="102">
        <f t="shared" si="35"/>
        <v>12.564371455624675</v>
      </c>
    </row>
    <row r="2284" spans="1:8" x14ac:dyDescent="0.25">
      <c r="A2284" s="56">
        <v>396761203186</v>
      </c>
      <c r="B2284" s="57" t="s">
        <v>71</v>
      </c>
      <c r="C2284" s="58" t="s">
        <v>497</v>
      </c>
      <c r="D2284" s="58" t="s">
        <v>6439</v>
      </c>
      <c r="E2284" s="58" t="s">
        <v>440</v>
      </c>
      <c r="F2284" s="57" t="s">
        <v>441</v>
      </c>
      <c r="G2284" s="59">
        <v>61703</v>
      </c>
      <c r="H2284" s="102">
        <f t="shared" si="35"/>
        <v>12.564371455624675</v>
      </c>
    </row>
    <row r="2285" spans="1:8" x14ac:dyDescent="0.25">
      <c r="A2285" s="56">
        <v>398150500692</v>
      </c>
      <c r="B2285" s="57" t="s">
        <v>6440</v>
      </c>
      <c r="C2285" s="58" t="s">
        <v>6441</v>
      </c>
      <c r="D2285" s="58" t="s">
        <v>6442</v>
      </c>
      <c r="E2285" s="58" t="s">
        <v>2816</v>
      </c>
      <c r="F2285" s="57" t="s">
        <v>441</v>
      </c>
      <c r="G2285" s="59">
        <v>61703</v>
      </c>
      <c r="H2285" s="102">
        <f t="shared" si="35"/>
        <v>12.564371455624675</v>
      </c>
    </row>
    <row r="2286" spans="1:8" x14ac:dyDescent="0.25">
      <c r="A2286" s="56">
        <v>400001100040</v>
      </c>
      <c r="B2286" s="57" t="s">
        <v>6443</v>
      </c>
      <c r="C2286" s="58" t="s">
        <v>5628</v>
      </c>
      <c r="D2286" s="58" t="s">
        <v>6444</v>
      </c>
      <c r="E2286" s="58" t="s">
        <v>716</v>
      </c>
      <c r="F2286" s="57" t="s">
        <v>441</v>
      </c>
      <c r="G2286" s="59">
        <v>61703</v>
      </c>
      <c r="H2286" s="102">
        <f t="shared" si="35"/>
        <v>12.564371455624675</v>
      </c>
    </row>
    <row r="2287" spans="1:8" x14ac:dyDescent="0.25">
      <c r="A2287" s="56">
        <v>400911001924</v>
      </c>
      <c r="B2287" s="57" t="s">
        <v>6445</v>
      </c>
      <c r="C2287" s="58" t="s">
        <v>6446</v>
      </c>
      <c r="D2287" s="58" t="s">
        <v>2940</v>
      </c>
      <c r="E2287" s="58" t="s">
        <v>716</v>
      </c>
      <c r="F2287" s="57" t="s">
        <v>441</v>
      </c>
      <c r="G2287" s="59">
        <v>61703</v>
      </c>
      <c r="H2287" s="102">
        <f t="shared" si="35"/>
        <v>12.564371455624675</v>
      </c>
    </row>
    <row r="2288" spans="1:8" x14ac:dyDescent="0.25">
      <c r="A2288" s="56">
        <v>395970510740</v>
      </c>
      <c r="B2288" s="57" t="s">
        <v>6447</v>
      </c>
      <c r="C2288" s="58" t="s">
        <v>1702</v>
      </c>
      <c r="D2288" s="58" t="s">
        <v>6448</v>
      </c>
      <c r="E2288" s="58" t="s">
        <v>743</v>
      </c>
      <c r="F2288" s="57" t="s">
        <v>441</v>
      </c>
      <c r="G2288" s="59">
        <v>60128</v>
      </c>
      <c r="H2288" s="102">
        <f t="shared" si="35"/>
        <v>12.243659577067573</v>
      </c>
    </row>
    <row r="2289" spans="1:8" x14ac:dyDescent="0.25">
      <c r="A2289" s="56">
        <v>370850200353</v>
      </c>
      <c r="B2289" s="57" t="s">
        <v>6449</v>
      </c>
      <c r="C2289" s="58" t="s">
        <v>4365</v>
      </c>
      <c r="D2289" s="58" t="s">
        <v>6450</v>
      </c>
      <c r="E2289" s="58" t="s">
        <v>1409</v>
      </c>
      <c r="F2289" s="57" t="s">
        <v>441</v>
      </c>
      <c r="G2289" s="59">
        <v>59568</v>
      </c>
      <c r="H2289" s="102">
        <f t="shared" si="35"/>
        <v>12.129628686913938</v>
      </c>
    </row>
    <row r="2290" spans="1:8" x14ac:dyDescent="0.25">
      <c r="A2290" s="56">
        <v>393031110353</v>
      </c>
      <c r="B2290" s="57" t="s">
        <v>6451</v>
      </c>
      <c r="C2290" s="58" t="s">
        <v>6452</v>
      </c>
      <c r="D2290" s="58" t="s">
        <v>6453</v>
      </c>
      <c r="E2290" s="58" t="s">
        <v>2620</v>
      </c>
      <c r="F2290" s="57" t="s">
        <v>441</v>
      </c>
      <c r="G2290" s="59">
        <v>59568</v>
      </c>
      <c r="H2290" s="102">
        <f t="shared" si="35"/>
        <v>12.129628686913938</v>
      </c>
    </row>
    <row r="2291" spans="1:8" x14ac:dyDescent="0.25">
      <c r="A2291" s="56">
        <v>393031110361</v>
      </c>
      <c r="B2291" s="57" t="s">
        <v>6454</v>
      </c>
      <c r="C2291" s="58" t="s">
        <v>2799</v>
      </c>
      <c r="D2291" s="58" t="s">
        <v>6455</v>
      </c>
      <c r="E2291" s="58" t="s">
        <v>6362</v>
      </c>
      <c r="F2291" s="57" t="s">
        <v>441</v>
      </c>
      <c r="G2291" s="59">
        <v>59568</v>
      </c>
      <c r="H2291" s="102">
        <f t="shared" si="35"/>
        <v>12.129628686913938</v>
      </c>
    </row>
    <row r="2292" spans="1:8" x14ac:dyDescent="0.25">
      <c r="A2292" s="56">
        <v>395050101139</v>
      </c>
      <c r="B2292" s="57" t="s">
        <v>6456</v>
      </c>
      <c r="C2292" s="58" t="s">
        <v>6457</v>
      </c>
      <c r="D2292" s="58" t="s">
        <v>6458</v>
      </c>
      <c r="E2292" s="58" t="s">
        <v>743</v>
      </c>
      <c r="F2292" s="57" t="s">
        <v>441</v>
      </c>
      <c r="G2292" s="59">
        <v>59568</v>
      </c>
      <c r="H2292" s="102">
        <f t="shared" si="35"/>
        <v>12.129628686913938</v>
      </c>
    </row>
    <row r="2293" spans="1:8" x14ac:dyDescent="0.25">
      <c r="A2293" s="56">
        <v>370991200187</v>
      </c>
      <c r="B2293" s="57" t="s">
        <v>6459</v>
      </c>
      <c r="C2293" s="58" t="s">
        <v>6460</v>
      </c>
      <c r="D2293" s="58" t="s">
        <v>6461</v>
      </c>
      <c r="E2293" s="58" t="s">
        <v>1409</v>
      </c>
      <c r="F2293" s="57" t="s">
        <v>441</v>
      </c>
      <c r="G2293" s="59">
        <v>59253</v>
      </c>
      <c r="H2293" s="102">
        <f t="shared" si="35"/>
        <v>12.065486311202518</v>
      </c>
    </row>
    <row r="2294" spans="1:8" x14ac:dyDescent="0.25">
      <c r="A2294" s="56">
        <v>389911100287</v>
      </c>
      <c r="B2294" s="57" t="s">
        <v>6462</v>
      </c>
      <c r="C2294" s="58" t="s">
        <v>6463</v>
      </c>
      <c r="D2294" s="58" t="s">
        <v>6464</v>
      </c>
      <c r="E2294" s="58" t="s">
        <v>815</v>
      </c>
      <c r="F2294" s="57" t="s">
        <v>441</v>
      </c>
      <c r="G2294" s="59">
        <v>59253</v>
      </c>
      <c r="H2294" s="102">
        <f t="shared" si="35"/>
        <v>12.065486311202518</v>
      </c>
    </row>
    <row r="2295" spans="1:8" x14ac:dyDescent="0.25">
      <c r="A2295" s="56">
        <v>414850301475</v>
      </c>
      <c r="B2295" s="57" t="s">
        <v>6465</v>
      </c>
      <c r="C2295" s="58" t="s">
        <v>6466</v>
      </c>
      <c r="D2295" s="58" t="s">
        <v>6467</v>
      </c>
      <c r="E2295" s="58" t="s">
        <v>6285</v>
      </c>
      <c r="F2295" s="57" t="s">
        <v>441</v>
      </c>
      <c r="G2295" s="59">
        <v>59253</v>
      </c>
      <c r="H2295" s="102">
        <f t="shared" si="35"/>
        <v>12.065486311202518</v>
      </c>
    </row>
    <row r="2296" spans="1:8" x14ac:dyDescent="0.25">
      <c r="A2296" s="56">
        <v>371010801182</v>
      </c>
      <c r="B2296" s="57" t="s">
        <v>6468</v>
      </c>
      <c r="C2296" s="58" t="s">
        <v>6469</v>
      </c>
      <c r="D2296" s="58" t="s">
        <v>3471</v>
      </c>
      <c r="E2296" s="58" t="s">
        <v>3101</v>
      </c>
      <c r="F2296" s="57" t="s">
        <v>441</v>
      </c>
      <c r="G2296" s="59">
        <v>59252</v>
      </c>
      <c r="H2296" s="102">
        <f t="shared" si="35"/>
        <v>12.065282684612956</v>
      </c>
    </row>
    <row r="2297" spans="1:8" x14ac:dyDescent="0.25">
      <c r="A2297" s="56">
        <v>373120701267</v>
      </c>
      <c r="B2297" s="57" t="s">
        <v>6470</v>
      </c>
      <c r="C2297" s="58" t="s">
        <v>6471</v>
      </c>
      <c r="D2297" s="58" t="s">
        <v>6472</v>
      </c>
      <c r="E2297" s="58" t="s">
        <v>1409</v>
      </c>
      <c r="F2297" s="57" t="s">
        <v>441</v>
      </c>
      <c r="G2297" s="59">
        <v>59252</v>
      </c>
      <c r="H2297" s="102">
        <f t="shared" si="35"/>
        <v>12.065282684612956</v>
      </c>
    </row>
    <row r="2298" spans="1:8" x14ac:dyDescent="0.25">
      <c r="A2298" s="56">
        <v>396951050858</v>
      </c>
      <c r="B2298" s="57" t="s">
        <v>276</v>
      </c>
      <c r="C2298" s="58" t="s">
        <v>6473</v>
      </c>
      <c r="D2298" s="58" t="s">
        <v>6474</v>
      </c>
      <c r="E2298" s="58" t="s">
        <v>440</v>
      </c>
      <c r="F2298" s="57" t="s">
        <v>477</v>
      </c>
      <c r="G2298" s="59">
        <v>59252</v>
      </c>
      <c r="H2298" s="102">
        <f t="shared" si="35"/>
        <v>12.065282684612956</v>
      </c>
    </row>
    <row r="2299" spans="1:8" x14ac:dyDescent="0.25">
      <c r="A2299" s="56">
        <v>400970422411</v>
      </c>
      <c r="B2299" s="57" t="s">
        <v>6475</v>
      </c>
      <c r="C2299" s="58" t="s">
        <v>6476</v>
      </c>
      <c r="D2299" s="58" t="s">
        <v>6477</v>
      </c>
      <c r="E2299" s="58" t="s">
        <v>716</v>
      </c>
      <c r="F2299" s="57" t="s">
        <v>441</v>
      </c>
      <c r="G2299" s="59">
        <v>59252</v>
      </c>
      <c r="H2299" s="102">
        <f t="shared" si="35"/>
        <v>12.065282684612956</v>
      </c>
    </row>
    <row r="2300" spans="1:8" x14ac:dyDescent="0.25">
      <c r="A2300" s="56">
        <v>370850201538</v>
      </c>
      <c r="B2300" s="57" t="s">
        <v>6478</v>
      </c>
      <c r="C2300" s="58" t="s">
        <v>6479</v>
      </c>
      <c r="D2300" s="58" t="s">
        <v>6480</v>
      </c>
      <c r="E2300" s="58" t="s">
        <v>1409</v>
      </c>
      <c r="F2300" s="57" t="s">
        <v>441</v>
      </c>
      <c r="G2300" s="59">
        <v>56802</v>
      </c>
      <c r="H2300" s="102">
        <f t="shared" si="35"/>
        <v>11.566397540190799</v>
      </c>
    </row>
    <row r="2301" spans="1:8" x14ac:dyDescent="0.25">
      <c r="A2301" s="56">
        <v>396100800684</v>
      </c>
      <c r="B2301" s="57" t="s">
        <v>283</v>
      </c>
      <c r="C2301" s="58" t="s">
        <v>6481</v>
      </c>
      <c r="D2301" s="58" t="s">
        <v>6482</v>
      </c>
      <c r="E2301" s="58" t="s">
        <v>440</v>
      </c>
      <c r="F2301" s="57" t="s">
        <v>477</v>
      </c>
      <c r="G2301" s="59">
        <v>56802</v>
      </c>
      <c r="H2301" s="102">
        <f t="shared" si="35"/>
        <v>11.566397540190799</v>
      </c>
    </row>
    <row r="2302" spans="1:8" x14ac:dyDescent="0.25">
      <c r="A2302" s="56">
        <v>398021200852</v>
      </c>
      <c r="B2302" s="57" t="s">
        <v>6483</v>
      </c>
      <c r="C2302" s="58" t="s">
        <v>6484</v>
      </c>
      <c r="D2302" s="58" t="s">
        <v>6485</v>
      </c>
      <c r="E2302" s="58" t="s">
        <v>2816</v>
      </c>
      <c r="F2302" s="57" t="s">
        <v>441</v>
      </c>
      <c r="G2302" s="59">
        <v>56802</v>
      </c>
      <c r="H2302" s="102">
        <f t="shared" si="35"/>
        <v>11.566397540190799</v>
      </c>
    </row>
    <row r="2303" spans="1:8" x14ac:dyDescent="0.25">
      <c r="A2303" s="56">
        <v>390110400031</v>
      </c>
      <c r="B2303" s="57" t="s">
        <v>6486</v>
      </c>
      <c r="C2303" s="58" t="s">
        <v>6487</v>
      </c>
      <c r="D2303" s="58" t="s">
        <v>6488</v>
      </c>
      <c r="E2303" s="58" t="s">
        <v>1532</v>
      </c>
      <c r="F2303" s="57" t="s">
        <v>441</v>
      </c>
      <c r="G2303" s="59">
        <v>54789</v>
      </c>
      <c r="H2303" s="102">
        <f t="shared" si="35"/>
        <v>11.156497215406388</v>
      </c>
    </row>
    <row r="2304" spans="1:8" x14ac:dyDescent="0.25">
      <c r="A2304" s="56">
        <v>390931101075</v>
      </c>
      <c r="B2304" s="57" t="s">
        <v>6489</v>
      </c>
      <c r="C2304" s="58" t="s">
        <v>6490</v>
      </c>
      <c r="D2304" s="58" t="s">
        <v>6491</v>
      </c>
      <c r="E2304" s="58" t="s">
        <v>6492</v>
      </c>
      <c r="F2304" s="57" t="s">
        <v>477</v>
      </c>
      <c r="G2304" s="59">
        <v>54351</v>
      </c>
      <c r="H2304" s="102">
        <f t="shared" si="35"/>
        <v>11.06730876917908</v>
      </c>
    </row>
    <row r="2305" spans="1:8" x14ac:dyDescent="0.25">
      <c r="A2305" s="56">
        <v>395010303162</v>
      </c>
      <c r="B2305" s="57" t="s">
        <v>6493</v>
      </c>
      <c r="C2305" s="58" t="s">
        <v>6494</v>
      </c>
      <c r="D2305" s="58" t="s">
        <v>6495</v>
      </c>
      <c r="E2305" s="58" t="s">
        <v>743</v>
      </c>
      <c r="F2305" s="57" t="s">
        <v>441</v>
      </c>
      <c r="G2305" s="59">
        <v>54351</v>
      </c>
      <c r="H2305" s="102">
        <f t="shared" si="35"/>
        <v>11.06730876917908</v>
      </c>
    </row>
    <row r="2306" spans="1:8" x14ac:dyDescent="0.25">
      <c r="A2306" s="56">
        <v>395020602206</v>
      </c>
      <c r="B2306" s="57" t="s">
        <v>6496</v>
      </c>
      <c r="C2306" s="58" t="s">
        <v>6497</v>
      </c>
      <c r="D2306" s="58" t="s">
        <v>2854</v>
      </c>
      <c r="E2306" s="58" t="s">
        <v>728</v>
      </c>
      <c r="F2306" s="57" t="s">
        <v>441</v>
      </c>
      <c r="G2306" s="59">
        <v>54351</v>
      </c>
      <c r="H2306" s="102">
        <f t="shared" ref="H2306:H2369" si="36">G2306/4910.95</f>
        <v>11.06730876917908</v>
      </c>
    </row>
    <row r="2307" spans="1:8" x14ac:dyDescent="0.25">
      <c r="A2307" s="56">
        <v>395971051358</v>
      </c>
      <c r="B2307" s="57" t="s">
        <v>6498</v>
      </c>
      <c r="C2307" s="58" t="s">
        <v>6499</v>
      </c>
      <c r="D2307" s="58" t="s">
        <v>6500</v>
      </c>
      <c r="E2307" s="58" t="s">
        <v>743</v>
      </c>
      <c r="F2307" s="57" t="s">
        <v>441</v>
      </c>
      <c r="G2307" s="59">
        <v>54351</v>
      </c>
      <c r="H2307" s="102">
        <f t="shared" si="36"/>
        <v>11.06730876917908</v>
      </c>
    </row>
    <row r="2308" spans="1:8" x14ac:dyDescent="0.25">
      <c r="A2308" s="56">
        <v>396990806137</v>
      </c>
      <c r="B2308" s="57" t="s">
        <v>308</v>
      </c>
      <c r="C2308" s="58" t="s">
        <v>6501</v>
      </c>
      <c r="D2308" s="58" t="s">
        <v>6502</v>
      </c>
      <c r="E2308" s="58" t="s">
        <v>440</v>
      </c>
      <c r="F2308" s="57" t="s">
        <v>441</v>
      </c>
      <c r="G2308" s="59">
        <v>54351</v>
      </c>
      <c r="H2308" s="102">
        <f t="shared" si="36"/>
        <v>11.06730876917908</v>
      </c>
    </row>
    <row r="2309" spans="1:8" x14ac:dyDescent="0.25">
      <c r="A2309" s="56">
        <v>398961205542</v>
      </c>
      <c r="B2309" s="57" t="s">
        <v>6503</v>
      </c>
      <c r="C2309" s="58" t="s">
        <v>2155</v>
      </c>
      <c r="D2309" s="58" t="s">
        <v>6504</v>
      </c>
      <c r="E2309" s="58" t="s">
        <v>2037</v>
      </c>
      <c r="F2309" s="57" t="s">
        <v>441</v>
      </c>
      <c r="G2309" s="59">
        <v>54351</v>
      </c>
      <c r="H2309" s="102">
        <f t="shared" si="36"/>
        <v>11.06730876917908</v>
      </c>
    </row>
    <row r="2310" spans="1:8" x14ac:dyDescent="0.25">
      <c r="A2310" s="56">
        <v>398040100265</v>
      </c>
      <c r="B2310" s="57" t="s">
        <v>6505</v>
      </c>
      <c r="C2310" s="58" t="s">
        <v>6506</v>
      </c>
      <c r="D2310" s="58" t="s">
        <v>6507</v>
      </c>
      <c r="E2310" s="58" t="s">
        <v>743</v>
      </c>
      <c r="F2310" s="57" t="s">
        <v>441</v>
      </c>
      <c r="G2310" s="59">
        <v>52998</v>
      </c>
      <c r="H2310" s="102">
        <f t="shared" si="36"/>
        <v>10.791801993504313</v>
      </c>
    </row>
    <row r="2311" spans="1:8" x14ac:dyDescent="0.25">
      <c r="A2311" s="56">
        <v>398940120679</v>
      </c>
      <c r="B2311" s="57" t="s">
        <v>6508</v>
      </c>
      <c r="C2311" s="58" t="s">
        <v>6509</v>
      </c>
      <c r="D2311" s="58" t="s">
        <v>6510</v>
      </c>
      <c r="E2311" s="58" t="s">
        <v>1845</v>
      </c>
      <c r="F2311" s="57" t="s">
        <v>441</v>
      </c>
      <c r="G2311" s="59">
        <v>52338</v>
      </c>
      <c r="H2311" s="102">
        <f t="shared" si="36"/>
        <v>10.657408444394669</v>
      </c>
    </row>
    <row r="2312" spans="1:8" x14ac:dyDescent="0.25">
      <c r="A2312" s="56">
        <v>408950800142</v>
      </c>
      <c r="B2312" s="57" t="s">
        <v>6511</v>
      </c>
      <c r="C2312" s="58" t="s">
        <v>823</v>
      </c>
      <c r="D2312" s="58" t="s">
        <v>6512</v>
      </c>
      <c r="E2312" s="58" t="s">
        <v>732</v>
      </c>
      <c r="F2312" s="57" t="s">
        <v>441</v>
      </c>
      <c r="G2312" s="59">
        <v>50438</v>
      </c>
      <c r="H2312" s="102">
        <f t="shared" si="36"/>
        <v>10.270517924230546</v>
      </c>
    </row>
    <row r="2313" spans="1:8" x14ac:dyDescent="0.25">
      <c r="A2313" s="56">
        <v>390070411116</v>
      </c>
      <c r="B2313" s="57" t="s">
        <v>6513</v>
      </c>
      <c r="C2313" s="58" t="s">
        <v>6514</v>
      </c>
      <c r="D2313" s="58" t="s">
        <v>6515</v>
      </c>
      <c r="E2313" s="58" t="s">
        <v>1532</v>
      </c>
      <c r="F2313" s="57" t="s">
        <v>477</v>
      </c>
      <c r="G2313" s="59">
        <v>49888</v>
      </c>
      <c r="H2313" s="102">
        <f t="shared" si="36"/>
        <v>10.158523299972511</v>
      </c>
    </row>
    <row r="2314" spans="1:8" x14ac:dyDescent="0.25">
      <c r="A2314" s="56">
        <v>395190200692</v>
      </c>
      <c r="B2314" s="57" t="s">
        <v>6516</v>
      </c>
      <c r="C2314" s="58" t="s">
        <v>6517</v>
      </c>
      <c r="D2314" s="58" t="s">
        <v>5433</v>
      </c>
      <c r="E2314" s="58" t="s">
        <v>728</v>
      </c>
      <c r="F2314" s="57" t="s">
        <v>441</v>
      </c>
      <c r="G2314" s="59">
        <v>49888</v>
      </c>
      <c r="H2314" s="102">
        <f t="shared" si="36"/>
        <v>10.158523299972511</v>
      </c>
    </row>
    <row r="2315" spans="1:8" x14ac:dyDescent="0.25">
      <c r="A2315" s="56">
        <v>395911205801</v>
      </c>
      <c r="B2315" s="57" t="s">
        <v>6518</v>
      </c>
      <c r="C2315" s="58" t="s">
        <v>3075</v>
      </c>
      <c r="D2315" s="58" t="s">
        <v>6519</v>
      </c>
      <c r="E2315" s="58" t="s">
        <v>728</v>
      </c>
      <c r="F2315" s="57" t="s">
        <v>441</v>
      </c>
      <c r="G2315" s="59">
        <v>49888</v>
      </c>
      <c r="H2315" s="102">
        <f t="shared" si="36"/>
        <v>10.158523299972511</v>
      </c>
    </row>
    <row r="2316" spans="1:8" x14ac:dyDescent="0.25">
      <c r="A2316" s="56">
        <v>371850203952</v>
      </c>
      <c r="B2316" s="57" t="s">
        <v>6520</v>
      </c>
      <c r="C2316" s="58" t="s">
        <v>6521</v>
      </c>
      <c r="D2316" s="58" t="s">
        <v>6522</v>
      </c>
      <c r="E2316" s="58" t="s">
        <v>4156</v>
      </c>
      <c r="F2316" s="57" t="s">
        <v>441</v>
      </c>
      <c r="G2316" s="59">
        <v>49540</v>
      </c>
      <c r="H2316" s="102">
        <f t="shared" si="36"/>
        <v>10.087661246805608</v>
      </c>
    </row>
    <row r="2317" spans="1:8" x14ac:dyDescent="0.25">
      <c r="A2317" s="56">
        <v>395000900634</v>
      </c>
      <c r="B2317" s="57" t="s">
        <v>6523</v>
      </c>
      <c r="C2317" s="58" t="s">
        <v>6524</v>
      </c>
      <c r="D2317" s="58" t="s">
        <v>6525</v>
      </c>
      <c r="E2317" s="58" t="s">
        <v>743</v>
      </c>
      <c r="F2317" s="57" t="s">
        <v>441</v>
      </c>
      <c r="G2317" s="59">
        <v>49490</v>
      </c>
      <c r="H2317" s="102">
        <f t="shared" si="36"/>
        <v>10.077479917327604</v>
      </c>
    </row>
    <row r="2318" spans="1:8" x14ac:dyDescent="0.25">
      <c r="A2318" s="56">
        <v>385860300078</v>
      </c>
      <c r="B2318" s="57" t="s">
        <v>6526</v>
      </c>
      <c r="C2318" s="58" t="s">
        <v>6527</v>
      </c>
      <c r="D2318" s="58" t="s">
        <v>6528</v>
      </c>
      <c r="E2318" s="58" t="s">
        <v>1280</v>
      </c>
      <c r="F2318" s="57" t="s">
        <v>441</v>
      </c>
      <c r="G2318" s="59">
        <v>49451</v>
      </c>
      <c r="H2318" s="102">
        <f t="shared" si="36"/>
        <v>10.069538480334762</v>
      </c>
    </row>
    <row r="2319" spans="1:8" x14ac:dyDescent="0.25">
      <c r="A2319" s="56">
        <v>400181105770</v>
      </c>
      <c r="B2319" s="57" t="s">
        <v>6529</v>
      </c>
      <c r="C2319" s="58" t="s">
        <v>6530</v>
      </c>
      <c r="D2319" s="58" t="s">
        <v>6531</v>
      </c>
      <c r="E2319" s="58" t="s">
        <v>716</v>
      </c>
      <c r="F2319" s="57" t="s">
        <v>441</v>
      </c>
      <c r="G2319" s="59">
        <v>49451</v>
      </c>
      <c r="H2319" s="102">
        <f t="shared" si="36"/>
        <v>10.069538480334762</v>
      </c>
    </row>
    <row r="2320" spans="1:8" x14ac:dyDescent="0.25">
      <c r="A2320" s="56">
        <v>370000110363</v>
      </c>
      <c r="B2320" s="57" t="s">
        <v>6532</v>
      </c>
      <c r="C2320" s="58" t="s">
        <v>2862</v>
      </c>
      <c r="D2320" s="58" t="s">
        <v>6533</v>
      </c>
      <c r="E2320" s="58" t="s">
        <v>1409</v>
      </c>
      <c r="F2320" s="57" t="s">
        <v>441</v>
      </c>
      <c r="G2320" s="59">
        <v>49450</v>
      </c>
      <c r="H2320" s="102">
        <f t="shared" si="36"/>
        <v>10.069334853745202</v>
      </c>
    </row>
    <row r="2321" spans="1:8" x14ac:dyDescent="0.25">
      <c r="A2321" s="56">
        <v>370160806852</v>
      </c>
      <c r="B2321" s="57" t="s">
        <v>6534</v>
      </c>
      <c r="C2321" s="58" t="s">
        <v>6535</v>
      </c>
      <c r="D2321" s="58" t="s">
        <v>6536</v>
      </c>
      <c r="E2321" s="58" t="s">
        <v>1409</v>
      </c>
      <c r="F2321" s="57" t="s">
        <v>441</v>
      </c>
      <c r="G2321" s="59">
        <v>49450</v>
      </c>
      <c r="H2321" s="102">
        <f t="shared" si="36"/>
        <v>10.069334853745202</v>
      </c>
    </row>
    <row r="2322" spans="1:8" x14ac:dyDescent="0.25">
      <c r="A2322" s="56">
        <v>370940700771</v>
      </c>
      <c r="B2322" s="57" t="s">
        <v>6537</v>
      </c>
      <c r="C2322" s="58" t="s">
        <v>6538</v>
      </c>
      <c r="D2322" s="58" t="s">
        <v>6539</v>
      </c>
      <c r="E2322" s="58" t="s">
        <v>1409</v>
      </c>
      <c r="F2322" s="57" t="s">
        <v>441</v>
      </c>
      <c r="G2322" s="59">
        <v>49450</v>
      </c>
      <c r="H2322" s="102">
        <f t="shared" si="36"/>
        <v>10.069334853745202</v>
      </c>
    </row>
    <row r="2323" spans="1:8" x14ac:dyDescent="0.25">
      <c r="A2323" s="56">
        <v>370980507159</v>
      </c>
      <c r="B2323" s="57" t="s">
        <v>6540</v>
      </c>
      <c r="C2323" s="58" t="s">
        <v>6541</v>
      </c>
      <c r="D2323" s="58" t="s">
        <v>6542</v>
      </c>
      <c r="E2323" s="58" t="s">
        <v>1409</v>
      </c>
      <c r="F2323" s="57" t="s">
        <v>441</v>
      </c>
      <c r="G2323" s="59">
        <v>49450</v>
      </c>
      <c r="H2323" s="102">
        <f t="shared" si="36"/>
        <v>10.069334853745202</v>
      </c>
    </row>
    <row r="2324" spans="1:8" x14ac:dyDescent="0.25">
      <c r="A2324" s="56">
        <v>370991200195</v>
      </c>
      <c r="B2324" s="57" t="s">
        <v>6543</v>
      </c>
      <c r="C2324" s="58" t="s">
        <v>6460</v>
      </c>
      <c r="D2324" s="58" t="s">
        <v>6461</v>
      </c>
      <c r="E2324" s="58" t="s">
        <v>1409</v>
      </c>
      <c r="F2324" s="57" t="s">
        <v>441</v>
      </c>
      <c r="G2324" s="59">
        <v>49450</v>
      </c>
      <c r="H2324" s="102">
        <f t="shared" si="36"/>
        <v>10.069334853745202</v>
      </c>
    </row>
    <row r="2325" spans="1:8" x14ac:dyDescent="0.25">
      <c r="A2325" s="56">
        <v>371010100788</v>
      </c>
      <c r="B2325" s="57" t="s">
        <v>6544</v>
      </c>
      <c r="C2325" s="58" t="s">
        <v>6545</v>
      </c>
      <c r="D2325" s="58" t="s">
        <v>6546</v>
      </c>
      <c r="E2325" s="58" t="s">
        <v>1674</v>
      </c>
      <c r="F2325" s="57" t="s">
        <v>441</v>
      </c>
      <c r="G2325" s="59">
        <v>49450</v>
      </c>
      <c r="H2325" s="102">
        <f t="shared" si="36"/>
        <v>10.069334853745202</v>
      </c>
    </row>
    <row r="2326" spans="1:8" x14ac:dyDescent="0.25">
      <c r="A2326" s="56">
        <v>371051200321</v>
      </c>
      <c r="B2326" s="57" t="s">
        <v>6547</v>
      </c>
      <c r="C2326" s="58" t="s">
        <v>6548</v>
      </c>
      <c r="D2326" s="58" t="s">
        <v>6549</v>
      </c>
      <c r="E2326" s="58" t="s">
        <v>2200</v>
      </c>
      <c r="F2326" s="57" t="s">
        <v>441</v>
      </c>
      <c r="G2326" s="59">
        <v>49450</v>
      </c>
      <c r="H2326" s="102">
        <f t="shared" si="36"/>
        <v>10.069334853745202</v>
      </c>
    </row>
    <row r="2327" spans="1:8" x14ac:dyDescent="0.25">
      <c r="A2327" s="56">
        <v>371160801831</v>
      </c>
      <c r="B2327" s="57" t="s">
        <v>6550</v>
      </c>
      <c r="C2327" s="58" t="s">
        <v>6551</v>
      </c>
      <c r="D2327" s="58" t="s">
        <v>6552</v>
      </c>
      <c r="E2327" s="58" t="s">
        <v>2200</v>
      </c>
      <c r="F2327" s="57" t="s">
        <v>477</v>
      </c>
      <c r="G2327" s="59">
        <v>49450</v>
      </c>
      <c r="H2327" s="102">
        <f t="shared" si="36"/>
        <v>10.069334853745202</v>
      </c>
    </row>
    <row r="2328" spans="1:8" x14ac:dyDescent="0.25">
      <c r="A2328" s="56">
        <v>371161000793</v>
      </c>
      <c r="B2328" s="57" t="s">
        <v>6553</v>
      </c>
      <c r="C2328" s="58" t="s">
        <v>6554</v>
      </c>
      <c r="D2328" s="58" t="s">
        <v>6555</v>
      </c>
      <c r="E2328" s="58" t="s">
        <v>1674</v>
      </c>
      <c r="F2328" s="57" t="s">
        <v>441</v>
      </c>
      <c r="G2328" s="59">
        <v>49450</v>
      </c>
      <c r="H2328" s="102">
        <f t="shared" si="36"/>
        <v>10.069334853745202</v>
      </c>
    </row>
    <row r="2329" spans="1:8" x14ac:dyDescent="0.25">
      <c r="A2329" s="56">
        <v>371161202299</v>
      </c>
      <c r="B2329" s="57" t="s">
        <v>6556</v>
      </c>
      <c r="C2329" s="58" t="s">
        <v>6557</v>
      </c>
      <c r="D2329" s="58" t="s">
        <v>6558</v>
      </c>
      <c r="E2329" s="58" t="s">
        <v>2200</v>
      </c>
      <c r="F2329" s="57" t="s">
        <v>441</v>
      </c>
      <c r="G2329" s="59">
        <v>49450</v>
      </c>
      <c r="H2329" s="102">
        <f t="shared" si="36"/>
        <v>10.069334853745202</v>
      </c>
    </row>
    <row r="2330" spans="1:8" x14ac:dyDescent="0.25">
      <c r="A2330" s="56">
        <v>371781112176</v>
      </c>
      <c r="B2330" s="57" t="s">
        <v>6559</v>
      </c>
      <c r="C2330" s="58" t="s">
        <v>6560</v>
      </c>
      <c r="D2330" s="58" t="s">
        <v>6561</v>
      </c>
      <c r="E2330" s="58" t="s">
        <v>2200</v>
      </c>
      <c r="F2330" s="57" t="s">
        <v>441</v>
      </c>
      <c r="G2330" s="59">
        <v>49450</v>
      </c>
      <c r="H2330" s="102">
        <f t="shared" si="36"/>
        <v>10.069334853745202</v>
      </c>
    </row>
    <row r="2331" spans="1:8" x14ac:dyDescent="0.25">
      <c r="A2331" s="56">
        <v>371850203693</v>
      </c>
      <c r="B2331" s="57" t="s">
        <v>6562</v>
      </c>
      <c r="C2331" s="58" t="s">
        <v>6563</v>
      </c>
      <c r="D2331" s="58" t="s">
        <v>6564</v>
      </c>
      <c r="E2331" s="58" t="s">
        <v>2200</v>
      </c>
      <c r="F2331" s="57" t="s">
        <v>441</v>
      </c>
      <c r="G2331" s="59">
        <v>49450</v>
      </c>
      <c r="H2331" s="102">
        <f t="shared" si="36"/>
        <v>10.069334853745202</v>
      </c>
    </row>
    <row r="2332" spans="1:8" x14ac:dyDescent="0.25">
      <c r="A2332" s="56">
        <v>371880310087</v>
      </c>
      <c r="B2332" s="57" t="s">
        <v>6565</v>
      </c>
      <c r="C2332" s="58" t="s">
        <v>6566</v>
      </c>
      <c r="D2332" s="58" t="s">
        <v>6567</v>
      </c>
      <c r="E2332" s="58" t="s">
        <v>1674</v>
      </c>
      <c r="F2332" s="57" t="s">
        <v>441</v>
      </c>
      <c r="G2332" s="59">
        <v>49450</v>
      </c>
      <c r="H2332" s="102">
        <f t="shared" si="36"/>
        <v>10.069334853745202</v>
      </c>
    </row>
    <row r="2333" spans="1:8" x14ac:dyDescent="0.25">
      <c r="A2333" s="56">
        <v>371880311008</v>
      </c>
      <c r="B2333" s="57" t="s">
        <v>6568</v>
      </c>
      <c r="C2333" s="58" t="s">
        <v>6569</v>
      </c>
      <c r="D2333" s="58" t="s">
        <v>6570</v>
      </c>
      <c r="E2333" s="58" t="s">
        <v>1674</v>
      </c>
      <c r="F2333" s="57" t="s">
        <v>441</v>
      </c>
      <c r="G2333" s="59">
        <v>49450</v>
      </c>
      <c r="H2333" s="102">
        <f t="shared" si="36"/>
        <v>10.069334853745202</v>
      </c>
    </row>
    <row r="2334" spans="1:8" x14ac:dyDescent="0.25">
      <c r="A2334" s="56">
        <v>371940500671</v>
      </c>
      <c r="B2334" s="57" t="s">
        <v>6571</v>
      </c>
      <c r="C2334" s="58" t="s">
        <v>6572</v>
      </c>
      <c r="D2334" s="58" t="s">
        <v>6573</v>
      </c>
      <c r="E2334" s="58" t="s">
        <v>2200</v>
      </c>
      <c r="F2334" s="57" t="s">
        <v>441</v>
      </c>
      <c r="G2334" s="59">
        <v>49450</v>
      </c>
      <c r="H2334" s="102">
        <f t="shared" si="36"/>
        <v>10.069334853745202</v>
      </c>
    </row>
    <row r="2335" spans="1:8" x14ac:dyDescent="0.25">
      <c r="A2335" s="56">
        <v>371951200806</v>
      </c>
      <c r="B2335" s="57" t="s">
        <v>6574</v>
      </c>
      <c r="C2335" s="58" t="s">
        <v>2906</v>
      </c>
      <c r="D2335" s="58" t="s">
        <v>2907</v>
      </c>
      <c r="E2335" s="58" t="s">
        <v>2200</v>
      </c>
      <c r="F2335" s="57" t="s">
        <v>441</v>
      </c>
      <c r="G2335" s="59">
        <v>49450</v>
      </c>
      <c r="H2335" s="102">
        <f t="shared" si="36"/>
        <v>10.069334853745202</v>
      </c>
    </row>
    <row r="2336" spans="1:8" x14ac:dyDescent="0.25">
      <c r="A2336" s="56">
        <v>371960700315</v>
      </c>
      <c r="B2336" s="57" t="s">
        <v>6575</v>
      </c>
      <c r="C2336" s="58" t="s">
        <v>6576</v>
      </c>
      <c r="D2336" s="58" t="s">
        <v>6577</v>
      </c>
      <c r="E2336" s="58" t="s">
        <v>2200</v>
      </c>
      <c r="F2336" s="57" t="s">
        <v>441</v>
      </c>
      <c r="G2336" s="59">
        <v>49450</v>
      </c>
      <c r="H2336" s="102">
        <f t="shared" si="36"/>
        <v>10.069334853745202</v>
      </c>
    </row>
    <row r="2337" spans="1:8" x14ac:dyDescent="0.25">
      <c r="A2337" s="56">
        <v>371971100506</v>
      </c>
      <c r="B2337" s="57" t="s">
        <v>6578</v>
      </c>
      <c r="C2337" s="58" t="s">
        <v>6579</v>
      </c>
      <c r="D2337" s="58" t="s">
        <v>6580</v>
      </c>
      <c r="E2337" s="58" t="s">
        <v>2200</v>
      </c>
      <c r="F2337" s="57" t="s">
        <v>441</v>
      </c>
      <c r="G2337" s="59">
        <v>49450</v>
      </c>
      <c r="H2337" s="102">
        <f t="shared" si="36"/>
        <v>10.069334853745202</v>
      </c>
    </row>
    <row r="2338" spans="1:8" x14ac:dyDescent="0.25">
      <c r="A2338" s="56">
        <v>371980301018</v>
      </c>
      <c r="B2338" s="57" t="s">
        <v>6581</v>
      </c>
      <c r="C2338" s="58" t="s">
        <v>6582</v>
      </c>
      <c r="D2338" s="58" t="s">
        <v>6583</v>
      </c>
      <c r="E2338" s="58" t="s">
        <v>2200</v>
      </c>
      <c r="F2338" s="57" t="s">
        <v>441</v>
      </c>
      <c r="G2338" s="59">
        <v>49450</v>
      </c>
      <c r="H2338" s="102">
        <f t="shared" si="36"/>
        <v>10.069334853745202</v>
      </c>
    </row>
    <row r="2339" spans="1:8" x14ac:dyDescent="0.25">
      <c r="A2339" s="56">
        <v>371990100037</v>
      </c>
      <c r="B2339" s="57" t="s">
        <v>6584</v>
      </c>
      <c r="C2339" s="58" t="s">
        <v>6585</v>
      </c>
      <c r="D2339" s="58" t="s">
        <v>6586</v>
      </c>
      <c r="E2339" s="58" t="s">
        <v>2200</v>
      </c>
      <c r="F2339" s="57" t="s">
        <v>441</v>
      </c>
      <c r="G2339" s="59">
        <v>49450</v>
      </c>
      <c r="H2339" s="102">
        <f t="shared" si="36"/>
        <v>10.069334853745202</v>
      </c>
    </row>
    <row r="2340" spans="1:8" x14ac:dyDescent="0.25">
      <c r="A2340" s="56">
        <v>373120203259</v>
      </c>
      <c r="B2340" s="57" t="s">
        <v>6587</v>
      </c>
      <c r="C2340" s="58" t="s">
        <v>6588</v>
      </c>
      <c r="D2340" s="58" t="s">
        <v>6589</v>
      </c>
      <c r="E2340" s="58" t="s">
        <v>716</v>
      </c>
      <c r="F2340" s="57" t="s">
        <v>441</v>
      </c>
      <c r="G2340" s="59">
        <v>49450</v>
      </c>
      <c r="H2340" s="102">
        <f t="shared" si="36"/>
        <v>10.069334853745202</v>
      </c>
    </row>
    <row r="2341" spans="1:8" x14ac:dyDescent="0.25">
      <c r="A2341" s="56">
        <v>385010902541</v>
      </c>
      <c r="B2341" s="57" t="s">
        <v>6590</v>
      </c>
      <c r="C2341" s="58" t="s">
        <v>6591</v>
      </c>
      <c r="D2341" s="58" t="s">
        <v>6592</v>
      </c>
      <c r="E2341" s="58" t="s">
        <v>1280</v>
      </c>
      <c r="F2341" s="57" t="s">
        <v>441</v>
      </c>
      <c r="G2341" s="59">
        <v>49450</v>
      </c>
      <c r="H2341" s="102">
        <f t="shared" si="36"/>
        <v>10.069334853745202</v>
      </c>
    </row>
    <row r="2342" spans="1:8" x14ac:dyDescent="0.25">
      <c r="A2342" s="56">
        <v>389161000072</v>
      </c>
      <c r="B2342" s="57" t="s">
        <v>6593</v>
      </c>
      <c r="C2342" s="58" t="s">
        <v>6594</v>
      </c>
      <c r="D2342" s="58" t="s">
        <v>6595</v>
      </c>
      <c r="E2342" s="58" t="s">
        <v>3105</v>
      </c>
      <c r="F2342" s="57" t="s">
        <v>441</v>
      </c>
      <c r="G2342" s="59">
        <v>49450</v>
      </c>
      <c r="H2342" s="102">
        <f t="shared" si="36"/>
        <v>10.069334853745202</v>
      </c>
    </row>
    <row r="2343" spans="1:8" x14ac:dyDescent="0.25">
      <c r="A2343" s="56">
        <v>389190300255</v>
      </c>
      <c r="B2343" s="57" t="s">
        <v>6596</v>
      </c>
      <c r="C2343" s="58" t="s">
        <v>6597</v>
      </c>
      <c r="D2343" s="58" t="s">
        <v>6598</v>
      </c>
      <c r="E2343" s="58" t="s">
        <v>3105</v>
      </c>
      <c r="F2343" s="57" t="s">
        <v>441</v>
      </c>
      <c r="G2343" s="59">
        <v>49450</v>
      </c>
      <c r="H2343" s="102">
        <f t="shared" si="36"/>
        <v>10.069334853745202</v>
      </c>
    </row>
    <row r="2344" spans="1:8" x14ac:dyDescent="0.25">
      <c r="A2344" s="56">
        <v>389831200060</v>
      </c>
      <c r="B2344" s="57" t="s">
        <v>6599</v>
      </c>
      <c r="C2344" s="58" t="s">
        <v>6600</v>
      </c>
      <c r="D2344" s="58" t="s">
        <v>6601</v>
      </c>
      <c r="E2344" s="58" t="s">
        <v>2249</v>
      </c>
      <c r="F2344" s="57" t="s">
        <v>441</v>
      </c>
      <c r="G2344" s="59">
        <v>49450</v>
      </c>
      <c r="H2344" s="102">
        <f t="shared" si="36"/>
        <v>10.069334853745202</v>
      </c>
    </row>
    <row r="2345" spans="1:8" x14ac:dyDescent="0.25">
      <c r="A2345" s="56">
        <v>389900100609</v>
      </c>
      <c r="B2345" s="57" t="s">
        <v>6602</v>
      </c>
      <c r="C2345" s="58" t="s">
        <v>6325</v>
      </c>
      <c r="D2345" s="58" t="s">
        <v>6326</v>
      </c>
      <c r="E2345" s="58" t="s">
        <v>6327</v>
      </c>
      <c r="F2345" s="57" t="s">
        <v>441</v>
      </c>
      <c r="G2345" s="59">
        <v>49450</v>
      </c>
      <c r="H2345" s="102">
        <f t="shared" si="36"/>
        <v>10.069334853745202</v>
      </c>
    </row>
    <row r="2346" spans="1:8" x14ac:dyDescent="0.25">
      <c r="A2346" s="56">
        <v>389900100625</v>
      </c>
      <c r="B2346" s="57" t="s">
        <v>6603</v>
      </c>
      <c r="C2346" s="58" t="s">
        <v>6325</v>
      </c>
      <c r="D2346" s="58" t="s">
        <v>6326</v>
      </c>
      <c r="E2346" s="58" t="s">
        <v>6327</v>
      </c>
      <c r="F2346" s="57" t="s">
        <v>441</v>
      </c>
      <c r="G2346" s="59">
        <v>49450</v>
      </c>
      <c r="H2346" s="102">
        <f t="shared" si="36"/>
        <v>10.069334853745202</v>
      </c>
    </row>
    <row r="2347" spans="1:8" x14ac:dyDescent="0.25">
      <c r="A2347" s="56">
        <v>390100200891</v>
      </c>
      <c r="B2347" s="57" t="s">
        <v>6604</v>
      </c>
      <c r="C2347" s="58" t="s">
        <v>6605</v>
      </c>
      <c r="D2347" s="58" t="s">
        <v>6606</v>
      </c>
      <c r="E2347" s="58" t="s">
        <v>1215</v>
      </c>
      <c r="F2347" s="57" t="s">
        <v>441</v>
      </c>
      <c r="G2347" s="59">
        <v>49450</v>
      </c>
      <c r="H2347" s="102">
        <f t="shared" si="36"/>
        <v>10.069334853745202</v>
      </c>
    </row>
    <row r="2348" spans="1:8" x14ac:dyDescent="0.25">
      <c r="A2348" s="56">
        <v>390130300688</v>
      </c>
      <c r="B2348" s="57" t="s">
        <v>6607</v>
      </c>
      <c r="C2348" s="58" t="s">
        <v>6608</v>
      </c>
      <c r="D2348" s="58" t="s">
        <v>6609</v>
      </c>
      <c r="E2348" s="58" t="s">
        <v>1532</v>
      </c>
      <c r="F2348" s="57" t="s">
        <v>477</v>
      </c>
      <c r="G2348" s="59">
        <v>49450</v>
      </c>
      <c r="H2348" s="102">
        <f t="shared" si="36"/>
        <v>10.069334853745202</v>
      </c>
    </row>
    <row r="2349" spans="1:8" x14ac:dyDescent="0.25">
      <c r="A2349" s="56">
        <v>390191100606</v>
      </c>
      <c r="B2349" s="57" t="s">
        <v>6610</v>
      </c>
      <c r="C2349" s="58" t="s">
        <v>6611</v>
      </c>
      <c r="D2349" s="58" t="s">
        <v>6612</v>
      </c>
      <c r="E2349" s="58" t="s">
        <v>1781</v>
      </c>
      <c r="F2349" s="57" t="s">
        <v>477</v>
      </c>
      <c r="G2349" s="59">
        <v>49450</v>
      </c>
      <c r="H2349" s="102">
        <f t="shared" si="36"/>
        <v>10.069334853745202</v>
      </c>
    </row>
    <row r="2350" spans="1:8" x14ac:dyDescent="0.25">
      <c r="A2350" s="56">
        <v>390680400019</v>
      </c>
      <c r="B2350" s="57" t="s">
        <v>6613</v>
      </c>
      <c r="C2350" s="58" t="s">
        <v>6614</v>
      </c>
      <c r="D2350" s="58" t="s">
        <v>6615</v>
      </c>
      <c r="E2350" s="58" t="s">
        <v>1532</v>
      </c>
      <c r="F2350" s="57" t="s">
        <v>441</v>
      </c>
      <c r="G2350" s="59">
        <v>49450</v>
      </c>
      <c r="H2350" s="102">
        <f t="shared" si="36"/>
        <v>10.069334853745202</v>
      </c>
    </row>
    <row r="2351" spans="1:8" x14ac:dyDescent="0.25">
      <c r="A2351" s="56">
        <v>390690500011</v>
      </c>
      <c r="B2351" s="57" t="s">
        <v>6616</v>
      </c>
      <c r="C2351" s="58" t="s">
        <v>6617</v>
      </c>
      <c r="D2351" s="58" t="s">
        <v>6618</v>
      </c>
      <c r="E2351" s="58" t="s">
        <v>1215</v>
      </c>
      <c r="F2351" s="57" t="s">
        <v>441</v>
      </c>
      <c r="G2351" s="59">
        <v>49450</v>
      </c>
      <c r="H2351" s="102">
        <f t="shared" si="36"/>
        <v>10.069334853745202</v>
      </c>
    </row>
    <row r="2352" spans="1:8" x14ac:dyDescent="0.25">
      <c r="A2352" s="56">
        <v>390780500177</v>
      </c>
      <c r="B2352" s="57" t="s">
        <v>6619</v>
      </c>
      <c r="C2352" s="58" t="s">
        <v>3687</v>
      </c>
      <c r="D2352" s="58" t="s">
        <v>3688</v>
      </c>
      <c r="E2352" s="58" t="s">
        <v>1525</v>
      </c>
      <c r="F2352" s="57" t="s">
        <v>477</v>
      </c>
      <c r="G2352" s="59">
        <v>49450</v>
      </c>
      <c r="H2352" s="102">
        <f t="shared" si="36"/>
        <v>10.069334853745202</v>
      </c>
    </row>
    <row r="2353" spans="1:8" x14ac:dyDescent="0.25">
      <c r="A2353" s="56">
        <v>391101000191</v>
      </c>
      <c r="B2353" s="57" t="s">
        <v>6620</v>
      </c>
      <c r="C2353" s="58" t="s">
        <v>6621</v>
      </c>
      <c r="D2353" s="58" t="s">
        <v>6622</v>
      </c>
      <c r="E2353" s="58" t="s">
        <v>984</v>
      </c>
      <c r="F2353" s="57" t="s">
        <v>441</v>
      </c>
      <c r="G2353" s="59">
        <v>49450</v>
      </c>
      <c r="H2353" s="102">
        <f t="shared" si="36"/>
        <v>10.069334853745202</v>
      </c>
    </row>
    <row r="2354" spans="1:8" x14ac:dyDescent="0.25">
      <c r="A2354" s="56">
        <v>391111200121</v>
      </c>
      <c r="B2354" s="57" t="s">
        <v>6623</v>
      </c>
      <c r="C2354" s="58" t="s">
        <v>2607</v>
      </c>
      <c r="D2354" s="58" t="s">
        <v>2608</v>
      </c>
      <c r="E2354" s="58" t="s">
        <v>1788</v>
      </c>
      <c r="F2354" s="57" t="s">
        <v>441</v>
      </c>
      <c r="G2354" s="59">
        <v>49450</v>
      </c>
      <c r="H2354" s="102">
        <f t="shared" si="36"/>
        <v>10.069334853745202</v>
      </c>
    </row>
    <row r="2355" spans="1:8" x14ac:dyDescent="0.25">
      <c r="A2355" s="56">
        <v>391161000026</v>
      </c>
      <c r="B2355" s="57" t="s">
        <v>6624</v>
      </c>
      <c r="C2355" s="58" t="s">
        <v>2871</v>
      </c>
      <c r="D2355" s="58" t="s">
        <v>6625</v>
      </c>
      <c r="E2355" s="58" t="s">
        <v>1416</v>
      </c>
      <c r="F2355" s="57" t="s">
        <v>441</v>
      </c>
      <c r="G2355" s="59">
        <v>49450</v>
      </c>
      <c r="H2355" s="102">
        <f t="shared" si="36"/>
        <v>10.069334853745202</v>
      </c>
    </row>
    <row r="2356" spans="1:8" x14ac:dyDescent="0.25">
      <c r="A2356" s="56">
        <v>395000200811</v>
      </c>
      <c r="B2356" s="57" t="s">
        <v>6626</v>
      </c>
      <c r="C2356" s="58" t="s">
        <v>6627</v>
      </c>
      <c r="D2356" s="58" t="s">
        <v>6628</v>
      </c>
      <c r="E2356" s="58" t="s">
        <v>743</v>
      </c>
      <c r="F2356" s="57" t="s">
        <v>441</v>
      </c>
      <c r="G2356" s="59">
        <v>49450</v>
      </c>
      <c r="H2356" s="102">
        <f t="shared" si="36"/>
        <v>10.069334853745202</v>
      </c>
    </row>
    <row r="2357" spans="1:8" x14ac:dyDescent="0.25">
      <c r="A2357" s="56">
        <v>395001200792</v>
      </c>
      <c r="B2357" s="57" t="s">
        <v>6629</v>
      </c>
      <c r="C2357" s="58" t="s">
        <v>6630</v>
      </c>
      <c r="D2357" s="58" t="s">
        <v>6631</v>
      </c>
      <c r="E2357" s="58" t="s">
        <v>743</v>
      </c>
      <c r="F2357" s="57" t="s">
        <v>441</v>
      </c>
      <c r="G2357" s="59">
        <v>49450</v>
      </c>
      <c r="H2357" s="102">
        <f t="shared" si="36"/>
        <v>10.069334853745202</v>
      </c>
    </row>
    <row r="2358" spans="1:8" x14ac:dyDescent="0.25">
      <c r="A2358" s="56">
        <v>395001201098</v>
      </c>
      <c r="B2358" s="57" t="s">
        <v>429</v>
      </c>
      <c r="C2358" s="58" t="s">
        <v>6632</v>
      </c>
      <c r="D2358" s="58" t="s">
        <v>5841</v>
      </c>
      <c r="E2358" s="58" t="s">
        <v>728</v>
      </c>
      <c r="F2358" s="57" t="s">
        <v>441</v>
      </c>
      <c r="G2358" s="59">
        <v>49450</v>
      </c>
      <c r="H2358" s="102">
        <f t="shared" si="36"/>
        <v>10.069334853745202</v>
      </c>
    </row>
    <row r="2359" spans="1:8" x14ac:dyDescent="0.25">
      <c r="A2359" s="56">
        <v>395010601147</v>
      </c>
      <c r="B2359" s="57" t="s">
        <v>6633</v>
      </c>
      <c r="C2359" s="58" t="s">
        <v>2554</v>
      </c>
      <c r="D2359" s="58" t="s">
        <v>6634</v>
      </c>
      <c r="E2359" s="58" t="s">
        <v>728</v>
      </c>
      <c r="F2359" s="57" t="s">
        <v>441</v>
      </c>
      <c r="G2359" s="59">
        <v>49450</v>
      </c>
      <c r="H2359" s="102">
        <f t="shared" si="36"/>
        <v>10.069334853745202</v>
      </c>
    </row>
    <row r="2360" spans="1:8" x14ac:dyDescent="0.25">
      <c r="A2360" s="56">
        <v>395010802746</v>
      </c>
      <c r="B2360" s="57" t="s">
        <v>6635</v>
      </c>
      <c r="C2360" s="58" t="s">
        <v>3927</v>
      </c>
      <c r="D2360" s="58" t="s">
        <v>6636</v>
      </c>
      <c r="E2360" s="58" t="s">
        <v>743</v>
      </c>
      <c r="F2360" s="57" t="s">
        <v>441</v>
      </c>
      <c r="G2360" s="59">
        <v>49450</v>
      </c>
      <c r="H2360" s="102">
        <f t="shared" si="36"/>
        <v>10.069334853745202</v>
      </c>
    </row>
    <row r="2361" spans="1:8" x14ac:dyDescent="0.25">
      <c r="A2361" s="56">
        <v>395011004126</v>
      </c>
      <c r="B2361" s="57" t="s">
        <v>6637</v>
      </c>
      <c r="C2361" s="58" t="s">
        <v>6638</v>
      </c>
      <c r="D2361" s="58" t="s">
        <v>6639</v>
      </c>
      <c r="E2361" s="58" t="s">
        <v>728</v>
      </c>
      <c r="F2361" s="57" t="s">
        <v>441</v>
      </c>
      <c r="G2361" s="59">
        <v>49450</v>
      </c>
      <c r="H2361" s="102">
        <f t="shared" si="36"/>
        <v>10.069334853745202</v>
      </c>
    </row>
    <row r="2362" spans="1:8" x14ac:dyDescent="0.25">
      <c r="A2362" s="56">
        <v>395020700127</v>
      </c>
      <c r="B2362" s="57" t="s">
        <v>6640</v>
      </c>
      <c r="C2362" s="58" t="s">
        <v>6641</v>
      </c>
      <c r="D2362" s="58" t="s">
        <v>6642</v>
      </c>
      <c r="E2362" s="58" t="s">
        <v>743</v>
      </c>
      <c r="F2362" s="57" t="s">
        <v>441</v>
      </c>
      <c r="G2362" s="59">
        <v>49450</v>
      </c>
      <c r="H2362" s="102">
        <f t="shared" si="36"/>
        <v>10.069334853745202</v>
      </c>
    </row>
    <row r="2363" spans="1:8" x14ac:dyDescent="0.25">
      <c r="A2363" s="56">
        <v>395020803660</v>
      </c>
      <c r="B2363" s="57" t="s">
        <v>6643</v>
      </c>
      <c r="C2363" s="58" t="s">
        <v>6644</v>
      </c>
      <c r="D2363" s="58" t="s">
        <v>6645</v>
      </c>
      <c r="E2363" s="58" t="s">
        <v>743</v>
      </c>
      <c r="F2363" s="57" t="s">
        <v>441</v>
      </c>
      <c r="G2363" s="59">
        <v>49450</v>
      </c>
      <c r="H2363" s="102">
        <f t="shared" si="36"/>
        <v>10.069334853745202</v>
      </c>
    </row>
    <row r="2364" spans="1:8" x14ac:dyDescent="0.25">
      <c r="A2364" s="56">
        <v>395030100047</v>
      </c>
      <c r="B2364" s="57" t="s">
        <v>6646</v>
      </c>
      <c r="C2364" s="58" t="s">
        <v>6647</v>
      </c>
      <c r="D2364" s="58" t="s">
        <v>6648</v>
      </c>
      <c r="E2364" s="58" t="s">
        <v>728</v>
      </c>
      <c r="F2364" s="57" t="s">
        <v>441</v>
      </c>
      <c r="G2364" s="59">
        <v>49450</v>
      </c>
      <c r="H2364" s="102">
        <f t="shared" si="36"/>
        <v>10.069334853745202</v>
      </c>
    </row>
    <row r="2365" spans="1:8" x14ac:dyDescent="0.25">
      <c r="A2365" s="56">
        <v>395030600317</v>
      </c>
      <c r="B2365" s="57" t="s">
        <v>6649</v>
      </c>
      <c r="C2365" s="58" t="s">
        <v>6650</v>
      </c>
      <c r="D2365" s="58" t="s">
        <v>5184</v>
      </c>
      <c r="E2365" s="58" t="s">
        <v>4163</v>
      </c>
      <c r="F2365" s="57" t="s">
        <v>441</v>
      </c>
      <c r="G2365" s="59">
        <v>49450</v>
      </c>
      <c r="H2365" s="102">
        <f t="shared" si="36"/>
        <v>10.069334853745202</v>
      </c>
    </row>
    <row r="2366" spans="1:8" x14ac:dyDescent="0.25">
      <c r="A2366" s="56">
        <v>395030800871</v>
      </c>
      <c r="B2366" s="57" t="s">
        <v>6651</v>
      </c>
      <c r="C2366" s="58" t="s">
        <v>6652</v>
      </c>
      <c r="D2366" s="58" t="s">
        <v>6653</v>
      </c>
      <c r="E2366" s="58" t="s">
        <v>728</v>
      </c>
      <c r="F2366" s="57" t="s">
        <v>441</v>
      </c>
      <c r="G2366" s="59">
        <v>49450</v>
      </c>
      <c r="H2366" s="102">
        <f t="shared" si="36"/>
        <v>10.069334853745202</v>
      </c>
    </row>
    <row r="2367" spans="1:8" x14ac:dyDescent="0.25">
      <c r="A2367" s="56">
        <v>395050500688</v>
      </c>
      <c r="B2367" s="57" t="s">
        <v>6654</v>
      </c>
      <c r="C2367" s="58" t="s">
        <v>6655</v>
      </c>
      <c r="D2367" s="58" t="s">
        <v>6642</v>
      </c>
      <c r="E2367" s="58" t="s">
        <v>743</v>
      </c>
      <c r="F2367" s="57" t="s">
        <v>441</v>
      </c>
      <c r="G2367" s="59">
        <v>49450</v>
      </c>
      <c r="H2367" s="102">
        <f t="shared" si="36"/>
        <v>10.069334853745202</v>
      </c>
    </row>
    <row r="2368" spans="1:8" x14ac:dyDescent="0.25">
      <c r="A2368" s="56">
        <v>395060200402</v>
      </c>
      <c r="B2368" s="57" t="s">
        <v>6656</v>
      </c>
      <c r="C2368" s="58" t="s">
        <v>4988</v>
      </c>
      <c r="D2368" s="58" t="s">
        <v>6657</v>
      </c>
      <c r="E2368" s="58" t="s">
        <v>728</v>
      </c>
      <c r="F2368" s="57" t="s">
        <v>477</v>
      </c>
      <c r="G2368" s="59">
        <v>49450</v>
      </c>
      <c r="H2368" s="102">
        <f t="shared" si="36"/>
        <v>10.069334853745202</v>
      </c>
    </row>
    <row r="2369" spans="1:8" x14ac:dyDescent="0.25">
      <c r="A2369" s="56">
        <v>395060301241</v>
      </c>
      <c r="B2369" s="57" t="s">
        <v>6658</v>
      </c>
      <c r="C2369" s="58" t="s">
        <v>6659</v>
      </c>
      <c r="D2369" s="58" t="s">
        <v>6660</v>
      </c>
      <c r="E2369" s="58" t="s">
        <v>743</v>
      </c>
      <c r="F2369" s="57" t="s">
        <v>477</v>
      </c>
      <c r="G2369" s="59">
        <v>49450</v>
      </c>
      <c r="H2369" s="102">
        <f t="shared" si="36"/>
        <v>10.069334853745202</v>
      </c>
    </row>
    <row r="2370" spans="1:8" x14ac:dyDescent="0.25">
      <c r="A2370" s="56">
        <v>395070401431</v>
      </c>
      <c r="B2370" s="57" t="s">
        <v>6661</v>
      </c>
      <c r="C2370" s="58" t="s">
        <v>6662</v>
      </c>
      <c r="D2370" s="58" t="s">
        <v>6663</v>
      </c>
      <c r="E2370" s="58" t="s">
        <v>743</v>
      </c>
      <c r="F2370" s="57" t="s">
        <v>441</v>
      </c>
      <c r="G2370" s="59">
        <v>49450</v>
      </c>
      <c r="H2370" s="102">
        <f t="shared" ref="H2370:H2433" si="37">G2370/4910.95</f>
        <v>10.069334853745202</v>
      </c>
    </row>
    <row r="2371" spans="1:8" x14ac:dyDescent="0.25">
      <c r="A2371" s="56">
        <v>395070901352</v>
      </c>
      <c r="B2371" s="57" t="s">
        <v>6664</v>
      </c>
      <c r="C2371" s="58" t="s">
        <v>6665</v>
      </c>
      <c r="D2371" s="58" t="s">
        <v>6666</v>
      </c>
      <c r="E2371" s="58" t="s">
        <v>743</v>
      </c>
      <c r="F2371" s="57" t="s">
        <v>441</v>
      </c>
      <c r="G2371" s="59">
        <v>49450</v>
      </c>
      <c r="H2371" s="102">
        <f t="shared" si="37"/>
        <v>10.069334853745202</v>
      </c>
    </row>
    <row r="2372" spans="1:8" x14ac:dyDescent="0.25">
      <c r="A2372" s="56">
        <v>395080201936</v>
      </c>
      <c r="B2372" s="57" t="s">
        <v>6667</v>
      </c>
      <c r="C2372" s="58" t="s">
        <v>4483</v>
      </c>
      <c r="D2372" s="58" t="s">
        <v>6668</v>
      </c>
      <c r="E2372" s="58" t="s">
        <v>743</v>
      </c>
      <c r="F2372" s="57" t="s">
        <v>441</v>
      </c>
      <c r="G2372" s="59">
        <v>49450</v>
      </c>
      <c r="H2372" s="102">
        <f t="shared" si="37"/>
        <v>10.069334853745202</v>
      </c>
    </row>
    <row r="2373" spans="1:8" x14ac:dyDescent="0.25">
      <c r="A2373" s="56">
        <v>395080501701</v>
      </c>
      <c r="B2373" s="57" t="s">
        <v>6669</v>
      </c>
      <c r="C2373" s="58" t="s">
        <v>6670</v>
      </c>
      <c r="D2373" s="58" t="s">
        <v>4423</v>
      </c>
      <c r="E2373" s="58" t="s">
        <v>728</v>
      </c>
      <c r="F2373" s="57" t="s">
        <v>477</v>
      </c>
      <c r="G2373" s="59">
        <v>49450</v>
      </c>
      <c r="H2373" s="102">
        <f t="shared" si="37"/>
        <v>10.069334853745202</v>
      </c>
    </row>
    <row r="2374" spans="1:8" x14ac:dyDescent="0.25">
      <c r="A2374" s="56">
        <v>395081000934</v>
      </c>
      <c r="B2374" s="57" t="s">
        <v>6671</v>
      </c>
      <c r="C2374" s="58" t="s">
        <v>6672</v>
      </c>
      <c r="D2374" s="58" t="s">
        <v>6673</v>
      </c>
      <c r="E2374" s="58" t="s">
        <v>743</v>
      </c>
      <c r="F2374" s="57" t="s">
        <v>441</v>
      </c>
      <c r="G2374" s="59">
        <v>49450</v>
      </c>
      <c r="H2374" s="102">
        <f t="shared" si="37"/>
        <v>10.069334853745202</v>
      </c>
    </row>
    <row r="2375" spans="1:8" x14ac:dyDescent="0.25">
      <c r="A2375" s="56">
        <v>395081100653</v>
      </c>
      <c r="B2375" s="57" t="s">
        <v>6674</v>
      </c>
      <c r="C2375" s="58" t="s">
        <v>6675</v>
      </c>
      <c r="D2375" s="58" t="s">
        <v>6676</v>
      </c>
      <c r="E2375" s="58" t="s">
        <v>743</v>
      </c>
      <c r="F2375" s="57" t="s">
        <v>441</v>
      </c>
      <c r="G2375" s="59">
        <v>49450</v>
      </c>
      <c r="H2375" s="102">
        <f t="shared" si="37"/>
        <v>10.069334853745202</v>
      </c>
    </row>
    <row r="2376" spans="1:8" x14ac:dyDescent="0.25">
      <c r="A2376" s="56">
        <v>395090801168</v>
      </c>
      <c r="B2376" s="57" t="s">
        <v>6677</v>
      </c>
      <c r="C2376" s="58" t="s">
        <v>6678</v>
      </c>
      <c r="D2376" s="58" t="s">
        <v>6679</v>
      </c>
      <c r="E2376" s="58" t="s">
        <v>728</v>
      </c>
      <c r="F2376" s="57" t="s">
        <v>441</v>
      </c>
      <c r="G2376" s="59">
        <v>49450</v>
      </c>
      <c r="H2376" s="102">
        <f t="shared" si="37"/>
        <v>10.069334853745202</v>
      </c>
    </row>
    <row r="2377" spans="1:8" x14ac:dyDescent="0.25">
      <c r="A2377" s="56">
        <v>395091201652</v>
      </c>
      <c r="B2377" s="57" t="s">
        <v>6680</v>
      </c>
      <c r="C2377" s="58" t="s">
        <v>4483</v>
      </c>
      <c r="D2377" s="58" t="s">
        <v>6681</v>
      </c>
      <c r="E2377" s="58" t="s">
        <v>743</v>
      </c>
      <c r="F2377" s="57" t="s">
        <v>477</v>
      </c>
      <c r="G2377" s="59">
        <v>49450</v>
      </c>
      <c r="H2377" s="102">
        <f t="shared" si="37"/>
        <v>10.069334853745202</v>
      </c>
    </row>
    <row r="2378" spans="1:8" x14ac:dyDescent="0.25">
      <c r="A2378" s="56">
        <v>395100501125</v>
      </c>
      <c r="B2378" s="57" t="s">
        <v>6682</v>
      </c>
      <c r="C2378" s="58" t="s">
        <v>4427</v>
      </c>
      <c r="D2378" s="58" t="s">
        <v>4428</v>
      </c>
      <c r="E2378" s="58" t="s">
        <v>728</v>
      </c>
      <c r="F2378" s="57" t="s">
        <v>441</v>
      </c>
      <c r="G2378" s="59">
        <v>49450</v>
      </c>
      <c r="H2378" s="102">
        <f t="shared" si="37"/>
        <v>10.069334853745202</v>
      </c>
    </row>
    <row r="2379" spans="1:8" x14ac:dyDescent="0.25">
      <c r="A2379" s="56">
        <v>395100501168</v>
      </c>
      <c r="B2379" s="57" t="s">
        <v>6683</v>
      </c>
      <c r="C2379" s="58" t="s">
        <v>4427</v>
      </c>
      <c r="D2379" s="58" t="s">
        <v>4428</v>
      </c>
      <c r="E2379" s="58" t="s">
        <v>728</v>
      </c>
      <c r="F2379" s="57" t="s">
        <v>441</v>
      </c>
      <c r="G2379" s="59">
        <v>49450</v>
      </c>
      <c r="H2379" s="102">
        <f t="shared" si="37"/>
        <v>10.069334853745202</v>
      </c>
    </row>
    <row r="2380" spans="1:8" x14ac:dyDescent="0.25">
      <c r="A2380" s="56">
        <v>395101101635</v>
      </c>
      <c r="B2380" s="57" t="s">
        <v>6684</v>
      </c>
      <c r="C2380" s="58" t="s">
        <v>6685</v>
      </c>
      <c r="D2380" s="58" t="s">
        <v>6686</v>
      </c>
      <c r="E2380" s="58" t="s">
        <v>743</v>
      </c>
      <c r="F2380" s="57" t="s">
        <v>441</v>
      </c>
      <c r="G2380" s="59">
        <v>49450</v>
      </c>
      <c r="H2380" s="102">
        <f t="shared" si="37"/>
        <v>10.069334853745202</v>
      </c>
    </row>
    <row r="2381" spans="1:8" x14ac:dyDescent="0.25">
      <c r="A2381" s="56">
        <v>395110201693</v>
      </c>
      <c r="B2381" s="57" t="s">
        <v>6687</v>
      </c>
      <c r="C2381" s="58" t="s">
        <v>6688</v>
      </c>
      <c r="D2381" s="58" t="s">
        <v>6689</v>
      </c>
      <c r="E2381" s="58" t="s">
        <v>4163</v>
      </c>
      <c r="F2381" s="57" t="s">
        <v>441</v>
      </c>
      <c r="G2381" s="59">
        <v>49450</v>
      </c>
      <c r="H2381" s="102">
        <f t="shared" si="37"/>
        <v>10.069334853745202</v>
      </c>
    </row>
    <row r="2382" spans="1:8" x14ac:dyDescent="0.25">
      <c r="A2382" s="56">
        <v>395110400513</v>
      </c>
      <c r="B2382" s="57" t="s">
        <v>6690</v>
      </c>
      <c r="C2382" s="58" t="s">
        <v>547</v>
      </c>
      <c r="D2382" s="58" t="s">
        <v>6691</v>
      </c>
      <c r="E2382" s="58" t="s">
        <v>743</v>
      </c>
      <c r="F2382" s="57" t="s">
        <v>441</v>
      </c>
      <c r="G2382" s="59">
        <v>49450</v>
      </c>
      <c r="H2382" s="102">
        <f t="shared" si="37"/>
        <v>10.069334853745202</v>
      </c>
    </row>
    <row r="2383" spans="1:8" x14ac:dyDescent="0.25">
      <c r="A2383" s="56">
        <v>395110400963</v>
      </c>
      <c r="B2383" s="57" t="s">
        <v>6692</v>
      </c>
      <c r="C2383" s="58" t="s">
        <v>6693</v>
      </c>
      <c r="D2383" s="58" t="s">
        <v>6694</v>
      </c>
      <c r="E2383" s="58" t="s">
        <v>743</v>
      </c>
      <c r="F2383" s="57" t="s">
        <v>441</v>
      </c>
      <c r="G2383" s="59">
        <v>49450</v>
      </c>
      <c r="H2383" s="102">
        <f t="shared" si="37"/>
        <v>10.069334853745202</v>
      </c>
    </row>
    <row r="2384" spans="1:8" x14ac:dyDescent="0.25">
      <c r="A2384" s="56">
        <v>395120600995</v>
      </c>
      <c r="B2384" s="57" t="s">
        <v>6695</v>
      </c>
      <c r="C2384" s="58" t="s">
        <v>3217</v>
      </c>
      <c r="D2384" s="58" t="s">
        <v>6696</v>
      </c>
      <c r="E2384" s="58" t="s">
        <v>743</v>
      </c>
      <c r="F2384" s="57" t="s">
        <v>441</v>
      </c>
      <c r="G2384" s="59">
        <v>49450</v>
      </c>
      <c r="H2384" s="102">
        <f t="shared" si="37"/>
        <v>10.069334853745202</v>
      </c>
    </row>
    <row r="2385" spans="1:8" x14ac:dyDescent="0.25">
      <c r="A2385" s="56">
        <v>395120601355</v>
      </c>
      <c r="B2385" s="57" t="s">
        <v>431</v>
      </c>
      <c r="C2385" s="58" t="s">
        <v>6697</v>
      </c>
      <c r="D2385" s="58" t="s">
        <v>6698</v>
      </c>
      <c r="E2385" s="58" t="s">
        <v>728</v>
      </c>
      <c r="F2385" s="57" t="s">
        <v>441</v>
      </c>
      <c r="G2385" s="59">
        <v>49450</v>
      </c>
      <c r="H2385" s="102">
        <f t="shared" si="37"/>
        <v>10.069334853745202</v>
      </c>
    </row>
    <row r="2386" spans="1:8" x14ac:dyDescent="0.25">
      <c r="A2386" s="56">
        <v>395120800692</v>
      </c>
      <c r="B2386" s="57" t="s">
        <v>6699</v>
      </c>
      <c r="C2386" s="58" t="s">
        <v>6700</v>
      </c>
      <c r="D2386" s="58" t="s">
        <v>6701</v>
      </c>
      <c r="E2386" s="58" t="s">
        <v>728</v>
      </c>
      <c r="F2386" s="57" t="s">
        <v>441</v>
      </c>
      <c r="G2386" s="59">
        <v>49450</v>
      </c>
      <c r="H2386" s="102">
        <f t="shared" si="37"/>
        <v>10.069334853745202</v>
      </c>
    </row>
    <row r="2387" spans="1:8" x14ac:dyDescent="0.25">
      <c r="A2387" s="56">
        <v>395121002242</v>
      </c>
      <c r="B2387" s="57" t="s">
        <v>6702</v>
      </c>
      <c r="C2387" s="58" t="s">
        <v>6703</v>
      </c>
      <c r="D2387" s="58" t="s">
        <v>6704</v>
      </c>
      <c r="E2387" s="58" t="s">
        <v>743</v>
      </c>
      <c r="F2387" s="57" t="s">
        <v>441</v>
      </c>
      <c r="G2387" s="59">
        <v>49450</v>
      </c>
      <c r="H2387" s="102">
        <f t="shared" si="37"/>
        <v>10.069334853745202</v>
      </c>
    </row>
    <row r="2388" spans="1:8" x14ac:dyDescent="0.25">
      <c r="A2388" s="56">
        <v>395130300736</v>
      </c>
      <c r="B2388" s="57" t="s">
        <v>6705</v>
      </c>
      <c r="C2388" s="58" t="s">
        <v>6706</v>
      </c>
      <c r="D2388" s="58" t="s">
        <v>6707</v>
      </c>
      <c r="E2388" s="58" t="s">
        <v>743</v>
      </c>
      <c r="F2388" s="57" t="s">
        <v>441</v>
      </c>
      <c r="G2388" s="59">
        <v>49450</v>
      </c>
      <c r="H2388" s="102">
        <f t="shared" si="37"/>
        <v>10.069334853745202</v>
      </c>
    </row>
    <row r="2389" spans="1:8" x14ac:dyDescent="0.25">
      <c r="A2389" s="56">
        <v>395130401532</v>
      </c>
      <c r="B2389" s="57" t="s">
        <v>6708</v>
      </c>
      <c r="C2389" s="58" t="s">
        <v>6709</v>
      </c>
      <c r="D2389" s="58" t="s">
        <v>4506</v>
      </c>
      <c r="E2389" s="58" t="s">
        <v>743</v>
      </c>
      <c r="F2389" s="57" t="s">
        <v>477</v>
      </c>
      <c r="G2389" s="59">
        <v>49450</v>
      </c>
      <c r="H2389" s="102">
        <f t="shared" si="37"/>
        <v>10.069334853745202</v>
      </c>
    </row>
    <row r="2390" spans="1:8" x14ac:dyDescent="0.25">
      <c r="A2390" s="56">
        <v>395130900482</v>
      </c>
      <c r="B2390" s="57" t="s">
        <v>6710</v>
      </c>
      <c r="C2390" s="58" t="s">
        <v>2664</v>
      </c>
      <c r="D2390" s="58" t="s">
        <v>3972</v>
      </c>
      <c r="E2390" s="58" t="s">
        <v>743</v>
      </c>
      <c r="F2390" s="57" t="s">
        <v>477</v>
      </c>
      <c r="G2390" s="59">
        <v>49450</v>
      </c>
      <c r="H2390" s="102">
        <f t="shared" si="37"/>
        <v>10.069334853745202</v>
      </c>
    </row>
    <row r="2391" spans="1:8" x14ac:dyDescent="0.25">
      <c r="A2391" s="56">
        <v>395131001155</v>
      </c>
      <c r="B2391" s="57" t="s">
        <v>6711</v>
      </c>
      <c r="C2391" s="58" t="s">
        <v>3661</v>
      </c>
      <c r="D2391" s="58" t="s">
        <v>3972</v>
      </c>
      <c r="E2391" s="58" t="s">
        <v>743</v>
      </c>
      <c r="F2391" s="57" t="s">
        <v>477</v>
      </c>
      <c r="G2391" s="59">
        <v>49450</v>
      </c>
      <c r="H2391" s="102">
        <f t="shared" si="37"/>
        <v>10.069334853745202</v>
      </c>
    </row>
    <row r="2392" spans="1:8" x14ac:dyDescent="0.25">
      <c r="A2392" s="56">
        <v>395150400338</v>
      </c>
      <c r="B2392" s="57" t="s">
        <v>6712</v>
      </c>
      <c r="C2392" s="58" t="s">
        <v>5821</v>
      </c>
      <c r="D2392" s="58" t="s">
        <v>6713</v>
      </c>
      <c r="E2392" s="58" t="s">
        <v>728</v>
      </c>
      <c r="F2392" s="57" t="s">
        <v>441</v>
      </c>
      <c r="G2392" s="59">
        <v>49450</v>
      </c>
      <c r="H2392" s="102">
        <f t="shared" si="37"/>
        <v>10.069334853745202</v>
      </c>
    </row>
    <row r="2393" spans="1:8" x14ac:dyDescent="0.25">
      <c r="A2393" s="56">
        <v>395150700544</v>
      </c>
      <c r="B2393" s="57" t="s">
        <v>6714</v>
      </c>
      <c r="C2393" s="58" t="s">
        <v>6715</v>
      </c>
      <c r="D2393" s="58" t="s">
        <v>6716</v>
      </c>
      <c r="E2393" s="58" t="s">
        <v>728</v>
      </c>
      <c r="F2393" s="57" t="s">
        <v>441</v>
      </c>
      <c r="G2393" s="59">
        <v>49450</v>
      </c>
      <c r="H2393" s="102">
        <f t="shared" si="37"/>
        <v>10.069334853745202</v>
      </c>
    </row>
    <row r="2394" spans="1:8" x14ac:dyDescent="0.25">
      <c r="A2394" s="56">
        <v>395150800310</v>
      </c>
      <c r="B2394" s="57" t="s">
        <v>6717</v>
      </c>
      <c r="C2394" s="58" t="s">
        <v>6718</v>
      </c>
      <c r="D2394" s="58" t="s">
        <v>6719</v>
      </c>
      <c r="E2394" s="58" t="s">
        <v>728</v>
      </c>
      <c r="F2394" s="57" t="s">
        <v>441</v>
      </c>
      <c r="G2394" s="59">
        <v>49450</v>
      </c>
      <c r="H2394" s="102">
        <f t="shared" si="37"/>
        <v>10.069334853745202</v>
      </c>
    </row>
    <row r="2395" spans="1:8" x14ac:dyDescent="0.25">
      <c r="A2395" s="56">
        <v>395160100731</v>
      </c>
      <c r="B2395" s="57" t="s">
        <v>6720</v>
      </c>
      <c r="C2395" s="58" t="s">
        <v>6721</v>
      </c>
      <c r="D2395" s="58" t="s">
        <v>6722</v>
      </c>
      <c r="E2395" s="58" t="s">
        <v>743</v>
      </c>
      <c r="F2395" s="57" t="s">
        <v>441</v>
      </c>
      <c r="G2395" s="59">
        <v>49450</v>
      </c>
      <c r="H2395" s="102">
        <f t="shared" si="37"/>
        <v>10.069334853745202</v>
      </c>
    </row>
    <row r="2396" spans="1:8" x14ac:dyDescent="0.25">
      <c r="A2396" s="56">
        <v>395160201643</v>
      </c>
      <c r="B2396" s="57" t="s">
        <v>6723</v>
      </c>
      <c r="C2396" s="58" t="s">
        <v>6724</v>
      </c>
      <c r="D2396" s="58" t="s">
        <v>6725</v>
      </c>
      <c r="E2396" s="58" t="s">
        <v>728</v>
      </c>
      <c r="F2396" s="57" t="s">
        <v>441</v>
      </c>
      <c r="G2396" s="59">
        <v>49450</v>
      </c>
      <c r="H2396" s="102">
        <f t="shared" si="37"/>
        <v>10.069334853745202</v>
      </c>
    </row>
    <row r="2397" spans="1:8" x14ac:dyDescent="0.25">
      <c r="A2397" s="56">
        <v>395160601412</v>
      </c>
      <c r="B2397" s="57" t="s">
        <v>6726</v>
      </c>
      <c r="C2397" s="58" t="s">
        <v>6727</v>
      </c>
      <c r="D2397" s="58" t="s">
        <v>6728</v>
      </c>
      <c r="E2397" s="58" t="s">
        <v>728</v>
      </c>
      <c r="F2397" s="57" t="s">
        <v>441</v>
      </c>
      <c r="G2397" s="59">
        <v>49450</v>
      </c>
      <c r="H2397" s="102">
        <f t="shared" si="37"/>
        <v>10.069334853745202</v>
      </c>
    </row>
    <row r="2398" spans="1:8" x14ac:dyDescent="0.25">
      <c r="A2398" s="56">
        <v>395161000412</v>
      </c>
      <c r="B2398" s="57" t="s">
        <v>6729</v>
      </c>
      <c r="C2398" s="58" t="s">
        <v>6730</v>
      </c>
      <c r="D2398" s="58" t="s">
        <v>5095</v>
      </c>
      <c r="E2398" s="58" t="s">
        <v>728</v>
      </c>
      <c r="F2398" s="57" t="s">
        <v>441</v>
      </c>
      <c r="G2398" s="59">
        <v>49450</v>
      </c>
      <c r="H2398" s="102">
        <f t="shared" si="37"/>
        <v>10.069334853745202</v>
      </c>
    </row>
    <row r="2399" spans="1:8" x14ac:dyDescent="0.25">
      <c r="A2399" s="56">
        <v>395170101035</v>
      </c>
      <c r="B2399" s="57" t="s">
        <v>6731</v>
      </c>
      <c r="C2399" s="58" t="s">
        <v>6732</v>
      </c>
      <c r="D2399" s="58" t="s">
        <v>6733</v>
      </c>
      <c r="E2399" s="58" t="s">
        <v>728</v>
      </c>
      <c r="F2399" s="57" t="s">
        <v>441</v>
      </c>
      <c r="G2399" s="59">
        <v>49450</v>
      </c>
      <c r="H2399" s="102">
        <f t="shared" si="37"/>
        <v>10.069334853745202</v>
      </c>
    </row>
    <row r="2400" spans="1:8" x14ac:dyDescent="0.25">
      <c r="A2400" s="56">
        <v>395170400237</v>
      </c>
      <c r="B2400" s="57" t="s">
        <v>6734</v>
      </c>
      <c r="C2400" s="58" t="s">
        <v>6735</v>
      </c>
      <c r="D2400" s="58" t="s">
        <v>6736</v>
      </c>
      <c r="E2400" s="58" t="s">
        <v>728</v>
      </c>
      <c r="F2400" s="57" t="s">
        <v>441</v>
      </c>
      <c r="G2400" s="59">
        <v>49450</v>
      </c>
      <c r="H2400" s="102">
        <f t="shared" si="37"/>
        <v>10.069334853745202</v>
      </c>
    </row>
    <row r="2401" spans="1:8" x14ac:dyDescent="0.25">
      <c r="A2401" s="56">
        <v>395170900370</v>
      </c>
      <c r="B2401" s="57" t="s">
        <v>6737</v>
      </c>
      <c r="C2401" s="58" t="s">
        <v>6738</v>
      </c>
      <c r="D2401" s="58" t="s">
        <v>5439</v>
      </c>
      <c r="E2401" s="58" t="s">
        <v>728</v>
      </c>
      <c r="F2401" s="57" t="s">
        <v>441</v>
      </c>
      <c r="G2401" s="59">
        <v>49450</v>
      </c>
      <c r="H2401" s="102">
        <f t="shared" si="37"/>
        <v>10.069334853745202</v>
      </c>
    </row>
    <row r="2402" spans="1:8" x14ac:dyDescent="0.25">
      <c r="A2402" s="56">
        <v>395180101122</v>
      </c>
      <c r="B2402" s="57" t="s">
        <v>6739</v>
      </c>
      <c r="C2402" s="58" t="s">
        <v>6740</v>
      </c>
      <c r="D2402" s="58" t="s">
        <v>6741</v>
      </c>
      <c r="E2402" s="58" t="s">
        <v>728</v>
      </c>
      <c r="F2402" s="57" t="s">
        <v>441</v>
      </c>
      <c r="G2402" s="59">
        <v>49450</v>
      </c>
      <c r="H2402" s="102">
        <f t="shared" si="37"/>
        <v>10.069334853745202</v>
      </c>
    </row>
    <row r="2403" spans="1:8" x14ac:dyDescent="0.25">
      <c r="A2403" s="56">
        <v>395180200597</v>
      </c>
      <c r="B2403" s="57" t="s">
        <v>6742</v>
      </c>
      <c r="C2403" s="58" t="s">
        <v>6743</v>
      </c>
      <c r="D2403" s="58" t="s">
        <v>6744</v>
      </c>
      <c r="E2403" s="58" t="s">
        <v>728</v>
      </c>
      <c r="F2403" s="57" t="s">
        <v>441</v>
      </c>
      <c r="G2403" s="59">
        <v>49450</v>
      </c>
      <c r="H2403" s="102">
        <f t="shared" si="37"/>
        <v>10.069334853745202</v>
      </c>
    </row>
    <row r="2404" spans="1:8" x14ac:dyDescent="0.25">
      <c r="A2404" s="56">
        <v>395180301652</v>
      </c>
      <c r="B2404" s="57" t="s">
        <v>6745</v>
      </c>
      <c r="C2404" s="58" t="s">
        <v>6746</v>
      </c>
      <c r="D2404" s="58" t="s">
        <v>6747</v>
      </c>
      <c r="E2404" s="58" t="s">
        <v>728</v>
      </c>
      <c r="F2404" s="57" t="s">
        <v>441</v>
      </c>
      <c r="G2404" s="59">
        <v>49450</v>
      </c>
      <c r="H2404" s="102">
        <f t="shared" si="37"/>
        <v>10.069334853745202</v>
      </c>
    </row>
    <row r="2405" spans="1:8" x14ac:dyDescent="0.25">
      <c r="A2405" s="56">
        <v>395180401631</v>
      </c>
      <c r="B2405" s="57" t="s">
        <v>6748</v>
      </c>
      <c r="C2405" s="58" t="s">
        <v>6749</v>
      </c>
      <c r="D2405" s="58" t="s">
        <v>6750</v>
      </c>
      <c r="E2405" s="58" t="s">
        <v>743</v>
      </c>
      <c r="F2405" s="57" t="s">
        <v>441</v>
      </c>
      <c r="G2405" s="59">
        <v>49450</v>
      </c>
      <c r="H2405" s="102">
        <f t="shared" si="37"/>
        <v>10.069334853745202</v>
      </c>
    </row>
    <row r="2406" spans="1:8" x14ac:dyDescent="0.25">
      <c r="A2406" s="56">
        <v>395180501066</v>
      </c>
      <c r="B2406" s="57" t="s">
        <v>6751</v>
      </c>
      <c r="C2406" s="58" t="s">
        <v>6752</v>
      </c>
      <c r="D2406" s="58" t="s">
        <v>6753</v>
      </c>
      <c r="E2406" s="58" t="s">
        <v>728</v>
      </c>
      <c r="F2406" s="57" t="s">
        <v>441</v>
      </c>
      <c r="G2406" s="59">
        <v>49450</v>
      </c>
      <c r="H2406" s="102">
        <f t="shared" si="37"/>
        <v>10.069334853745202</v>
      </c>
    </row>
    <row r="2407" spans="1:8" x14ac:dyDescent="0.25">
      <c r="A2407" s="56">
        <v>395180701227</v>
      </c>
      <c r="B2407" s="57" t="s">
        <v>6754</v>
      </c>
      <c r="C2407" s="58" t="s">
        <v>6755</v>
      </c>
      <c r="D2407" s="58" t="s">
        <v>6756</v>
      </c>
      <c r="E2407" s="58" t="s">
        <v>728</v>
      </c>
      <c r="F2407" s="57" t="s">
        <v>441</v>
      </c>
      <c r="G2407" s="59">
        <v>49450</v>
      </c>
      <c r="H2407" s="102">
        <f t="shared" si="37"/>
        <v>10.069334853745202</v>
      </c>
    </row>
    <row r="2408" spans="1:8" x14ac:dyDescent="0.25">
      <c r="A2408" s="56">
        <v>395180801566</v>
      </c>
      <c r="B2408" s="57" t="s">
        <v>6757</v>
      </c>
      <c r="C2408" s="58" t="s">
        <v>154</v>
      </c>
      <c r="D2408" s="58" t="s">
        <v>6758</v>
      </c>
      <c r="E2408" s="58" t="s">
        <v>743</v>
      </c>
      <c r="F2408" s="57" t="s">
        <v>441</v>
      </c>
      <c r="G2408" s="59">
        <v>49450</v>
      </c>
      <c r="H2408" s="102">
        <f t="shared" si="37"/>
        <v>10.069334853745202</v>
      </c>
    </row>
    <row r="2409" spans="1:8" x14ac:dyDescent="0.25">
      <c r="A2409" s="56">
        <v>395180801574</v>
      </c>
      <c r="B2409" s="57" t="s">
        <v>6759</v>
      </c>
      <c r="C2409" s="58" t="s">
        <v>154</v>
      </c>
      <c r="D2409" s="58" t="s">
        <v>6760</v>
      </c>
      <c r="E2409" s="58" t="s">
        <v>743</v>
      </c>
      <c r="F2409" s="57" t="s">
        <v>441</v>
      </c>
      <c r="G2409" s="59">
        <v>49450</v>
      </c>
      <c r="H2409" s="102">
        <f t="shared" si="37"/>
        <v>10.069334853745202</v>
      </c>
    </row>
    <row r="2410" spans="1:8" x14ac:dyDescent="0.25">
      <c r="A2410" s="56">
        <v>395181201082</v>
      </c>
      <c r="B2410" s="57" t="s">
        <v>430</v>
      </c>
      <c r="C2410" s="58" t="s">
        <v>3239</v>
      </c>
      <c r="D2410" s="58" t="s">
        <v>6761</v>
      </c>
      <c r="E2410" s="58" t="s">
        <v>728</v>
      </c>
      <c r="F2410" s="57" t="s">
        <v>441</v>
      </c>
      <c r="G2410" s="59">
        <v>49450</v>
      </c>
      <c r="H2410" s="102">
        <f t="shared" si="37"/>
        <v>10.069334853745202</v>
      </c>
    </row>
    <row r="2411" spans="1:8" x14ac:dyDescent="0.25">
      <c r="A2411" s="56">
        <v>395190101279</v>
      </c>
      <c r="B2411" s="57" t="s">
        <v>6762</v>
      </c>
      <c r="C2411" s="58" t="s">
        <v>5121</v>
      </c>
      <c r="D2411" s="58" t="s">
        <v>6763</v>
      </c>
      <c r="E2411" s="58" t="s">
        <v>728</v>
      </c>
      <c r="F2411" s="57" t="s">
        <v>441</v>
      </c>
      <c r="G2411" s="59">
        <v>49450</v>
      </c>
      <c r="H2411" s="102">
        <f t="shared" si="37"/>
        <v>10.069334853745202</v>
      </c>
    </row>
    <row r="2412" spans="1:8" x14ac:dyDescent="0.25">
      <c r="A2412" s="56">
        <v>395190200951</v>
      </c>
      <c r="B2412" s="57" t="s">
        <v>6764</v>
      </c>
      <c r="C2412" s="58" t="s">
        <v>6765</v>
      </c>
      <c r="D2412" s="58" t="s">
        <v>6766</v>
      </c>
      <c r="E2412" s="58" t="s">
        <v>743</v>
      </c>
      <c r="F2412" s="57" t="s">
        <v>441</v>
      </c>
      <c r="G2412" s="59">
        <v>49450</v>
      </c>
      <c r="H2412" s="102">
        <f t="shared" si="37"/>
        <v>10.069334853745202</v>
      </c>
    </row>
    <row r="2413" spans="1:8" x14ac:dyDescent="0.25">
      <c r="A2413" s="56">
        <v>395190300301</v>
      </c>
      <c r="B2413" s="57" t="s">
        <v>6767</v>
      </c>
      <c r="C2413" s="58" t="s">
        <v>6768</v>
      </c>
      <c r="D2413" s="58" t="s">
        <v>6769</v>
      </c>
      <c r="E2413" s="58" t="s">
        <v>728</v>
      </c>
      <c r="F2413" s="57" t="s">
        <v>441</v>
      </c>
      <c r="G2413" s="59">
        <v>49450</v>
      </c>
      <c r="H2413" s="102">
        <f t="shared" si="37"/>
        <v>10.069334853745202</v>
      </c>
    </row>
    <row r="2414" spans="1:8" x14ac:dyDescent="0.25">
      <c r="A2414" s="56">
        <v>395190300441</v>
      </c>
      <c r="B2414" s="57" t="s">
        <v>6770</v>
      </c>
      <c r="C2414" s="58" t="s">
        <v>6768</v>
      </c>
      <c r="D2414" s="58" t="s">
        <v>6771</v>
      </c>
      <c r="E2414" s="58" t="s">
        <v>728</v>
      </c>
      <c r="F2414" s="57" t="s">
        <v>441</v>
      </c>
      <c r="G2414" s="59">
        <v>49450</v>
      </c>
      <c r="H2414" s="102">
        <f t="shared" si="37"/>
        <v>10.069334853745202</v>
      </c>
    </row>
    <row r="2415" spans="1:8" x14ac:dyDescent="0.25">
      <c r="A2415" s="56">
        <v>395190300620</v>
      </c>
      <c r="B2415" s="57" t="s">
        <v>6772</v>
      </c>
      <c r="C2415" s="58" t="s">
        <v>2664</v>
      </c>
      <c r="D2415" s="58" t="s">
        <v>6773</v>
      </c>
      <c r="E2415" s="58" t="s">
        <v>743</v>
      </c>
      <c r="F2415" s="57" t="s">
        <v>441</v>
      </c>
      <c r="G2415" s="59">
        <v>49450</v>
      </c>
      <c r="H2415" s="102">
        <f t="shared" si="37"/>
        <v>10.069334853745202</v>
      </c>
    </row>
    <row r="2416" spans="1:8" x14ac:dyDescent="0.25">
      <c r="A2416" s="56">
        <v>395190301430</v>
      </c>
      <c r="B2416" s="57" t="s">
        <v>6774</v>
      </c>
      <c r="C2416" s="58" t="s">
        <v>6775</v>
      </c>
      <c r="D2416" s="58" t="s">
        <v>6776</v>
      </c>
      <c r="E2416" s="58" t="s">
        <v>728</v>
      </c>
      <c r="F2416" s="57" t="s">
        <v>441</v>
      </c>
      <c r="G2416" s="59">
        <v>49450</v>
      </c>
      <c r="H2416" s="102">
        <f t="shared" si="37"/>
        <v>10.069334853745202</v>
      </c>
    </row>
    <row r="2417" spans="1:8" x14ac:dyDescent="0.25">
      <c r="A2417" s="56">
        <v>395190301588</v>
      </c>
      <c r="B2417" s="57" t="s">
        <v>6777</v>
      </c>
      <c r="C2417" s="58" t="s">
        <v>6778</v>
      </c>
      <c r="D2417" s="58" t="s">
        <v>6779</v>
      </c>
      <c r="E2417" s="58" t="s">
        <v>728</v>
      </c>
      <c r="F2417" s="57" t="s">
        <v>441</v>
      </c>
      <c r="G2417" s="59">
        <v>49450</v>
      </c>
      <c r="H2417" s="102">
        <f t="shared" si="37"/>
        <v>10.069334853745202</v>
      </c>
    </row>
    <row r="2418" spans="1:8" x14ac:dyDescent="0.25">
      <c r="A2418" s="56">
        <v>395190400501</v>
      </c>
      <c r="B2418" s="57" t="s">
        <v>6780</v>
      </c>
      <c r="C2418" s="58" t="s">
        <v>6781</v>
      </c>
      <c r="D2418" s="58" t="s">
        <v>6782</v>
      </c>
      <c r="E2418" s="58" t="s">
        <v>728</v>
      </c>
      <c r="F2418" s="57" t="s">
        <v>441</v>
      </c>
      <c r="G2418" s="59">
        <v>49450</v>
      </c>
      <c r="H2418" s="102">
        <f t="shared" si="37"/>
        <v>10.069334853745202</v>
      </c>
    </row>
    <row r="2419" spans="1:8" x14ac:dyDescent="0.25">
      <c r="A2419" s="56">
        <v>395190400870</v>
      </c>
      <c r="B2419" s="57" t="s">
        <v>6783</v>
      </c>
      <c r="C2419" s="58" t="s">
        <v>6784</v>
      </c>
      <c r="D2419" s="58" t="s">
        <v>6785</v>
      </c>
      <c r="E2419" s="58" t="s">
        <v>728</v>
      </c>
      <c r="F2419" s="57" t="s">
        <v>441</v>
      </c>
      <c r="G2419" s="59">
        <v>49450</v>
      </c>
      <c r="H2419" s="102">
        <f t="shared" si="37"/>
        <v>10.069334853745202</v>
      </c>
    </row>
    <row r="2420" spans="1:8" x14ac:dyDescent="0.25">
      <c r="A2420" s="56">
        <v>395190401175</v>
      </c>
      <c r="B2420" s="57" t="s">
        <v>6786</v>
      </c>
      <c r="C2420" s="58" t="s">
        <v>6787</v>
      </c>
      <c r="D2420" s="58" t="s">
        <v>6785</v>
      </c>
      <c r="E2420" s="58" t="s">
        <v>728</v>
      </c>
      <c r="F2420" s="57" t="s">
        <v>441</v>
      </c>
      <c r="G2420" s="59">
        <v>49450</v>
      </c>
      <c r="H2420" s="102">
        <f t="shared" si="37"/>
        <v>10.069334853745202</v>
      </c>
    </row>
    <row r="2421" spans="1:8" x14ac:dyDescent="0.25">
      <c r="A2421" s="56">
        <v>395190500271</v>
      </c>
      <c r="B2421" s="57" t="s">
        <v>6788</v>
      </c>
      <c r="C2421" s="58" t="s">
        <v>6789</v>
      </c>
      <c r="D2421" s="58" t="s">
        <v>6790</v>
      </c>
      <c r="E2421" s="58" t="s">
        <v>728</v>
      </c>
      <c r="F2421" s="57" t="s">
        <v>441</v>
      </c>
      <c r="G2421" s="59">
        <v>49450</v>
      </c>
      <c r="H2421" s="102">
        <f t="shared" si="37"/>
        <v>10.069334853745202</v>
      </c>
    </row>
    <row r="2422" spans="1:8" x14ac:dyDescent="0.25">
      <c r="A2422" s="56">
        <v>395190500289</v>
      </c>
      <c r="B2422" s="57" t="s">
        <v>6791</v>
      </c>
      <c r="C2422" s="58" t="s">
        <v>6792</v>
      </c>
      <c r="D2422" s="58" t="s">
        <v>6793</v>
      </c>
      <c r="E2422" s="58" t="s">
        <v>728</v>
      </c>
      <c r="F2422" s="57" t="s">
        <v>441</v>
      </c>
      <c r="G2422" s="59">
        <v>49450</v>
      </c>
      <c r="H2422" s="102">
        <f t="shared" si="37"/>
        <v>10.069334853745202</v>
      </c>
    </row>
    <row r="2423" spans="1:8" x14ac:dyDescent="0.25">
      <c r="A2423" s="56">
        <v>395191001022</v>
      </c>
      <c r="B2423" s="57" t="s">
        <v>6794</v>
      </c>
      <c r="C2423" s="58" t="s">
        <v>154</v>
      </c>
      <c r="D2423" s="58" t="s">
        <v>6795</v>
      </c>
      <c r="E2423" s="58" t="s">
        <v>743</v>
      </c>
      <c r="F2423" s="57" t="s">
        <v>441</v>
      </c>
      <c r="G2423" s="59">
        <v>49450</v>
      </c>
      <c r="H2423" s="102">
        <f t="shared" si="37"/>
        <v>10.069334853745202</v>
      </c>
    </row>
    <row r="2424" spans="1:8" x14ac:dyDescent="0.25">
      <c r="A2424" s="56">
        <v>395191101515</v>
      </c>
      <c r="B2424" s="57" t="s">
        <v>6796</v>
      </c>
      <c r="C2424" s="58" t="s">
        <v>6797</v>
      </c>
      <c r="D2424" s="58" t="s">
        <v>6798</v>
      </c>
      <c r="E2424" s="58" t="s">
        <v>728</v>
      </c>
      <c r="F2424" s="57" t="s">
        <v>441</v>
      </c>
      <c r="G2424" s="59">
        <v>49450</v>
      </c>
      <c r="H2424" s="102">
        <f t="shared" si="37"/>
        <v>10.069334853745202</v>
      </c>
    </row>
    <row r="2425" spans="1:8" x14ac:dyDescent="0.25">
      <c r="A2425" s="56">
        <v>395191200122</v>
      </c>
      <c r="B2425" s="57" t="s">
        <v>6799</v>
      </c>
      <c r="C2425" s="58" t="s">
        <v>5111</v>
      </c>
      <c r="D2425" s="58" t="s">
        <v>6800</v>
      </c>
      <c r="E2425" s="58" t="s">
        <v>728</v>
      </c>
      <c r="F2425" s="57" t="s">
        <v>441</v>
      </c>
      <c r="G2425" s="59">
        <v>49450</v>
      </c>
      <c r="H2425" s="102">
        <f t="shared" si="37"/>
        <v>10.069334853745202</v>
      </c>
    </row>
    <row r="2426" spans="1:8" x14ac:dyDescent="0.25">
      <c r="A2426" s="56">
        <v>395770801146</v>
      </c>
      <c r="B2426" s="57" t="s">
        <v>6801</v>
      </c>
      <c r="C2426" s="58" t="s">
        <v>6802</v>
      </c>
      <c r="D2426" s="58" t="s">
        <v>6803</v>
      </c>
      <c r="E2426" s="58" t="s">
        <v>728</v>
      </c>
      <c r="F2426" s="57" t="s">
        <v>441</v>
      </c>
      <c r="G2426" s="59">
        <v>49450</v>
      </c>
      <c r="H2426" s="102">
        <f t="shared" si="37"/>
        <v>10.069334853745202</v>
      </c>
    </row>
    <row r="2427" spans="1:8" x14ac:dyDescent="0.25">
      <c r="A2427" s="56">
        <v>395770801472</v>
      </c>
      <c r="B2427" s="57" t="s">
        <v>6804</v>
      </c>
      <c r="C2427" s="58" t="s">
        <v>5794</v>
      </c>
      <c r="D2427" s="58" t="s">
        <v>6805</v>
      </c>
      <c r="E2427" s="58" t="s">
        <v>743</v>
      </c>
      <c r="F2427" s="57" t="s">
        <v>441</v>
      </c>
      <c r="G2427" s="59">
        <v>49450</v>
      </c>
      <c r="H2427" s="102">
        <f t="shared" si="37"/>
        <v>10.069334853745202</v>
      </c>
    </row>
    <row r="2428" spans="1:8" x14ac:dyDescent="0.25">
      <c r="A2428" s="56">
        <v>395770801618</v>
      </c>
      <c r="B2428" s="57" t="s">
        <v>6806</v>
      </c>
      <c r="C2428" s="58" t="s">
        <v>6807</v>
      </c>
      <c r="D2428" s="58" t="s">
        <v>6036</v>
      </c>
      <c r="E2428" s="58" t="s">
        <v>743</v>
      </c>
      <c r="F2428" s="57" t="s">
        <v>441</v>
      </c>
      <c r="G2428" s="59">
        <v>49450</v>
      </c>
      <c r="H2428" s="102">
        <f t="shared" si="37"/>
        <v>10.069334853745202</v>
      </c>
    </row>
    <row r="2429" spans="1:8" x14ac:dyDescent="0.25">
      <c r="A2429" s="56">
        <v>395770801863</v>
      </c>
      <c r="B2429" s="57" t="s">
        <v>6808</v>
      </c>
      <c r="C2429" s="58" t="s">
        <v>6809</v>
      </c>
      <c r="D2429" s="58" t="s">
        <v>6810</v>
      </c>
      <c r="E2429" s="58" t="s">
        <v>743</v>
      </c>
      <c r="F2429" s="57" t="s">
        <v>441</v>
      </c>
      <c r="G2429" s="59">
        <v>49450</v>
      </c>
      <c r="H2429" s="102">
        <f t="shared" si="37"/>
        <v>10.069334853745202</v>
      </c>
    </row>
    <row r="2430" spans="1:8" x14ac:dyDescent="0.25">
      <c r="A2430" s="56">
        <v>395770802126</v>
      </c>
      <c r="B2430" s="57" t="s">
        <v>6811</v>
      </c>
      <c r="C2430" s="58" t="s">
        <v>5270</v>
      </c>
      <c r="D2430" s="58" t="s">
        <v>1556</v>
      </c>
      <c r="E2430" s="58" t="s">
        <v>743</v>
      </c>
      <c r="F2430" s="57" t="s">
        <v>441</v>
      </c>
      <c r="G2430" s="59">
        <v>49450</v>
      </c>
      <c r="H2430" s="102">
        <f t="shared" si="37"/>
        <v>10.069334853745202</v>
      </c>
    </row>
    <row r="2431" spans="1:8" x14ac:dyDescent="0.25">
      <c r="A2431" s="56">
        <v>395770802673</v>
      </c>
      <c r="B2431" s="57" t="s">
        <v>6812</v>
      </c>
      <c r="C2431" s="58" t="s">
        <v>6813</v>
      </c>
      <c r="D2431" s="58" t="s">
        <v>6814</v>
      </c>
      <c r="E2431" s="58" t="s">
        <v>743</v>
      </c>
      <c r="F2431" s="57" t="s">
        <v>441</v>
      </c>
      <c r="G2431" s="59">
        <v>49450</v>
      </c>
      <c r="H2431" s="102">
        <f t="shared" si="37"/>
        <v>10.069334853745202</v>
      </c>
    </row>
    <row r="2432" spans="1:8" x14ac:dyDescent="0.25">
      <c r="A2432" s="56">
        <v>395930810104</v>
      </c>
      <c r="B2432" s="57" t="s">
        <v>6815</v>
      </c>
      <c r="C2432" s="58" t="s">
        <v>6816</v>
      </c>
      <c r="D2432" s="58" t="s">
        <v>6817</v>
      </c>
      <c r="E2432" s="58" t="s">
        <v>728</v>
      </c>
      <c r="F2432" s="57" t="s">
        <v>477</v>
      </c>
      <c r="G2432" s="59">
        <v>49450</v>
      </c>
      <c r="H2432" s="102">
        <f t="shared" si="37"/>
        <v>10.069334853745202</v>
      </c>
    </row>
    <row r="2433" spans="1:8" x14ac:dyDescent="0.25">
      <c r="A2433" s="56">
        <v>395931112818</v>
      </c>
      <c r="B2433" s="57" t="s">
        <v>6818</v>
      </c>
      <c r="C2433" s="58" t="s">
        <v>6819</v>
      </c>
      <c r="D2433" s="58" t="s">
        <v>6820</v>
      </c>
      <c r="E2433" s="58" t="s">
        <v>728</v>
      </c>
      <c r="F2433" s="57" t="s">
        <v>441</v>
      </c>
      <c r="G2433" s="59">
        <v>49450</v>
      </c>
      <c r="H2433" s="102">
        <f t="shared" si="37"/>
        <v>10.069334853745202</v>
      </c>
    </row>
    <row r="2434" spans="1:8" x14ac:dyDescent="0.25">
      <c r="A2434" s="56">
        <v>395940950613</v>
      </c>
      <c r="B2434" s="57" t="s">
        <v>6821</v>
      </c>
      <c r="C2434" s="58" t="s">
        <v>6822</v>
      </c>
      <c r="D2434" s="58" t="s">
        <v>6823</v>
      </c>
      <c r="E2434" s="58" t="s">
        <v>743</v>
      </c>
      <c r="F2434" s="57" t="s">
        <v>441</v>
      </c>
      <c r="G2434" s="59">
        <v>49450</v>
      </c>
      <c r="H2434" s="102">
        <f t="shared" ref="H2434:H2497" si="38">G2434/4910.95</f>
        <v>10.069334853745202</v>
      </c>
    </row>
    <row r="2435" spans="1:8" x14ac:dyDescent="0.25">
      <c r="A2435" s="56">
        <v>395960211604</v>
      </c>
      <c r="B2435" s="57" t="s">
        <v>6824</v>
      </c>
      <c r="C2435" s="58" t="s">
        <v>6825</v>
      </c>
      <c r="D2435" s="58" t="s">
        <v>6826</v>
      </c>
      <c r="E2435" s="58" t="s">
        <v>743</v>
      </c>
      <c r="F2435" s="57" t="s">
        <v>441</v>
      </c>
      <c r="G2435" s="59">
        <v>49450</v>
      </c>
      <c r="H2435" s="102">
        <f t="shared" si="38"/>
        <v>10.069334853745202</v>
      </c>
    </row>
    <row r="2436" spans="1:8" x14ac:dyDescent="0.25">
      <c r="A2436" s="56">
        <v>395960711674</v>
      </c>
      <c r="B2436" s="57" t="s">
        <v>6827</v>
      </c>
      <c r="C2436" s="58" t="s">
        <v>6828</v>
      </c>
      <c r="D2436" s="58" t="s">
        <v>6829</v>
      </c>
      <c r="E2436" s="58" t="s">
        <v>743</v>
      </c>
      <c r="F2436" s="57" t="s">
        <v>441</v>
      </c>
      <c r="G2436" s="59">
        <v>49450</v>
      </c>
      <c r="H2436" s="102">
        <f t="shared" si="38"/>
        <v>10.069334853745202</v>
      </c>
    </row>
    <row r="2437" spans="1:8" x14ac:dyDescent="0.25">
      <c r="A2437" s="56">
        <v>395960712069</v>
      </c>
      <c r="B2437" s="57" t="s">
        <v>6830</v>
      </c>
      <c r="C2437" s="58" t="s">
        <v>6831</v>
      </c>
      <c r="D2437" s="58" t="s">
        <v>6826</v>
      </c>
      <c r="E2437" s="58" t="s">
        <v>743</v>
      </c>
      <c r="F2437" s="57" t="s">
        <v>441</v>
      </c>
      <c r="G2437" s="59">
        <v>49450</v>
      </c>
      <c r="H2437" s="102">
        <f t="shared" si="38"/>
        <v>10.069334853745202</v>
      </c>
    </row>
    <row r="2438" spans="1:8" x14ac:dyDescent="0.25">
      <c r="A2438" s="56">
        <v>395970112337</v>
      </c>
      <c r="B2438" s="57" t="s">
        <v>6832</v>
      </c>
      <c r="C2438" s="58" t="s">
        <v>3186</v>
      </c>
      <c r="D2438" s="58" t="s">
        <v>4278</v>
      </c>
      <c r="E2438" s="58" t="s">
        <v>743</v>
      </c>
      <c r="F2438" s="57" t="s">
        <v>441</v>
      </c>
      <c r="G2438" s="59">
        <v>49450</v>
      </c>
      <c r="H2438" s="102">
        <f t="shared" si="38"/>
        <v>10.069334853745202</v>
      </c>
    </row>
    <row r="2439" spans="1:8" x14ac:dyDescent="0.25">
      <c r="A2439" s="56">
        <v>395970351684</v>
      </c>
      <c r="B2439" s="57" t="s">
        <v>6833</v>
      </c>
      <c r="C2439" s="58" t="s">
        <v>6834</v>
      </c>
      <c r="D2439" s="58" t="s">
        <v>6835</v>
      </c>
      <c r="E2439" s="58" t="s">
        <v>743</v>
      </c>
      <c r="F2439" s="57" t="s">
        <v>441</v>
      </c>
      <c r="G2439" s="59">
        <v>49450</v>
      </c>
      <c r="H2439" s="102">
        <f t="shared" si="38"/>
        <v>10.069334853745202</v>
      </c>
    </row>
    <row r="2440" spans="1:8" x14ac:dyDescent="0.25">
      <c r="A2440" s="56">
        <v>395970352346</v>
      </c>
      <c r="B2440" s="57" t="s">
        <v>6836</v>
      </c>
      <c r="C2440" s="58" t="s">
        <v>2147</v>
      </c>
      <c r="D2440" s="58" t="s">
        <v>6837</v>
      </c>
      <c r="E2440" s="58" t="s">
        <v>743</v>
      </c>
      <c r="F2440" s="57" t="s">
        <v>477</v>
      </c>
      <c r="G2440" s="59">
        <v>49450</v>
      </c>
      <c r="H2440" s="102">
        <f t="shared" si="38"/>
        <v>10.069334853745202</v>
      </c>
    </row>
    <row r="2441" spans="1:8" x14ac:dyDescent="0.25">
      <c r="A2441" s="56">
        <v>395970510481</v>
      </c>
      <c r="B2441" s="57" t="s">
        <v>6838</v>
      </c>
      <c r="C2441" s="58" t="s">
        <v>6839</v>
      </c>
      <c r="D2441" s="58" t="s">
        <v>1573</v>
      </c>
      <c r="E2441" s="58" t="s">
        <v>743</v>
      </c>
      <c r="F2441" s="57" t="s">
        <v>441</v>
      </c>
      <c r="G2441" s="59">
        <v>49450</v>
      </c>
      <c r="H2441" s="102">
        <f t="shared" si="38"/>
        <v>10.069334853745202</v>
      </c>
    </row>
    <row r="2442" spans="1:8" x14ac:dyDescent="0.25">
      <c r="A2442" s="56">
        <v>395970510855</v>
      </c>
      <c r="B2442" s="57" t="s">
        <v>6840</v>
      </c>
      <c r="C2442" s="58" t="s">
        <v>6841</v>
      </c>
      <c r="D2442" s="58" t="s">
        <v>6826</v>
      </c>
      <c r="E2442" s="58" t="s">
        <v>743</v>
      </c>
      <c r="F2442" s="57" t="s">
        <v>441</v>
      </c>
      <c r="G2442" s="59">
        <v>49450</v>
      </c>
      <c r="H2442" s="102">
        <f t="shared" si="38"/>
        <v>10.069334853745202</v>
      </c>
    </row>
    <row r="2443" spans="1:8" x14ac:dyDescent="0.25">
      <c r="A2443" s="56">
        <v>395971250431</v>
      </c>
      <c r="B2443" s="57" t="s">
        <v>6842</v>
      </c>
      <c r="C2443" s="58" t="s">
        <v>6843</v>
      </c>
      <c r="D2443" s="58" t="s">
        <v>2567</v>
      </c>
      <c r="E2443" s="58" t="s">
        <v>728</v>
      </c>
      <c r="F2443" s="57" t="s">
        <v>441</v>
      </c>
      <c r="G2443" s="59">
        <v>49450</v>
      </c>
      <c r="H2443" s="102">
        <f t="shared" si="38"/>
        <v>10.069334853745202</v>
      </c>
    </row>
    <row r="2444" spans="1:8" x14ac:dyDescent="0.25">
      <c r="A2444" s="56">
        <v>395980410051</v>
      </c>
      <c r="B2444" s="57" t="s">
        <v>6844</v>
      </c>
      <c r="C2444" s="58" t="s">
        <v>6845</v>
      </c>
      <c r="D2444" s="58" t="s">
        <v>6846</v>
      </c>
      <c r="E2444" s="58" t="s">
        <v>743</v>
      </c>
      <c r="F2444" s="57" t="s">
        <v>441</v>
      </c>
      <c r="G2444" s="59">
        <v>49450</v>
      </c>
      <c r="H2444" s="102">
        <f t="shared" si="38"/>
        <v>10.069334853745202</v>
      </c>
    </row>
    <row r="2445" spans="1:8" x14ac:dyDescent="0.25">
      <c r="A2445" s="56">
        <v>395980521219</v>
      </c>
      <c r="B2445" s="57" t="s">
        <v>6847</v>
      </c>
      <c r="C2445" s="58" t="s">
        <v>6848</v>
      </c>
      <c r="D2445" s="58" t="s">
        <v>6849</v>
      </c>
      <c r="E2445" s="58" t="s">
        <v>743</v>
      </c>
      <c r="F2445" s="57" t="s">
        <v>477</v>
      </c>
      <c r="G2445" s="59">
        <v>49450</v>
      </c>
      <c r="H2445" s="102">
        <f t="shared" si="38"/>
        <v>10.069334853745202</v>
      </c>
    </row>
    <row r="2446" spans="1:8" x14ac:dyDescent="0.25">
      <c r="A2446" s="56">
        <v>395980521405</v>
      </c>
      <c r="B2446" s="57" t="s">
        <v>6850</v>
      </c>
      <c r="C2446" s="58" t="s">
        <v>6851</v>
      </c>
      <c r="D2446" s="58" t="s">
        <v>6852</v>
      </c>
      <c r="E2446" s="58" t="s">
        <v>743</v>
      </c>
      <c r="F2446" s="57" t="s">
        <v>441</v>
      </c>
      <c r="G2446" s="59">
        <v>49450</v>
      </c>
      <c r="H2446" s="102">
        <f t="shared" si="38"/>
        <v>10.069334853745202</v>
      </c>
    </row>
    <row r="2447" spans="1:8" x14ac:dyDescent="0.25">
      <c r="A2447" s="56">
        <v>395980821522</v>
      </c>
      <c r="B2447" s="57" t="s">
        <v>6853</v>
      </c>
      <c r="C2447" s="58" t="s">
        <v>6854</v>
      </c>
      <c r="D2447" s="58" t="s">
        <v>6855</v>
      </c>
      <c r="E2447" s="58" t="s">
        <v>743</v>
      </c>
      <c r="F2447" s="57" t="s">
        <v>441</v>
      </c>
      <c r="G2447" s="59">
        <v>49450</v>
      </c>
      <c r="H2447" s="102">
        <f t="shared" si="38"/>
        <v>10.069334853745202</v>
      </c>
    </row>
    <row r="2448" spans="1:8" x14ac:dyDescent="0.25">
      <c r="A2448" s="56">
        <v>395981120854</v>
      </c>
      <c r="B2448" s="57" t="s">
        <v>156</v>
      </c>
      <c r="C2448" s="58" t="s">
        <v>6856</v>
      </c>
      <c r="D2448" s="58" t="s">
        <v>6857</v>
      </c>
      <c r="E2448" s="58" t="s">
        <v>743</v>
      </c>
      <c r="F2448" s="57" t="s">
        <v>441</v>
      </c>
      <c r="G2448" s="59">
        <v>49450</v>
      </c>
      <c r="H2448" s="102">
        <f t="shared" si="38"/>
        <v>10.069334853745202</v>
      </c>
    </row>
    <row r="2449" spans="1:8" x14ac:dyDescent="0.25">
      <c r="A2449" s="56">
        <v>395990321196</v>
      </c>
      <c r="B2449" s="57" t="s">
        <v>6858</v>
      </c>
      <c r="C2449" s="58" t="s">
        <v>6859</v>
      </c>
      <c r="D2449" s="58" t="s">
        <v>6860</v>
      </c>
      <c r="E2449" s="58" t="s">
        <v>743</v>
      </c>
      <c r="F2449" s="57" t="s">
        <v>441</v>
      </c>
      <c r="G2449" s="59">
        <v>49450</v>
      </c>
      <c r="H2449" s="102">
        <f t="shared" si="38"/>
        <v>10.069334853745202</v>
      </c>
    </row>
    <row r="2450" spans="1:8" x14ac:dyDescent="0.25">
      <c r="A2450" s="56">
        <v>395990420020</v>
      </c>
      <c r="B2450" s="57" t="s">
        <v>6861</v>
      </c>
      <c r="C2450" s="58" t="s">
        <v>6862</v>
      </c>
      <c r="D2450" s="58" t="s">
        <v>6863</v>
      </c>
      <c r="E2450" s="58" t="s">
        <v>728</v>
      </c>
      <c r="F2450" s="57" t="s">
        <v>477</v>
      </c>
      <c r="G2450" s="59">
        <v>49450</v>
      </c>
      <c r="H2450" s="102">
        <f t="shared" si="38"/>
        <v>10.069334853745202</v>
      </c>
    </row>
    <row r="2451" spans="1:8" x14ac:dyDescent="0.25">
      <c r="A2451" s="56">
        <v>395990620819</v>
      </c>
      <c r="B2451" s="57" t="s">
        <v>6864</v>
      </c>
      <c r="C2451" s="58" t="s">
        <v>6865</v>
      </c>
      <c r="D2451" s="58" t="s">
        <v>6866</v>
      </c>
      <c r="E2451" s="58" t="s">
        <v>743</v>
      </c>
      <c r="F2451" s="57" t="s">
        <v>441</v>
      </c>
      <c r="G2451" s="59">
        <v>49450</v>
      </c>
      <c r="H2451" s="102">
        <f t="shared" si="38"/>
        <v>10.069334853745202</v>
      </c>
    </row>
    <row r="2452" spans="1:8" x14ac:dyDescent="0.25">
      <c r="A2452" s="56">
        <v>395990751212</v>
      </c>
      <c r="B2452" s="57" t="s">
        <v>6867</v>
      </c>
      <c r="C2452" s="58" t="s">
        <v>5193</v>
      </c>
      <c r="D2452" s="58" t="s">
        <v>6868</v>
      </c>
      <c r="E2452" s="58" t="s">
        <v>743</v>
      </c>
      <c r="F2452" s="57" t="s">
        <v>441</v>
      </c>
      <c r="G2452" s="59">
        <v>49450</v>
      </c>
      <c r="H2452" s="102">
        <f t="shared" si="38"/>
        <v>10.069334853745202</v>
      </c>
    </row>
    <row r="2453" spans="1:8" x14ac:dyDescent="0.25">
      <c r="A2453" s="56">
        <v>395990952820</v>
      </c>
      <c r="B2453" s="57" t="s">
        <v>6869</v>
      </c>
      <c r="C2453" s="58" t="s">
        <v>2894</v>
      </c>
      <c r="D2453" s="58" t="s">
        <v>6870</v>
      </c>
      <c r="E2453" s="58" t="s">
        <v>743</v>
      </c>
      <c r="F2453" s="57" t="s">
        <v>441</v>
      </c>
      <c r="G2453" s="59">
        <v>49450</v>
      </c>
      <c r="H2453" s="102">
        <f t="shared" si="38"/>
        <v>10.069334853745202</v>
      </c>
    </row>
    <row r="2454" spans="1:8" x14ac:dyDescent="0.25">
      <c r="A2454" s="56">
        <v>395991050102</v>
      </c>
      <c r="B2454" s="57" t="s">
        <v>6871</v>
      </c>
      <c r="C2454" s="58" t="s">
        <v>6872</v>
      </c>
      <c r="D2454" s="58" t="s">
        <v>6873</v>
      </c>
      <c r="E2454" s="58" t="s">
        <v>743</v>
      </c>
      <c r="F2454" s="57" t="s">
        <v>441</v>
      </c>
      <c r="G2454" s="59">
        <v>49450</v>
      </c>
      <c r="H2454" s="102">
        <f t="shared" si="38"/>
        <v>10.069334853745202</v>
      </c>
    </row>
    <row r="2455" spans="1:8" x14ac:dyDescent="0.25">
      <c r="A2455" s="56">
        <v>396011201157</v>
      </c>
      <c r="B2455" s="57" t="s">
        <v>363</v>
      </c>
      <c r="C2455" s="58" t="s">
        <v>6874</v>
      </c>
      <c r="D2455" s="58" t="s">
        <v>6875</v>
      </c>
      <c r="E2455" s="58" t="s">
        <v>440</v>
      </c>
      <c r="F2455" s="57" t="s">
        <v>441</v>
      </c>
      <c r="G2455" s="59">
        <v>49450</v>
      </c>
      <c r="H2455" s="102">
        <f t="shared" si="38"/>
        <v>10.069334853745202</v>
      </c>
    </row>
    <row r="2456" spans="1:8" x14ac:dyDescent="0.25">
      <c r="A2456" s="56">
        <v>396030600658</v>
      </c>
      <c r="B2456" s="57" t="s">
        <v>365</v>
      </c>
      <c r="C2456" s="58" t="s">
        <v>6876</v>
      </c>
      <c r="D2456" s="58" t="s">
        <v>6877</v>
      </c>
      <c r="E2456" s="58" t="s">
        <v>440</v>
      </c>
      <c r="F2456" s="57" t="s">
        <v>441</v>
      </c>
      <c r="G2456" s="59">
        <v>49450</v>
      </c>
      <c r="H2456" s="102">
        <f t="shared" si="38"/>
        <v>10.069334853745202</v>
      </c>
    </row>
    <row r="2457" spans="1:8" x14ac:dyDescent="0.25">
      <c r="A2457" s="56">
        <v>396040701614</v>
      </c>
      <c r="B2457" s="57" t="s">
        <v>291</v>
      </c>
      <c r="C2457" s="58" t="s">
        <v>6878</v>
      </c>
      <c r="D2457" s="58" t="s">
        <v>6879</v>
      </c>
      <c r="E2457" s="58" t="s">
        <v>440</v>
      </c>
      <c r="F2457" s="57" t="s">
        <v>477</v>
      </c>
      <c r="G2457" s="59">
        <v>49450</v>
      </c>
      <c r="H2457" s="102">
        <f t="shared" si="38"/>
        <v>10.069334853745202</v>
      </c>
    </row>
    <row r="2458" spans="1:8" x14ac:dyDescent="0.25">
      <c r="A2458" s="56">
        <v>396060401722</v>
      </c>
      <c r="B2458" s="57" t="s">
        <v>517</v>
      </c>
      <c r="C2458" s="58" t="s">
        <v>518</v>
      </c>
      <c r="D2458" s="58" t="s">
        <v>519</v>
      </c>
      <c r="E2458" s="58" t="s">
        <v>440</v>
      </c>
      <c r="F2458" s="57" t="s">
        <v>441</v>
      </c>
      <c r="G2458" s="59">
        <v>49450</v>
      </c>
      <c r="H2458" s="102">
        <f t="shared" si="38"/>
        <v>10.069334853745202</v>
      </c>
    </row>
    <row r="2459" spans="1:8" x14ac:dyDescent="0.25">
      <c r="A2459" s="56">
        <v>396060700690</v>
      </c>
      <c r="B2459" s="57" t="s">
        <v>238</v>
      </c>
      <c r="C2459" s="58" t="s">
        <v>6880</v>
      </c>
      <c r="D2459" s="58" t="s">
        <v>6881</v>
      </c>
      <c r="E2459" s="58" t="s">
        <v>440</v>
      </c>
      <c r="F2459" s="57" t="s">
        <v>441</v>
      </c>
      <c r="G2459" s="59">
        <v>49450</v>
      </c>
      <c r="H2459" s="102">
        <f t="shared" si="38"/>
        <v>10.069334853745202</v>
      </c>
    </row>
    <row r="2460" spans="1:8" x14ac:dyDescent="0.25">
      <c r="A2460" s="56">
        <v>396060702820</v>
      </c>
      <c r="B2460" s="57" t="s">
        <v>264</v>
      </c>
      <c r="C2460" s="58" t="s">
        <v>3975</v>
      </c>
      <c r="D2460" s="58" t="s">
        <v>3976</v>
      </c>
      <c r="E2460" s="58" t="s">
        <v>440</v>
      </c>
      <c r="F2460" s="57" t="s">
        <v>441</v>
      </c>
      <c r="G2460" s="59">
        <v>49450</v>
      </c>
      <c r="H2460" s="102">
        <f t="shared" si="38"/>
        <v>10.069334853745202</v>
      </c>
    </row>
    <row r="2461" spans="1:8" x14ac:dyDescent="0.25">
      <c r="A2461" s="56">
        <v>396060800562</v>
      </c>
      <c r="B2461" s="57" t="s">
        <v>233</v>
      </c>
      <c r="C2461" s="58" t="s">
        <v>6882</v>
      </c>
      <c r="D2461" s="58" t="s">
        <v>6883</v>
      </c>
      <c r="E2461" s="58" t="s">
        <v>440</v>
      </c>
      <c r="F2461" s="57" t="s">
        <v>441</v>
      </c>
      <c r="G2461" s="59">
        <v>49450</v>
      </c>
      <c r="H2461" s="102">
        <f t="shared" si="38"/>
        <v>10.069334853745202</v>
      </c>
    </row>
    <row r="2462" spans="1:8" x14ac:dyDescent="0.25">
      <c r="A2462" s="56">
        <v>396071001335</v>
      </c>
      <c r="B2462" s="57" t="s">
        <v>237</v>
      </c>
      <c r="C2462" s="58" t="s">
        <v>6884</v>
      </c>
      <c r="D2462" s="58" t="s">
        <v>6885</v>
      </c>
      <c r="E2462" s="58" t="s">
        <v>440</v>
      </c>
      <c r="F2462" s="57" t="s">
        <v>477</v>
      </c>
      <c r="G2462" s="59">
        <v>49450</v>
      </c>
      <c r="H2462" s="102">
        <f t="shared" si="38"/>
        <v>10.069334853745202</v>
      </c>
    </row>
    <row r="2463" spans="1:8" x14ac:dyDescent="0.25">
      <c r="A2463" s="56">
        <v>396071100651</v>
      </c>
      <c r="B2463" s="57" t="s">
        <v>266</v>
      </c>
      <c r="C2463" s="58" t="s">
        <v>3975</v>
      </c>
      <c r="D2463" s="58" t="s">
        <v>6886</v>
      </c>
      <c r="E2463" s="58" t="s">
        <v>440</v>
      </c>
      <c r="F2463" s="57" t="s">
        <v>441</v>
      </c>
      <c r="G2463" s="59">
        <v>49450</v>
      </c>
      <c r="H2463" s="102">
        <f t="shared" si="38"/>
        <v>10.069334853745202</v>
      </c>
    </row>
    <row r="2464" spans="1:8" x14ac:dyDescent="0.25">
      <c r="A2464" s="56">
        <v>396080401419</v>
      </c>
      <c r="B2464" s="57" t="s">
        <v>326</v>
      </c>
      <c r="C2464" s="58" t="s">
        <v>4541</v>
      </c>
      <c r="D2464" s="58" t="s">
        <v>6887</v>
      </c>
      <c r="E2464" s="58" t="s">
        <v>440</v>
      </c>
      <c r="F2464" s="57" t="s">
        <v>441</v>
      </c>
      <c r="G2464" s="59">
        <v>49450</v>
      </c>
      <c r="H2464" s="102">
        <f t="shared" si="38"/>
        <v>10.069334853745202</v>
      </c>
    </row>
    <row r="2465" spans="1:8" x14ac:dyDescent="0.25">
      <c r="A2465" s="56">
        <v>396100101093</v>
      </c>
      <c r="B2465" s="57" t="s">
        <v>78</v>
      </c>
      <c r="C2465" s="58" t="s">
        <v>578</v>
      </c>
      <c r="D2465" s="58" t="s">
        <v>6888</v>
      </c>
      <c r="E2465" s="58" t="s">
        <v>440</v>
      </c>
      <c r="F2465" s="57" t="s">
        <v>477</v>
      </c>
      <c r="G2465" s="59">
        <v>49450</v>
      </c>
      <c r="H2465" s="102">
        <f t="shared" si="38"/>
        <v>10.069334853745202</v>
      </c>
    </row>
    <row r="2466" spans="1:8" x14ac:dyDescent="0.25">
      <c r="A2466" s="56">
        <v>396100700841</v>
      </c>
      <c r="B2466" s="57" t="s">
        <v>370</v>
      </c>
      <c r="C2466" s="58" t="s">
        <v>6889</v>
      </c>
      <c r="D2466" s="58" t="s">
        <v>6890</v>
      </c>
      <c r="E2466" s="58" t="s">
        <v>440</v>
      </c>
      <c r="F2466" s="57" t="s">
        <v>441</v>
      </c>
      <c r="G2466" s="59">
        <v>49450</v>
      </c>
      <c r="H2466" s="102">
        <f t="shared" si="38"/>
        <v>10.069334853745202</v>
      </c>
    </row>
    <row r="2467" spans="1:8" x14ac:dyDescent="0.25">
      <c r="A2467" s="56">
        <v>396100800528</v>
      </c>
      <c r="B2467" s="57" t="s">
        <v>335</v>
      </c>
      <c r="C2467" s="58" t="s">
        <v>6891</v>
      </c>
      <c r="D2467" s="58" t="s">
        <v>6892</v>
      </c>
      <c r="E2467" s="58" t="s">
        <v>440</v>
      </c>
      <c r="F2467" s="57" t="s">
        <v>441</v>
      </c>
      <c r="G2467" s="59">
        <v>49450</v>
      </c>
      <c r="H2467" s="102">
        <f t="shared" si="38"/>
        <v>10.069334853745202</v>
      </c>
    </row>
    <row r="2468" spans="1:8" x14ac:dyDescent="0.25">
      <c r="A2468" s="56">
        <v>396101000550</v>
      </c>
      <c r="B2468" s="57" t="s">
        <v>307</v>
      </c>
      <c r="C2468" s="58" t="s">
        <v>6893</v>
      </c>
      <c r="D2468" s="58" t="s">
        <v>6894</v>
      </c>
      <c r="E2468" s="58" t="s">
        <v>440</v>
      </c>
      <c r="F2468" s="57" t="s">
        <v>477</v>
      </c>
      <c r="G2468" s="59">
        <v>49450</v>
      </c>
      <c r="H2468" s="102">
        <f t="shared" si="38"/>
        <v>10.069334853745202</v>
      </c>
    </row>
    <row r="2469" spans="1:8" x14ac:dyDescent="0.25">
      <c r="A2469" s="56">
        <v>396120200284</v>
      </c>
      <c r="B2469" s="57" t="s">
        <v>328</v>
      </c>
      <c r="C2469" s="58" t="s">
        <v>6895</v>
      </c>
      <c r="D2469" s="58" t="s">
        <v>6896</v>
      </c>
      <c r="E2469" s="58" t="s">
        <v>440</v>
      </c>
      <c r="F2469" s="57" t="s">
        <v>477</v>
      </c>
      <c r="G2469" s="59">
        <v>49450</v>
      </c>
      <c r="H2469" s="102">
        <f t="shared" si="38"/>
        <v>10.069334853745202</v>
      </c>
    </row>
    <row r="2470" spans="1:8" x14ac:dyDescent="0.25">
      <c r="A2470" s="56">
        <v>396120302036</v>
      </c>
      <c r="B2470" s="57" t="s">
        <v>163</v>
      </c>
      <c r="C2470" s="58" t="s">
        <v>6897</v>
      </c>
      <c r="D2470" s="58" t="s">
        <v>6898</v>
      </c>
      <c r="E2470" s="58" t="s">
        <v>440</v>
      </c>
      <c r="F2470" s="57" t="s">
        <v>441</v>
      </c>
      <c r="G2470" s="59">
        <v>49450</v>
      </c>
      <c r="H2470" s="102">
        <f t="shared" si="38"/>
        <v>10.069334853745202</v>
      </c>
    </row>
    <row r="2471" spans="1:8" x14ac:dyDescent="0.25">
      <c r="A2471" s="56">
        <v>396120601025</v>
      </c>
      <c r="B2471" s="57" t="s">
        <v>574</v>
      </c>
      <c r="C2471" s="58" t="s">
        <v>575</v>
      </c>
      <c r="D2471" s="58" t="s">
        <v>576</v>
      </c>
      <c r="E2471" s="58" t="s">
        <v>440</v>
      </c>
      <c r="F2471" s="57" t="s">
        <v>441</v>
      </c>
      <c r="G2471" s="59">
        <v>49450</v>
      </c>
      <c r="H2471" s="102">
        <f t="shared" si="38"/>
        <v>10.069334853745202</v>
      </c>
    </row>
    <row r="2472" spans="1:8" x14ac:dyDescent="0.25">
      <c r="A2472" s="56">
        <v>396120902220</v>
      </c>
      <c r="B2472" s="57" t="s">
        <v>571</v>
      </c>
      <c r="C2472" s="58" t="s">
        <v>572</v>
      </c>
      <c r="D2472" s="58" t="s">
        <v>573</v>
      </c>
      <c r="E2472" s="58" t="s">
        <v>440</v>
      </c>
      <c r="F2472" s="57" t="s">
        <v>441</v>
      </c>
      <c r="G2472" s="59">
        <v>49450</v>
      </c>
      <c r="H2472" s="102">
        <f t="shared" si="38"/>
        <v>10.069334853745202</v>
      </c>
    </row>
    <row r="2473" spans="1:8" x14ac:dyDescent="0.25">
      <c r="A2473" s="56">
        <v>396140500021</v>
      </c>
      <c r="B2473" s="57" t="s">
        <v>617</v>
      </c>
      <c r="C2473" s="58" t="s">
        <v>618</v>
      </c>
      <c r="D2473" s="58" t="s">
        <v>619</v>
      </c>
      <c r="E2473" s="58" t="s">
        <v>440</v>
      </c>
      <c r="F2473" s="57" t="s">
        <v>441</v>
      </c>
      <c r="G2473" s="59">
        <v>49450</v>
      </c>
      <c r="H2473" s="102">
        <f t="shared" si="38"/>
        <v>10.069334853745202</v>
      </c>
    </row>
    <row r="2474" spans="1:8" x14ac:dyDescent="0.25">
      <c r="A2474" s="56">
        <v>396140700895</v>
      </c>
      <c r="B2474" s="57" t="s">
        <v>388</v>
      </c>
      <c r="C2474" s="58" t="s">
        <v>6899</v>
      </c>
      <c r="D2474" s="58" t="s">
        <v>6900</v>
      </c>
      <c r="E2474" s="58" t="s">
        <v>440</v>
      </c>
      <c r="F2474" s="57" t="s">
        <v>441</v>
      </c>
      <c r="G2474" s="59">
        <v>49450</v>
      </c>
      <c r="H2474" s="102">
        <f t="shared" si="38"/>
        <v>10.069334853745202</v>
      </c>
    </row>
    <row r="2475" spans="1:8" x14ac:dyDescent="0.25">
      <c r="A2475" s="56">
        <v>396150200572</v>
      </c>
      <c r="B2475" s="57" t="s">
        <v>164</v>
      </c>
      <c r="C2475" s="58" t="s">
        <v>6901</v>
      </c>
      <c r="D2475" s="58" t="s">
        <v>6902</v>
      </c>
      <c r="E2475" s="58" t="s">
        <v>440</v>
      </c>
      <c r="F2475" s="57" t="s">
        <v>441</v>
      </c>
      <c r="G2475" s="59">
        <v>49450</v>
      </c>
      <c r="H2475" s="102">
        <f t="shared" si="38"/>
        <v>10.069334853745202</v>
      </c>
    </row>
    <row r="2476" spans="1:8" x14ac:dyDescent="0.25">
      <c r="A2476" s="56">
        <v>396160700727</v>
      </c>
      <c r="B2476" s="57" t="s">
        <v>550</v>
      </c>
      <c r="C2476" s="58" t="s">
        <v>551</v>
      </c>
      <c r="D2476" s="58" t="s">
        <v>552</v>
      </c>
      <c r="E2476" s="58" t="s">
        <v>440</v>
      </c>
      <c r="F2476" s="57" t="s">
        <v>441</v>
      </c>
      <c r="G2476" s="59">
        <v>49450</v>
      </c>
      <c r="H2476" s="102">
        <f t="shared" si="38"/>
        <v>10.069334853745202</v>
      </c>
    </row>
    <row r="2477" spans="1:8" x14ac:dyDescent="0.25">
      <c r="A2477" s="56">
        <v>396170401272</v>
      </c>
      <c r="B2477" s="57" t="s">
        <v>410</v>
      </c>
      <c r="C2477" s="58" t="s">
        <v>6903</v>
      </c>
      <c r="D2477" s="58" t="s">
        <v>6904</v>
      </c>
      <c r="E2477" s="58" t="s">
        <v>440</v>
      </c>
      <c r="F2477" s="57" t="s">
        <v>441</v>
      </c>
      <c r="G2477" s="59">
        <v>49450</v>
      </c>
      <c r="H2477" s="102">
        <f t="shared" si="38"/>
        <v>10.069334853745202</v>
      </c>
    </row>
    <row r="2478" spans="1:8" x14ac:dyDescent="0.25">
      <c r="A2478" s="56">
        <v>396170500564</v>
      </c>
      <c r="B2478" s="57" t="s">
        <v>407</v>
      </c>
      <c r="C2478" s="58" t="s">
        <v>6905</v>
      </c>
      <c r="D2478" s="58" t="s">
        <v>6906</v>
      </c>
      <c r="E2478" s="58" t="s">
        <v>440</v>
      </c>
      <c r="F2478" s="57" t="s">
        <v>477</v>
      </c>
      <c r="G2478" s="59">
        <v>49450</v>
      </c>
      <c r="H2478" s="102">
        <f t="shared" si="38"/>
        <v>10.069334853745202</v>
      </c>
    </row>
    <row r="2479" spans="1:8" x14ac:dyDescent="0.25">
      <c r="A2479" s="56">
        <v>396181201330</v>
      </c>
      <c r="B2479" s="57" t="s">
        <v>520</v>
      </c>
      <c r="C2479" s="58" t="s">
        <v>521</v>
      </c>
      <c r="D2479" s="58" t="s">
        <v>522</v>
      </c>
      <c r="E2479" s="58" t="s">
        <v>440</v>
      </c>
      <c r="F2479" s="57" t="s">
        <v>441</v>
      </c>
      <c r="G2479" s="59">
        <v>49450</v>
      </c>
      <c r="H2479" s="102">
        <f t="shared" si="38"/>
        <v>10.069334853745202</v>
      </c>
    </row>
    <row r="2480" spans="1:8" x14ac:dyDescent="0.25">
      <c r="A2480" s="56">
        <v>396740914473</v>
      </c>
      <c r="B2480" s="57" t="s">
        <v>225</v>
      </c>
      <c r="C2480" s="58" t="s">
        <v>6907</v>
      </c>
      <c r="D2480" s="58" t="s">
        <v>6908</v>
      </c>
      <c r="E2480" s="58" t="s">
        <v>440</v>
      </c>
      <c r="F2480" s="57" t="s">
        <v>477</v>
      </c>
      <c r="G2480" s="59">
        <v>49450</v>
      </c>
      <c r="H2480" s="102">
        <f t="shared" si="38"/>
        <v>10.069334853745202</v>
      </c>
    </row>
    <row r="2481" spans="1:8" x14ac:dyDescent="0.25">
      <c r="A2481" s="56">
        <v>396740914546</v>
      </c>
      <c r="B2481" s="57" t="s">
        <v>697</v>
      </c>
      <c r="C2481" s="58" t="s">
        <v>698</v>
      </c>
      <c r="D2481" s="58" t="s">
        <v>699</v>
      </c>
      <c r="E2481" s="58" t="s">
        <v>440</v>
      </c>
      <c r="F2481" s="57" t="s">
        <v>441</v>
      </c>
      <c r="G2481" s="59">
        <v>49450</v>
      </c>
      <c r="H2481" s="102">
        <f t="shared" si="38"/>
        <v>10.069334853745202</v>
      </c>
    </row>
    <row r="2482" spans="1:8" x14ac:dyDescent="0.25">
      <c r="A2482" s="56">
        <v>396740914554</v>
      </c>
      <c r="B2482" s="57" t="s">
        <v>490</v>
      </c>
      <c r="C2482" s="58" t="s">
        <v>491</v>
      </c>
      <c r="D2482" s="58" t="s">
        <v>492</v>
      </c>
      <c r="E2482" s="58" t="s">
        <v>440</v>
      </c>
      <c r="F2482" s="57" t="s">
        <v>441</v>
      </c>
      <c r="G2482" s="59">
        <v>49450</v>
      </c>
      <c r="H2482" s="102">
        <f t="shared" si="38"/>
        <v>10.069334853745202</v>
      </c>
    </row>
    <row r="2483" spans="1:8" x14ac:dyDescent="0.25">
      <c r="A2483" s="56">
        <v>396740914775</v>
      </c>
      <c r="B2483" s="57" t="s">
        <v>251</v>
      </c>
      <c r="C2483" s="58" t="s">
        <v>3997</v>
      </c>
      <c r="D2483" s="58" t="s">
        <v>3998</v>
      </c>
      <c r="E2483" s="58" t="s">
        <v>440</v>
      </c>
      <c r="F2483" s="57" t="s">
        <v>441</v>
      </c>
      <c r="G2483" s="59">
        <v>49450</v>
      </c>
      <c r="H2483" s="102">
        <f t="shared" si="38"/>
        <v>10.069334853745202</v>
      </c>
    </row>
    <row r="2484" spans="1:8" x14ac:dyDescent="0.25">
      <c r="A2484" s="56">
        <v>396761202848</v>
      </c>
      <c r="B2484" s="57" t="s">
        <v>320</v>
      </c>
      <c r="C2484" s="58" t="s">
        <v>6909</v>
      </c>
      <c r="D2484" s="58" t="s">
        <v>6910</v>
      </c>
      <c r="E2484" s="58" t="s">
        <v>440</v>
      </c>
      <c r="F2484" s="57" t="s">
        <v>441</v>
      </c>
      <c r="G2484" s="59">
        <v>49450</v>
      </c>
      <c r="H2484" s="102">
        <f t="shared" si="38"/>
        <v>10.069334853745202</v>
      </c>
    </row>
    <row r="2485" spans="1:8" x14ac:dyDescent="0.25">
      <c r="A2485" s="56">
        <v>396761203305</v>
      </c>
      <c r="B2485" s="57" t="s">
        <v>147</v>
      </c>
      <c r="C2485" s="58" t="s">
        <v>6911</v>
      </c>
      <c r="D2485" s="58" t="s">
        <v>6912</v>
      </c>
      <c r="E2485" s="58" t="s">
        <v>440</v>
      </c>
      <c r="F2485" s="57" t="s">
        <v>477</v>
      </c>
      <c r="G2485" s="59">
        <v>49450</v>
      </c>
      <c r="H2485" s="102">
        <f t="shared" si="38"/>
        <v>10.069334853745202</v>
      </c>
    </row>
    <row r="2486" spans="1:8" x14ac:dyDescent="0.25">
      <c r="A2486" s="56">
        <v>396761203453</v>
      </c>
      <c r="B2486" s="57" t="s">
        <v>278</v>
      </c>
      <c r="C2486" s="58" t="s">
        <v>3316</v>
      </c>
      <c r="D2486" s="58" t="s">
        <v>6913</v>
      </c>
      <c r="E2486" s="58" t="s">
        <v>440</v>
      </c>
      <c r="F2486" s="57" t="s">
        <v>477</v>
      </c>
      <c r="G2486" s="59">
        <v>49450</v>
      </c>
      <c r="H2486" s="102">
        <f t="shared" si="38"/>
        <v>10.069334853745202</v>
      </c>
    </row>
    <row r="2487" spans="1:8" x14ac:dyDescent="0.25">
      <c r="A2487" s="56">
        <v>396761203747</v>
      </c>
      <c r="B2487" s="57" t="s">
        <v>284</v>
      </c>
      <c r="C2487" s="58" t="s">
        <v>6914</v>
      </c>
      <c r="D2487" s="58" t="s">
        <v>2932</v>
      </c>
      <c r="E2487" s="58" t="s">
        <v>440</v>
      </c>
      <c r="F2487" s="57" t="s">
        <v>477</v>
      </c>
      <c r="G2487" s="59">
        <v>49450</v>
      </c>
      <c r="H2487" s="102">
        <f t="shared" si="38"/>
        <v>10.069334853745202</v>
      </c>
    </row>
    <row r="2488" spans="1:8" x14ac:dyDescent="0.25">
      <c r="A2488" s="56">
        <v>396920820877</v>
      </c>
      <c r="B2488" s="57" t="s">
        <v>75</v>
      </c>
      <c r="C2488" s="58" t="s">
        <v>4523</v>
      </c>
      <c r="D2488" s="58" t="s">
        <v>6915</v>
      </c>
      <c r="E2488" s="58" t="s">
        <v>440</v>
      </c>
      <c r="F2488" s="57" t="s">
        <v>441</v>
      </c>
      <c r="G2488" s="59">
        <v>49450</v>
      </c>
      <c r="H2488" s="102">
        <f t="shared" si="38"/>
        <v>10.069334853745202</v>
      </c>
    </row>
    <row r="2489" spans="1:8" x14ac:dyDescent="0.25">
      <c r="A2489" s="56">
        <v>396920920307</v>
      </c>
      <c r="B2489" s="57" t="s">
        <v>267</v>
      </c>
      <c r="C2489" s="58" t="s">
        <v>6916</v>
      </c>
      <c r="D2489" s="58" t="s">
        <v>6917</v>
      </c>
      <c r="E2489" s="58" t="s">
        <v>440</v>
      </c>
      <c r="F2489" s="57" t="s">
        <v>441</v>
      </c>
      <c r="G2489" s="59">
        <v>49450</v>
      </c>
      <c r="H2489" s="102">
        <f t="shared" si="38"/>
        <v>10.069334853745202</v>
      </c>
    </row>
    <row r="2490" spans="1:8" x14ac:dyDescent="0.25">
      <c r="A2490" s="56">
        <v>396930950689</v>
      </c>
      <c r="B2490" s="57" t="s">
        <v>279</v>
      </c>
      <c r="C2490" s="58" t="s">
        <v>3316</v>
      </c>
      <c r="D2490" s="58" t="s">
        <v>6918</v>
      </c>
      <c r="E2490" s="58" t="s">
        <v>440</v>
      </c>
      <c r="F2490" s="57" t="s">
        <v>477</v>
      </c>
      <c r="G2490" s="59">
        <v>49450</v>
      </c>
      <c r="H2490" s="102">
        <f t="shared" si="38"/>
        <v>10.069334853745202</v>
      </c>
    </row>
    <row r="2491" spans="1:8" x14ac:dyDescent="0.25">
      <c r="A2491" s="56">
        <v>396931250494</v>
      </c>
      <c r="B2491" s="57" t="s">
        <v>88</v>
      </c>
      <c r="C2491" s="58" t="s">
        <v>6919</v>
      </c>
      <c r="D2491" s="58" t="s">
        <v>6920</v>
      </c>
      <c r="E2491" s="58" t="s">
        <v>440</v>
      </c>
      <c r="F2491" s="57" t="s">
        <v>441</v>
      </c>
      <c r="G2491" s="59">
        <v>49450</v>
      </c>
      <c r="H2491" s="102">
        <f t="shared" si="38"/>
        <v>10.069334853745202</v>
      </c>
    </row>
    <row r="2492" spans="1:8" x14ac:dyDescent="0.25">
      <c r="A2492" s="56">
        <v>396950851288</v>
      </c>
      <c r="B2492" s="57" t="s">
        <v>465</v>
      </c>
      <c r="C2492" s="58" t="s">
        <v>466</v>
      </c>
      <c r="D2492" s="58" t="s">
        <v>467</v>
      </c>
      <c r="E2492" s="58" t="s">
        <v>440</v>
      </c>
      <c r="F2492" s="57" t="s">
        <v>441</v>
      </c>
      <c r="G2492" s="59">
        <v>49450</v>
      </c>
      <c r="H2492" s="102">
        <f t="shared" si="38"/>
        <v>10.069334853745202</v>
      </c>
    </row>
    <row r="2493" spans="1:8" x14ac:dyDescent="0.25">
      <c r="A2493" s="56">
        <v>396980550843</v>
      </c>
      <c r="B2493" s="57" t="s">
        <v>290</v>
      </c>
      <c r="C2493" s="58" t="s">
        <v>503</v>
      </c>
      <c r="D2493" s="58" t="s">
        <v>6921</v>
      </c>
      <c r="E2493" s="58" t="s">
        <v>440</v>
      </c>
      <c r="F2493" s="57" t="s">
        <v>477</v>
      </c>
      <c r="G2493" s="59">
        <v>49450</v>
      </c>
      <c r="H2493" s="102">
        <f t="shared" si="38"/>
        <v>10.069334853745202</v>
      </c>
    </row>
    <row r="2494" spans="1:8" x14ac:dyDescent="0.25">
      <c r="A2494" s="56">
        <v>396980651844</v>
      </c>
      <c r="B2494" s="57" t="s">
        <v>74</v>
      </c>
      <c r="C2494" s="58" t="s">
        <v>6922</v>
      </c>
      <c r="D2494" s="58" t="s">
        <v>6923</v>
      </c>
      <c r="E2494" s="58" t="s">
        <v>440</v>
      </c>
      <c r="F2494" s="57" t="s">
        <v>441</v>
      </c>
      <c r="G2494" s="59">
        <v>49450</v>
      </c>
      <c r="H2494" s="102">
        <f t="shared" si="38"/>
        <v>10.069334853745202</v>
      </c>
    </row>
    <row r="2495" spans="1:8" x14ac:dyDescent="0.25">
      <c r="A2495" s="56">
        <v>397160800124</v>
      </c>
      <c r="B2495" s="57" t="s">
        <v>541</v>
      </c>
      <c r="C2495" s="58" t="s">
        <v>542</v>
      </c>
      <c r="D2495" s="58" t="s">
        <v>543</v>
      </c>
      <c r="E2495" s="58" t="s">
        <v>440</v>
      </c>
      <c r="F2495" s="57" t="s">
        <v>441</v>
      </c>
      <c r="G2495" s="59">
        <v>49450</v>
      </c>
      <c r="H2495" s="102">
        <f t="shared" si="38"/>
        <v>10.069334853745202</v>
      </c>
    </row>
    <row r="2496" spans="1:8" x14ac:dyDescent="0.25">
      <c r="A2496" s="56">
        <v>398000905236</v>
      </c>
      <c r="B2496" s="57" t="s">
        <v>6924</v>
      </c>
      <c r="C2496" s="58" t="s">
        <v>6925</v>
      </c>
      <c r="D2496" s="58" t="s">
        <v>6926</v>
      </c>
      <c r="E2496" s="58" t="s">
        <v>6927</v>
      </c>
      <c r="F2496" s="57" t="s">
        <v>441</v>
      </c>
      <c r="G2496" s="59">
        <v>49450</v>
      </c>
      <c r="H2496" s="102">
        <f t="shared" si="38"/>
        <v>10.069334853745202</v>
      </c>
    </row>
    <row r="2497" spans="1:8" x14ac:dyDescent="0.25">
      <c r="A2497" s="56">
        <v>398000905601</v>
      </c>
      <c r="B2497" s="57" t="s">
        <v>6928</v>
      </c>
      <c r="C2497" s="58" t="s">
        <v>6929</v>
      </c>
      <c r="D2497" s="58" t="s">
        <v>6930</v>
      </c>
      <c r="E2497" s="58" t="s">
        <v>2227</v>
      </c>
      <c r="F2497" s="57" t="s">
        <v>441</v>
      </c>
      <c r="G2497" s="59">
        <v>49450</v>
      </c>
      <c r="H2497" s="102">
        <f t="shared" si="38"/>
        <v>10.069334853745202</v>
      </c>
    </row>
    <row r="2498" spans="1:8" x14ac:dyDescent="0.25">
      <c r="A2498" s="56">
        <v>398000906089</v>
      </c>
      <c r="B2498" s="57" t="s">
        <v>6931</v>
      </c>
      <c r="C2498" s="58" t="s">
        <v>6925</v>
      </c>
      <c r="D2498" s="58" t="s">
        <v>6926</v>
      </c>
      <c r="E2498" s="58" t="s">
        <v>6927</v>
      </c>
      <c r="F2498" s="57" t="s">
        <v>441</v>
      </c>
      <c r="G2498" s="59">
        <v>49450</v>
      </c>
      <c r="H2498" s="102">
        <f t="shared" ref="H2498:H2561" si="39">G2498/4910.95</f>
        <v>10.069334853745202</v>
      </c>
    </row>
    <row r="2499" spans="1:8" x14ac:dyDescent="0.25">
      <c r="A2499" s="56">
        <v>398001106850</v>
      </c>
      <c r="B2499" s="57" t="s">
        <v>6932</v>
      </c>
      <c r="C2499" s="58" t="s">
        <v>6933</v>
      </c>
      <c r="D2499" s="58" t="s">
        <v>6934</v>
      </c>
      <c r="E2499" s="58" t="s">
        <v>2227</v>
      </c>
      <c r="F2499" s="57" t="s">
        <v>441</v>
      </c>
      <c r="G2499" s="59">
        <v>49450</v>
      </c>
      <c r="H2499" s="102">
        <f t="shared" si="39"/>
        <v>10.069334853745202</v>
      </c>
    </row>
    <row r="2500" spans="1:8" x14ac:dyDescent="0.25">
      <c r="A2500" s="56">
        <v>398010201571</v>
      </c>
      <c r="B2500" s="57" t="s">
        <v>6935</v>
      </c>
      <c r="C2500" s="58" t="s">
        <v>6936</v>
      </c>
      <c r="D2500" s="58" t="s">
        <v>6937</v>
      </c>
      <c r="E2500" s="58" t="s">
        <v>3623</v>
      </c>
      <c r="F2500" s="57" t="s">
        <v>441</v>
      </c>
      <c r="G2500" s="59">
        <v>49450</v>
      </c>
      <c r="H2500" s="102">
        <f t="shared" si="39"/>
        <v>10.069334853745202</v>
      </c>
    </row>
    <row r="2501" spans="1:8" x14ac:dyDescent="0.25">
      <c r="A2501" s="56">
        <v>398021101714</v>
      </c>
      <c r="B2501" s="57" t="s">
        <v>6938</v>
      </c>
      <c r="C2501" s="58" t="s">
        <v>6939</v>
      </c>
      <c r="D2501" s="58" t="s">
        <v>6940</v>
      </c>
      <c r="E2501" s="58" t="s">
        <v>2227</v>
      </c>
      <c r="F2501" s="57" t="s">
        <v>441</v>
      </c>
      <c r="G2501" s="59">
        <v>49450</v>
      </c>
      <c r="H2501" s="102">
        <f t="shared" si="39"/>
        <v>10.069334853745202</v>
      </c>
    </row>
    <row r="2502" spans="1:8" x14ac:dyDescent="0.25">
      <c r="A2502" s="56">
        <v>398021202731</v>
      </c>
      <c r="B2502" s="57" t="s">
        <v>6941</v>
      </c>
      <c r="C2502" s="58" t="s">
        <v>2221</v>
      </c>
      <c r="D2502" s="58" t="s">
        <v>6942</v>
      </c>
      <c r="E2502" s="58" t="s">
        <v>2223</v>
      </c>
      <c r="F2502" s="57" t="s">
        <v>477</v>
      </c>
      <c r="G2502" s="59">
        <v>49450</v>
      </c>
      <c r="H2502" s="102">
        <f t="shared" si="39"/>
        <v>10.069334853745202</v>
      </c>
    </row>
    <row r="2503" spans="1:8" x14ac:dyDescent="0.25">
      <c r="A2503" s="56">
        <v>398080100209</v>
      </c>
      <c r="B2503" s="57" t="s">
        <v>6943</v>
      </c>
      <c r="C2503" s="58" t="s">
        <v>6944</v>
      </c>
      <c r="D2503" s="58" t="s">
        <v>6945</v>
      </c>
      <c r="E2503" s="58" t="s">
        <v>2816</v>
      </c>
      <c r="F2503" s="57" t="s">
        <v>441</v>
      </c>
      <c r="G2503" s="59">
        <v>49450</v>
      </c>
      <c r="H2503" s="102">
        <f t="shared" si="39"/>
        <v>10.069334853745202</v>
      </c>
    </row>
    <row r="2504" spans="1:8" x14ac:dyDescent="0.25">
      <c r="A2504" s="56">
        <v>398081000631</v>
      </c>
      <c r="B2504" s="57" t="s">
        <v>6946</v>
      </c>
      <c r="C2504" s="58" t="s">
        <v>6947</v>
      </c>
      <c r="D2504" s="58" t="s">
        <v>6948</v>
      </c>
      <c r="E2504" s="58" t="s">
        <v>1051</v>
      </c>
      <c r="F2504" s="57" t="s">
        <v>441</v>
      </c>
      <c r="G2504" s="59">
        <v>49450</v>
      </c>
      <c r="H2504" s="102">
        <f t="shared" si="39"/>
        <v>10.069334853745202</v>
      </c>
    </row>
    <row r="2505" spans="1:8" x14ac:dyDescent="0.25">
      <c r="A2505" s="56">
        <v>398090201313</v>
      </c>
      <c r="B2505" s="57" t="s">
        <v>6949</v>
      </c>
      <c r="C2505" s="58" t="s">
        <v>2155</v>
      </c>
      <c r="D2505" s="58" t="s">
        <v>6950</v>
      </c>
      <c r="E2505" s="58" t="s">
        <v>6951</v>
      </c>
      <c r="F2505" s="57" t="s">
        <v>441</v>
      </c>
      <c r="G2505" s="59">
        <v>49450</v>
      </c>
      <c r="H2505" s="102">
        <f t="shared" si="39"/>
        <v>10.069334853745202</v>
      </c>
    </row>
    <row r="2506" spans="1:8" x14ac:dyDescent="0.25">
      <c r="A2506" s="56">
        <v>398090601109</v>
      </c>
      <c r="B2506" s="57" t="s">
        <v>6952</v>
      </c>
      <c r="C2506" s="58" t="s">
        <v>6376</v>
      </c>
      <c r="D2506" s="58" t="s">
        <v>6953</v>
      </c>
      <c r="E2506" s="58" t="s">
        <v>1051</v>
      </c>
      <c r="F2506" s="57" t="s">
        <v>441</v>
      </c>
      <c r="G2506" s="59">
        <v>49450</v>
      </c>
      <c r="H2506" s="102">
        <f t="shared" si="39"/>
        <v>10.069334853745202</v>
      </c>
    </row>
    <row r="2507" spans="1:8" x14ac:dyDescent="0.25">
      <c r="A2507" s="56">
        <v>398091200094</v>
      </c>
      <c r="B2507" s="57" t="s">
        <v>6954</v>
      </c>
      <c r="C2507" s="58" t="s">
        <v>6955</v>
      </c>
      <c r="D2507" s="58" t="s">
        <v>6956</v>
      </c>
      <c r="E2507" s="58" t="s">
        <v>1051</v>
      </c>
      <c r="F2507" s="57" t="s">
        <v>441</v>
      </c>
      <c r="G2507" s="59">
        <v>49450</v>
      </c>
      <c r="H2507" s="102">
        <f t="shared" si="39"/>
        <v>10.069334853745202</v>
      </c>
    </row>
    <row r="2508" spans="1:8" x14ac:dyDescent="0.25">
      <c r="A2508" s="56">
        <v>398110100748</v>
      </c>
      <c r="B2508" s="57" t="s">
        <v>6957</v>
      </c>
      <c r="C2508" s="58" t="s">
        <v>6958</v>
      </c>
      <c r="D2508" s="58" t="s">
        <v>6959</v>
      </c>
      <c r="E2508" s="58" t="s">
        <v>1051</v>
      </c>
      <c r="F2508" s="57" t="s">
        <v>441</v>
      </c>
      <c r="G2508" s="59">
        <v>49450</v>
      </c>
      <c r="H2508" s="102">
        <f t="shared" si="39"/>
        <v>10.069334853745202</v>
      </c>
    </row>
    <row r="2509" spans="1:8" x14ac:dyDescent="0.25">
      <c r="A2509" s="56">
        <v>398110400261</v>
      </c>
      <c r="B2509" s="57" t="s">
        <v>6960</v>
      </c>
      <c r="C2509" s="58" t="s">
        <v>6961</v>
      </c>
      <c r="D2509" s="58" t="s">
        <v>6962</v>
      </c>
      <c r="E2509" s="58" t="s">
        <v>743</v>
      </c>
      <c r="F2509" s="57" t="s">
        <v>441</v>
      </c>
      <c r="G2509" s="59">
        <v>49450</v>
      </c>
      <c r="H2509" s="102">
        <f t="shared" si="39"/>
        <v>10.069334853745202</v>
      </c>
    </row>
    <row r="2510" spans="1:8" x14ac:dyDescent="0.25">
      <c r="A2510" s="56">
        <v>398110501114</v>
      </c>
      <c r="B2510" s="57" t="s">
        <v>6963</v>
      </c>
      <c r="C2510" s="58" t="s">
        <v>6964</v>
      </c>
      <c r="D2510" s="58" t="s">
        <v>6965</v>
      </c>
      <c r="E2510" s="58" t="s">
        <v>5251</v>
      </c>
      <c r="F2510" s="57" t="s">
        <v>441</v>
      </c>
      <c r="G2510" s="59">
        <v>49450</v>
      </c>
      <c r="H2510" s="102">
        <f t="shared" si="39"/>
        <v>10.069334853745202</v>
      </c>
    </row>
    <row r="2511" spans="1:8" x14ac:dyDescent="0.25">
      <c r="A2511" s="56">
        <v>398110900345</v>
      </c>
      <c r="B2511" s="57" t="s">
        <v>6966</v>
      </c>
      <c r="C2511" s="58" t="s">
        <v>6967</v>
      </c>
      <c r="D2511" s="58" t="s">
        <v>6968</v>
      </c>
      <c r="E2511" s="58" t="s">
        <v>716</v>
      </c>
      <c r="F2511" s="57" t="s">
        <v>441</v>
      </c>
      <c r="G2511" s="59">
        <v>49450</v>
      </c>
      <c r="H2511" s="102">
        <f t="shared" si="39"/>
        <v>10.069334853745202</v>
      </c>
    </row>
    <row r="2512" spans="1:8" x14ac:dyDescent="0.25">
      <c r="A2512" s="56">
        <v>398130300298</v>
      </c>
      <c r="B2512" s="57" t="s">
        <v>6969</v>
      </c>
      <c r="C2512" s="58" t="s">
        <v>4583</v>
      </c>
      <c r="D2512" s="58" t="s">
        <v>6970</v>
      </c>
      <c r="E2512" s="58" t="s">
        <v>2227</v>
      </c>
      <c r="F2512" s="57" t="s">
        <v>477</v>
      </c>
      <c r="G2512" s="59">
        <v>49450</v>
      </c>
      <c r="H2512" s="102">
        <f t="shared" si="39"/>
        <v>10.069334853745202</v>
      </c>
    </row>
    <row r="2513" spans="1:8" x14ac:dyDescent="0.25">
      <c r="A2513" s="56">
        <v>398180400820</v>
      </c>
      <c r="B2513" s="57" t="s">
        <v>6971</v>
      </c>
      <c r="C2513" s="58" t="s">
        <v>6972</v>
      </c>
      <c r="D2513" s="58" t="s">
        <v>6973</v>
      </c>
      <c r="E2513" s="58" t="s">
        <v>743</v>
      </c>
      <c r="F2513" s="57" t="s">
        <v>477</v>
      </c>
      <c r="G2513" s="59">
        <v>49450</v>
      </c>
      <c r="H2513" s="102">
        <f t="shared" si="39"/>
        <v>10.069334853745202</v>
      </c>
    </row>
    <row r="2514" spans="1:8" x14ac:dyDescent="0.25">
      <c r="A2514" s="56">
        <v>398730900205</v>
      </c>
      <c r="B2514" s="57" t="s">
        <v>6974</v>
      </c>
      <c r="C2514" s="58" t="s">
        <v>6975</v>
      </c>
      <c r="D2514" s="58" t="s">
        <v>5187</v>
      </c>
      <c r="E2514" s="58" t="s">
        <v>3165</v>
      </c>
      <c r="F2514" s="57" t="s">
        <v>441</v>
      </c>
      <c r="G2514" s="59">
        <v>49450</v>
      </c>
      <c r="H2514" s="102">
        <f t="shared" si="39"/>
        <v>10.069334853745202</v>
      </c>
    </row>
    <row r="2515" spans="1:8" x14ac:dyDescent="0.25">
      <c r="A2515" s="56">
        <v>398890900333</v>
      </c>
      <c r="B2515" s="57" t="s">
        <v>6976</v>
      </c>
      <c r="C2515" s="58" t="s">
        <v>6977</v>
      </c>
      <c r="D2515" s="58" t="s">
        <v>6978</v>
      </c>
      <c r="E2515" s="58" t="s">
        <v>2223</v>
      </c>
      <c r="F2515" s="57" t="s">
        <v>441</v>
      </c>
      <c r="G2515" s="59">
        <v>49450</v>
      </c>
      <c r="H2515" s="102">
        <f t="shared" si="39"/>
        <v>10.069334853745202</v>
      </c>
    </row>
    <row r="2516" spans="1:8" x14ac:dyDescent="0.25">
      <c r="A2516" s="56">
        <v>398911000281</v>
      </c>
      <c r="B2516" s="57" t="s">
        <v>6979</v>
      </c>
      <c r="C2516" s="58" t="s">
        <v>6980</v>
      </c>
      <c r="D2516" s="58" t="s">
        <v>1654</v>
      </c>
      <c r="E2516" s="58" t="s">
        <v>2223</v>
      </c>
      <c r="F2516" s="57" t="s">
        <v>441</v>
      </c>
      <c r="G2516" s="59">
        <v>49450</v>
      </c>
      <c r="H2516" s="102">
        <f t="shared" si="39"/>
        <v>10.069334853745202</v>
      </c>
    </row>
    <row r="2517" spans="1:8" x14ac:dyDescent="0.25">
      <c r="A2517" s="56">
        <v>398920900317</v>
      </c>
      <c r="B2517" s="57" t="s">
        <v>6981</v>
      </c>
      <c r="C2517" s="58" t="s">
        <v>6982</v>
      </c>
      <c r="D2517" s="58" t="s">
        <v>6983</v>
      </c>
      <c r="E2517" s="58" t="s">
        <v>1845</v>
      </c>
      <c r="F2517" s="57" t="s">
        <v>441</v>
      </c>
      <c r="G2517" s="59">
        <v>49450</v>
      </c>
      <c r="H2517" s="102">
        <f t="shared" si="39"/>
        <v>10.069334853745202</v>
      </c>
    </row>
    <row r="2518" spans="1:8" x14ac:dyDescent="0.25">
      <c r="A2518" s="56">
        <v>398940820522</v>
      </c>
      <c r="B2518" s="57" t="s">
        <v>6984</v>
      </c>
      <c r="C2518" s="58" t="s">
        <v>6985</v>
      </c>
      <c r="D2518" s="58" t="s">
        <v>6986</v>
      </c>
      <c r="E2518" s="58" t="s">
        <v>6125</v>
      </c>
      <c r="F2518" s="57" t="s">
        <v>441</v>
      </c>
      <c r="G2518" s="59">
        <v>49450</v>
      </c>
      <c r="H2518" s="102">
        <f t="shared" si="39"/>
        <v>10.069334853745202</v>
      </c>
    </row>
    <row r="2519" spans="1:8" x14ac:dyDescent="0.25">
      <c r="A2519" s="56">
        <v>398950220795</v>
      </c>
      <c r="B2519" s="57" t="s">
        <v>6987</v>
      </c>
      <c r="C2519" s="58" t="s">
        <v>6988</v>
      </c>
      <c r="D2519" s="58" t="s">
        <v>6989</v>
      </c>
      <c r="E2519" s="58" t="s">
        <v>5251</v>
      </c>
      <c r="F2519" s="57" t="s">
        <v>441</v>
      </c>
      <c r="G2519" s="59">
        <v>49450</v>
      </c>
      <c r="H2519" s="102">
        <f t="shared" si="39"/>
        <v>10.069334853745202</v>
      </c>
    </row>
    <row r="2520" spans="1:8" x14ac:dyDescent="0.25">
      <c r="A2520" s="56">
        <v>398980110625</v>
      </c>
      <c r="B2520" s="57" t="s">
        <v>6990</v>
      </c>
      <c r="C2520" s="58" t="s">
        <v>5276</v>
      </c>
      <c r="D2520" s="58" t="s">
        <v>6991</v>
      </c>
      <c r="E2520" s="58" t="s">
        <v>2160</v>
      </c>
      <c r="F2520" s="57" t="s">
        <v>441</v>
      </c>
      <c r="G2520" s="59">
        <v>49450</v>
      </c>
      <c r="H2520" s="102">
        <f t="shared" si="39"/>
        <v>10.069334853745202</v>
      </c>
    </row>
    <row r="2521" spans="1:8" x14ac:dyDescent="0.25">
      <c r="A2521" s="56">
        <v>398980910591</v>
      </c>
      <c r="B2521" s="57" t="s">
        <v>6992</v>
      </c>
      <c r="C2521" s="58" t="s">
        <v>6993</v>
      </c>
      <c r="D2521" s="58" t="s">
        <v>6994</v>
      </c>
      <c r="E2521" s="58" t="s">
        <v>6995</v>
      </c>
      <c r="F2521" s="57" t="s">
        <v>441</v>
      </c>
      <c r="G2521" s="59">
        <v>49450</v>
      </c>
      <c r="H2521" s="102">
        <f t="shared" si="39"/>
        <v>10.069334853745202</v>
      </c>
    </row>
    <row r="2522" spans="1:8" x14ac:dyDescent="0.25">
      <c r="A2522" s="56">
        <v>399190100022</v>
      </c>
      <c r="B2522" s="57" t="s">
        <v>6996</v>
      </c>
      <c r="C2522" s="58" t="s">
        <v>6997</v>
      </c>
      <c r="D2522" s="58" t="s">
        <v>6998</v>
      </c>
      <c r="E2522" s="58" t="s">
        <v>728</v>
      </c>
      <c r="F2522" s="57" t="s">
        <v>441</v>
      </c>
      <c r="G2522" s="59">
        <v>49450</v>
      </c>
      <c r="H2522" s="102">
        <f t="shared" si="39"/>
        <v>10.069334853745202</v>
      </c>
    </row>
    <row r="2523" spans="1:8" x14ac:dyDescent="0.25">
      <c r="A2523" s="56">
        <v>400001101950</v>
      </c>
      <c r="B2523" s="57" t="s">
        <v>6999</v>
      </c>
      <c r="C2523" s="58" t="s">
        <v>6291</v>
      </c>
      <c r="D2523" s="58" t="s">
        <v>7000</v>
      </c>
      <c r="E2523" s="58" t="s">
        <v>716</v>
      </c>
      <c r="F2523" s="57" t="s">
        <v>441</v>
      </c>
      <c r="G2523" s="59">
        <v>49450</v>
      </c>
      <c r="H2523" s="102">
        <f t="shared" si="39"/>
        <v>10.069334853745202</v>
      </c>
    </row>
    <row r="2524" spans="1:8" x14ac:dyDescent="0.25">
      <c r="A2524" s="56">
        <v>400001102255</v>
      </c>
      <c r="B2524" s="57" t="s">
        <v>7001</v>
      </c>
      <c r="C2524" s="58" t="s">
        <v>7002</v>
      </c>
      <c r="D2524" s="58" t="s">
        <v>7003</v>
      </c>
      <c r="E2524" s="58" t="s">
        <v>716</v>
      </c>
      <c r="F2524" s="57" t="s">
        <v>441</v>
      </c>
      <c r="G2524" s="59">
        <v>49450</v>
      </c>
      <c r="H2524" s="102">
        <f t="shared" si="39"/>
        <v>10.069334853745202</v>
      </c>
    </row>
    <row r="2525" spans="1:8" x14ac:dyDescent="0.25">
      <c r="A2525" s="56">
        <v>400010301694</v>
      </c>
      <c r="B2525" s="57" t="s">
        <v>7004</v>
      </c>
      <c r="C2525" s="58" t="s">
        <v>7005</v>
      </c>
      <c r="D2525" s="58" t="s">
        <v>6269</v>
      </c>
      <c r="E2525" s="58" t="s">
        <v>716</v>
      </c>
      <c r="F2525" s="57" t="s">
        <v>441</v>
      </c>
      <c r="G2525" s="59">
        <v>49450</v>
      </c>
      <c r="H2525" s="102">
        <f t="shared" si="39"/>
        <v>10.069334853745202</v>
      </c>
    </row>
    <row r="2526" spans="1:8" x14ac:dyDescent="0.25">
      <c r="A2526" s="56">
        <v>400010401753</v>
      </c>
      <c r="B2526" s="57" t="s">
        <v>7006</v>
      </c>
      <c r="C2526" s="58" t="s">
        <v>7007</v>
      </c>
      <c r="D2526" s="58" t="s">
        <v>6234</v>
      </c>
      <c r="E2526" s="58" t="s">
        <v>716</v>
      </c>
      <c r="F2526" s="57" t="s">
        <v>441</v>
      </c>
      <c r="G2526" s="59">
        <v>49450</v>
      </c>
      <c r="H2526" s="102">
        <f t="shared" si="39"/>
        <v>10.069334853745202</v>
      </c>
    </row>
    <row r="2527" spans="1:8" x14ac:dyDescent="0.25">
      <c r="A2527" s="56">
        <v>400011254312</v>
      </c>
      <c r="B2527" s="57" t="s">
        <v>7008</v>
      </c>
      <c r="C2527" s="58" t="s">
        <v>7009</v>
      </c>
      <c r="D2527" s="58" t="s">
        <v>7010</v>
      </c>
      <c r="E2527" s="58" t="s">
        <v>716</v>
      </c>
      <c r="F2527" s="57" t="s">
        <v>441</v>
      </c>
      <c r="G2527" s="59">
        <v>49450</v>
      </c>
      <c r="H2527" s="102">
        <f t="shared" si="39"/>
        <v>10.069334853745202</v>
      </c>
    </row>
    <row r="2528" spans="1:8" x14ac:dyDescent="0.25">
      <c r="A2528" s="56">
        <v>400021202787</v>
      </c>
      <c r="B2528" s="57" t="s">
        <v>7011</v>
      </c>
      <c r="C2528" s="58" t="s">
        <v>7012</v>
      </c>
      <c r="D2528" s="58" t="s">
        <v>7013</v>
      </c>
      <c r="E2528" s="58" t="s">
        <v>716</v>
      </c>
      <c r="F2528" s="57" t="s">
        <v>441</v>
      </c>
      <c r="G2528" s="59">
        <v>49450</v>
      </c>
      <c r="H2528" s="102">
        <f t="shared" si="39"/>
        <v>10.069334853745202</v>
      </c>
    </row>
    <row r="2529" spans="1:8" x14ac:dyDescent="0.25">
      <c r="A2529" s="56">
        <v>400041005619</v>
      </c>
      <c r="B2529" s="57" t="s">
        <v>7014</v>
      </c>
      <c r="C2529" s="58" t="s">
        <v>7015</v>
      </c>
      <c r="D2529" s="58" t="s">
        <v>3497</v>
      </c>
      <c r="E2529" s="58" t="s">
        <v>716</v>
      </c>
      <c r="F2529" s="57" t="s">
        <v>441</v>
      </c>
      <c r="G2529" s="59">
        <v>49450</v>
      </c>
      <c r="H2529" s="102">
        <f t="shared" si="39"/>
        <v>10.069334853745202</v>
      </c>
    </row>
    <row r="2530" spans="1:8" x14ac:dyDescent="0.25">
      <c r="A2530" s="56">
        <v>400050302405</v>
      </c>
      <c r="B2530" s="57" t="s">
        <v>7016</v>
      </c>
      <c r="C2530" s="58" t="s">
        <v>7017</v>
      </c>
      <c r="D2530" s="58" t="s">
        <v>7018</v>
      </c>
      <c r="E2530" s="58" t="s">
        <v>716</v>
      </c>
      <c r="F2530" s="57" t="s">
        <v>441</v>
      </c>
      <c r="G2530" s="59">
        <v>49450</v>
      </c>
      <c r="H2530" s="102">
        <f t="shared" si="39"/>
        <v>10.069334853745202</v>
      </c>
    </row>
    <row r="2531" spans="1:8" x14ac:dyDescent="0.25">
      <c r="A2531" s="56">
        <v>400051100016</v>
      </c>
      <c r="B2531" s="57" t="s">
        <v>7019</v>
      </c>
      <c r="C2531" s="58" t="s">
        <v>7020</v>
      </c>
      <c r="D2531" s="58" t="s">
        <v>7021</v>
      </c>
      <c r="E2531" s="58" t="s">
        <v>716</v>
      </c>
      <c r="F2531" s="57" t="s">
        <v>441</v>
      </c>
      <c r="G2531" s="59">
        <v>49450</v>
      </c>
      <c r="H2531" s="102">
        <f t="shared" si="39"/>
        <v>10.069334853745202</v>
      </c>
    </row>
    <row r="2532" spans="1:8" x14ac:dyDescent="0.25">
      <c r="A2532" s="56">
        <v>400060202531</v>
      </c>
      <c r="B2532" s="57" t="s">
        <v>7022</v>
      </c>
      <c r="C2532" s="58" t="s">
        <v>7023</v>
      </c>
      <c r="D2532" s="58" t="s">
        <v>7024</v>
      </c>
      <c r="E2532" s="58" t="s">
        <v>716</v>
      </c>
      <c r="F2532" s="57" t="s">
        <v>441</v>
      </c>
      <c r="G2532" s="59">
        <v>49450</v>
      </c>
      <c r="H2532" s="102">
        <f t="shared" si="39"/>
        <v>10.069334853745202</v>
      </c>
    </row>
    <row r="2533" spans="1:8" x14ac:dyDescent="0.25">
      <c r="A2533" s="56">
        <v>400061000184</v>
      </c>
      <c r="B2533" s="57" t="s">
        <v>7025</v>
      </c>
      <c r="C2533" s="58" t="s">
        <v>7026</v>
      </c>
      <c r="D2533" s="58" t="s">
        <v>7027</v>
      </c>
      <c r="E2533" s="58" t="s">
        <v>716</v>
      </c>
      <c r="F2533" s="57" t="s">
        <v>441</v>
      </c>
      <c r="G2533" s="59">
        <v>49450</v>
      </c>
      <c r="H2533" s="102">
        <f t="shared" si="39"/>
        <v>10.069334853745202</v>
      </c>
    </row>
    <row r="2534" spans="1:8" x14ac:dyDescent="0.25">
      <c r="A2534" s="56">
        <v>400061202631</v>
      </c>
      <c r="B2534" s="57" t="s">
        <v>7028</v>
      </c>
      <c r="C2534" s="58" t="s">
        <v>4253</v>
      </c>
      <c r="D2534" s="58" t="s">
        <v>7029</v>
      </c>
      <c r="E2534" s="58" t="s">
        <v>716</v>
      </c>
      <c r="F2534" s="57" t="s">
        <v>441</v>
      </c>
      <c r="G2534" s="59">
        <v>49450</v>
      </c>
      <c r="H2534" s="102">
        <f t="shared" si="39"/>
        <v>10.069334853745202</v>
      </c>
    </row>
    <row r="2535" spans="1:8" x14ac:dyDescent="0.25">
      <c r="A2535" s="56">
        <v>400070304269</v>
      </c>
      <c r="B2535" s="57" t="s">
        <v>7030</v>
      </c>
      <c r="C2535" s="58" t="s">
        <v>7031</v>
      </c>
      <c r="D2535" s="58" t="s">
        <v>7032</v>
      </c>
      <c r="E2535" s="58" t="s">
        <v>716</v>
      </c>
      <c r="F2535" s="57" t="s">
        <v>441</v>
      </c>
      <c r="G2535" s="59">
        <v>49450</v>
      </c>
      <c r="H2535" s="102">
        <f t="shared" si="39"/>
        <v>10.069334853745202</v>
      </c>
    </row>
    <row r="2536" spans="1:8" x14ac:dyDescent="0.25">
      <c r="A2536" s="56">
        <v>400070509782</v>
      </c>
      <c r="B2536" s="57" t="s">
        <v>7033</v>
      </c>
      <c r="C2536" s="58" t="s">
        <v>7034</v>
      </c>
      <c r="D2536" s="58" t="s">
        <v>7035</v>
      </c>
      <c r="E2536" s="58" t="s">
        <v>716</v>
      </c>
      <c r="F2536" s="57" t="s">
        <v>441</v>
      </c>
      <c r="G2536" s="59">
        <v>49450</v>
      </c>
      <c r="H2536" s="102">
        <f t="shared" si="39"/>
        <v>10.069334853745202</v>
      </c>
    </row>
    <row r="2537" spans="1:8" x14ac:dyDescent="0.25">
      <c r="A2537" s="56">
        <v>400071004871</v>
      </c>
      <c r="B2537" s="57" t="s">
        <v>7036</v>
      </c>
      <c r="C2537" s="58" t="s">
        <v>7037</v>
      </c>
      <c r="D2537" s="58" t="s">
        <v>7038</v>
      </c>
      <c r="E2537" s="58" t="s">
        <v>1051</v>
      </c>
      <c r="F2537" s="57" t="s">
        <v>441</v>
      </c>
      <c r="G2537" s="59">
        <v>49450</v>
      </c>
      <c r="H2537" s="102">
        <f t="shared" si="39"/>
        <v>10.069334853745202</v>
      </c>
    </row>
    <row r="2538" spans="1:8" x14ac:dyDescent="0.25">
      <c r="A2538" s="56">
        <v>400090202101</v>
      </c>
      <c r="B2538" s="57" t="s">
        <v>7039</v>
      </c>
      <c r="C2538" s="58" t="s">
        <v>7040</v>
      </c>
      <c r="D2538" s="58" t="s">
        <v>7041</v>
      </c>
      <c r="E2538" s="58" t="s">
        <v>716</v>
      </c>
      <c r="F2538" s="57" t="s">
        <v>441</v>
      </c>
      <c r="G2538" s="59">
        <v>49450</v>
      </c>
      <c r="H2538" s="102">
        <f t="shared" si="39"/>
        <v>10.069334853745202</v>
      </c>
    </row>
    <row r="2539" spans="1:8" x14ac:dyDescent="0.25">
      <c r="A2539" s="56">
        <v>400090203370</v>
      </c>
      <c r="B2539" s="57" t="s">
        <v>7042</v>
      </c>
      <c r="C2539" s="58" t="s">
        <v>7043</v>
      </c>
      <c r="D2539" s="58" t="s">
        <v>7044</v>
      </c>
      <c r="E2539" s="58" t="s">
        <v>716</v>
      </c>
      <c r="F2539" s="57" t="s">
        <v>441</v>
      </c>
      <c r="G2539" s="59">
        <v>49450</v>
      </c>
      <c r="H2539" s="102">
        <f t="shared" si="39"/>
        <v>10.069334853745202</v>
      </c>
    </row>
    <row r="2540" spans="1:8" x14ac:dyDescent="0.25">
      <c r="A2540" s="56">
        <v>400090607519</v>
      </c>
      <c r="B2540" s="57" t="s">
        <v>7045</v>
      </c>
      <c r="C2540" s="58" t="s">
        <v>7046</v>
      </c>
      <c r="D2540" s="58" t="s">
        <v>7047</v>
      </c>
      <c r="E2540" s="58" t="s">
        <v>716</v>
      </c>
      <c r="F2540" s="57" t="s">
        <v>441</v>
      </c>
      <c r="G2540" s="59">
        <v>49450</v>
      </c>
      <c r="H2540" s="102">
        <f t="shared" si="39"/>
        <v>10.069334853745202</v>
      </c>
    </row>
    <row r="2541" spans="1:8" x14ac:dyDescent="0.25">
      <c r="A2541" s="56">
        <v>400100301154</v>
      </c>
      <c r="B2541" s="57" t="s">
        <v>7048</v>
      </c>
      <c r="C2541" s="58" t="s">
        <v>7049</v>
      </c>
      <c r="D2541" s="58" t="s">
        <v>7050</v>
      </c>
      <c r="E2541" s="58" t="s">
        <v>716</v>
      </c>
      <c r="F2541" s="57" t="s">
        <v>441</v>
      </c>
      <c r="G2541" s="59">
        <v>49450</v>
      </c>
      <c r="H2541" s="102">
        <f t="shared" si="39"/>
        <v>10.069334853745202</v>
      </c>
    </row>
    <row r="2542" spans="1:8" x14ac:dyDescent="0.25">
      <c r="A2542" s="56">
        <v>400100305257</v>
      </c>
      <c r="B2542" s="57" t="s">
        <v>7051</v>
      </c>
      <c r="C2542" s="58" t="s">
        <v>7052</v>
      </c>
      <c r="D2542" s="58" t="s">
        <v>7053</v>
      </c>
      <c r="E2542" s="58" t="s">
        <v>716</v>
      </c>
      <c r="F2542" s="57" t="s">
        <v>441</v>
      </c>
      <c r="G2542" s="59">
        <v>49450</v>
      </c>
      <c r="H2542" s="102">
        <f t="shared" si="39"/>
        <v>10.069334853745202</v>
      </c>
    </row>
    <row r="2543" spans="1:8" x14ac:dyDescent="0.25">
      <c r="A2543" s="56">
        <v>400100402651</v>
      </c>
      <c r="B2543" s="57" t="s">
        <v>7054</v>
      </c>
      <c r="C2543" s="58" t="s">
        <v>7055</v>
      </c>
      <c r="D2543" s="58" t="s">
        <v>7056</v>
      </c>
      <c r="E2543" s="58" t="s">
        <v>716</v>
      </c>
      <c r="F2543" s="57" t="s">
        <v>441</v>
      </c>
      <c r="G2543" s="59">
        <v>49450</v>
      </c>
      <c r="H2543" s="102">
        <f t="shared" si="39"/>
        <v>10.069334853745202</v>
      </c>
    </row>
    <row r="2544" spans="1:8" x14ac:dyDescent="0.25">
      <c r="A2544" s="56">
        <v>400101005630</v>
      </c>
      <c r="B2544" s="57" t="s">
        <v>7057</v>
      </c>
      <c r="C2544" s="58" t="s">
        <v>7058</v>
      </c>
      <c r="D2544" s="58" t="s">
        <v>7059</v>
      </c>
      <c r="E2544" s="58" t="s">
        <v>716</v>
      </c>
      <c r="F2544" s="57" t="s">
        <v>441</v>
      </c>
      <c r="G2544" s="59">
        <v>49450</v>
      </c>
      <c r="H2544" s="102">
        <f t="shared" si="39"/>
        <v>10.069334853745202</v>
      </c>
    </row>
    <row r="2545" spans="1:8" x14ac:dyDescent="0.25">
      <c r="A2545" s="56">
        <v>400110105345</v>
      </c>
      <c r="B2545" s="57" t="s">
        <v>7060</v>
      </c>
      <c r="C2545" s="58" t="s">
        <v>4066</v>
      </c>
      <c r="D2545" s="58" t="s">
        <v>7061</v>
      </c>
      <c r="E2545" s="58" t="s">
        <v>716</v>
      </c>
      <c r="F2545" s="57" t="s">
        <v>441</v>
      </c>
      <c r="G2545" s="59">
        <v>49450</v>
      </c>
      <c r="H2545" s="102">
        <f t="shared" si="39"/>
        <v>10.069334853745202</v>
      </c>
    </row>
    <row r="2546" spans="1:8" x14ac:dyDescent="0.25">
      <c r="A2546" s="56">
        <v>400110404202</v>
      </c>
      <c r="B2546" s="57" t="s">
        <v>7062</v>
      </c>
      <c r="C2546" s="58" t="s">
        <v>7063</v>
      </c>
      <c r="D2546" s="58" t="s">
        <v>7064</v>
      </c>
      <c r="E2546" s="58" t="s">
        <v>716</v>
      </c>
      <c r="F2546" s="57" t="s">
        <v>441</v>
      </c>
      <c r="G2546" s="59">
        <v>49450</v>
      </c>
      <c r="H2546" s="102">
        <f t="shared" si="39"/>
        <v>10.069334853745202</v>
      </c>
    </row>
    <row r="2547" spans="1:8" x14ac:dyDescent="0.25">
      <c r="A2547" s="56">
        <v>400110503936</v>
      </c>
      <c r="B2547" s="57" t="s">
        <v>7065</v>
      </c>
      <c r="C2547" s="58" t="s">
        <v>7066</v>
      </c>
      <c r="D2547" s="58" t="s">
        <v>7067</v>
      </c>
      <c r="E2547" s="58" t="s">
        <v>716</v>
      </c>
      <c r="F2547" s="57" t="s">
        <v>441</v>
      </c>
      <c r="G2547" s="59">
        <v>49450</v>
      </c>
      <c r="H2547" s="102">
        <f t="shared" si="39"/>
        <v>10.069334853745202</v>
      </c>
    </row>
    <row r="2548" spans="1:8" x14ac:dyDescent="0.25">
      <c r="A2548" s="56">
        <v>400110603299</v>
      </c>
      <c r="B2548" s="57" t="s">
        <v>7068</v>
      </c>
      <c r="C2548" s="58" t="s">
        <v>7069</v>
      </c>
      <c r="D2548" s="58" t="s">
        <v>7070</v>
      </c>
      <c r="E2548" s="58" t="s">
        <v>716</v>
      </c>
      <c r="F2548" s="57" t="s">
        <v>441</v>
      </c>
      <c r="G2548" s="59">
        <v>49450</v>
      </c>
      <c r="H2548" s="102">
        <f t="shared" si="39"/>
        <v>10.069334853745202</v>
      </c>
    </row>
    <row r="2549" spans="1:8" x14ac:dyDescent="0.25">
      <c r="A2549" s="56">
        <v>400110802607</v>
      </c>
      <c r="B2549" s="57" t="s">
        <v>7071</v>
      </c>
      <c r="C2549" s="58" t="s">
        <v>7072</v>
      </c>
      <c r="D2549" s="58" t="s">
        <v>7073</v>
      </c>
      <c r="E2549" s="58" t="s">
        <v>716</v>
      </c>
      <c r="F2549" s="57" t="s">
        <v>441</v>
      </c>
      <c r="G2549" s="59">
        <v>49450</v>
      </c>
      <c r="H2549" s="102">
        <f t="shared" si="39"/>
        <v>10.069334853745202</v>
      </c>
    </row>
    <row r="2550" spans="1:8" x14ac:dyDescent="0.25">
      <c r="A2550" s="56">
        <v>400110905716</v>
      </c>
      <c r="B2550" s="57" t="s">
        <v>7074</v>
      </c>
      <c r="C2550" s="58" t="s">
        <v>7075</v>
      </c>
      <c r="D2550" s="58" t="s">
        <v>7076</v>
      </c>
      <c r="E2550" s="58" t="s">
        <v>716</v>
      </c>
      <c r="F2550" s="57" t="s">
        <v>441</v>
      </c>
      <c r="G2550" s="59">
        <v>49450</v>
      </c>
      <c r="H2550" s="102">
        <f t="shared" si="39"/>
        <v>10.069334853745202</v>
      </c>
    </row>
    <row r="2551" spans="1:8" x14ac:dyDescent="0.25">
      <c r="A2551" s="56">
        <v>400120106757</v>
      </c>
      <c r="B2551" s="57" t="s">
        <v>7077</v>
      </c>
      <c r="C2551" s="58" t="s">
        <v>7078</v>
      </c>
      <c r="D2551" s="58" t="s">
        <v>7079</v>
      </c>
      <c r="E2551" s="58" t="s">
        <v>716</v>
      </c>
      <c r="F2551" s="57" t="s">
        <v>441</v>
      </c>
      <c r="G2551" s="59">
        <v>49450</v>
      </c>
      <c r="H2551" s="102">
        <f t="shared" si="39"/>
        <v>10.069334853745202</v>
      </c>
    </row>
    <row r="2552" spans="1:8" x14ac:dyDescent="0.25">
      <c r="A2552" s="56">
        <v>400120204732</v>
      </c>
      <c r="B2552" s="57" t="s">
        <v>7080</v>
      </c>
      <c r="C2552" s="58" t="s">
        <v>7081</v>
      </c>
      <c r="D2552" s="58" t="s">
        <v>7082</v>
      </c>
      <c r="E2552" s="58" t="s">
        <v>716</v>
      </c>
      <c r="F2552" s="57" t="s">
        <v>441</v>
      </c>
      <c r="G2552" s="59">
        <v>49450</v>
      </c>
      <c r="H2552" s="102">
        <f t="shared" si="39"/>
        <v>10.069334853745202</v>
      </c>
    </row>
    <row r="2553" spans="1:8" x14ac:dyDescent="0.25">
      <c r="A2553" s="56">
        <v>400121203594</v>
      </c>
      <c r="B2553" s="57" t="s">
        <v>7083</v>
      </c>
      <c r="C2553" s="58" t="s">
        <v>7084</v>
      </c>
      <c r="D2553" s="58" t="s">
        <v>7085</v>
      </c>
      <c r="E2553" s="58" t="s">
        <v>716</v>
      </c>
      <c r="F2553" s="57" t="s">
        <v>441</v>
      </c>
      <c r="G2553" s="59">
        <v>49450</v>
      </c>
      <c r="H2553" s="102">
        <f t="shared" si="39"/>
        <v>10.069334853745202</v>
      </c>
    </row>
    <row r="2554" spans="1:8" x14ac:dyDescent="0.25">
      <c r="A2554" s="56">
        <v>400130104922</v>
      </c>
      <c r="B2554" s="57" t="s">
        <v>7086</v>
      </c>
      <c r="C2554" s="58" t="s">
        <v>7087</v>
      </c>
      <c r="D2554" s="58" t="s">
        <v>7088</v>
      </c>
      <c r="E2554" s="58" t="s">
        <v>716</v>
      </c>
      <c r="F2554" s="57" t="s">
        <v>441</v>
      </c>
      <c r="G2554" s="59">
        <v>49450</v>
      </c>
      <c r="H2554" s="102">
        <f t="shared" si="39"/>
        <v>10.069334853745202</v>
      </c>
    </row>
    <row r="2555" spans="1:8" x14ac:dyDescent="0.25">
      <c r="A2555" s="56">
        <v>400130204129</v>
      </c>
      <c r="B2555" s="57" t="s">
        <v>7089</v>
      </c>
      <c r="C2555" s="58" t="s">
        <v>7090</v>
      </c>
      <c r="D2555" s="58" t="s">
        <v>7091</v>
      </c>
      <c r="E2555" s="58" t="s">
        <v>716</v>
      </c>
      <c r="F2555" s="57" t="s">
        <v>441</v>
      </c>
      <c r="G2555" s="59">
        <v>49450</v>
      </c>
      <c r="H2555" s="102">
        <f t="shared" si="39"/>
        <v>10.069334853745202</v>
      </c>
    </row>
    <row r="2556" spans="1:8" x14ac:dyDescent="0.25">
      <c r="A2556" s="56">
        <v>400131205765</v>
      </c>
      <c r="B2556" s="57" t="s">
        <v>7092</v>
      </c>
      <c r="C2556" s="58" t="s">
        <v>7093</v>
      </c>
      <c r="D2556" s="58" t="s">
        <v>7094</v>
      </c>
      <c r="E2556" s="58" t="s">
        <v>716</v>
      </c>
      <c r="F2556" s="57" t="s">
        <v>441</v>
      </c>
      <c r="G2556" s="59">
        <v>49450</v>
      </c>
      <c r="H2556" s="102">
        <f t="shared" si="39"/>
        <v>10.069334853745202</v>
      </c>
    </row>
    <row r="2557" spans="1:8" x14ac:dyDescent="0.25">
      <c r="A2557" s="56">
        <v>400140300967</v>
      </c>
      <c r="B2557" s="57" t="s">
        <v>7095</v>
      </c>
      <c r="C2557" s="58" t="s">
        <v>7084</v>
      </c>
      <c r="D2557" s="58" t="s">
        <v>7096</v>
      </c>
      <c r="E2557" s="58" t="s">
        <v>716</v>
      </c>
      <c r="F2557" s="57" t="s">
        <v>441</v>
      </c>
      <c r="G2557" s="59">
        <v>49450</v>
      </c>
      <c r="H2557" s="102">
        <f t="shared" si="39"/>
        <v>10.069334853745202</v>
      </c>
    </row>
    <row r="2558" spans="1:8" x14ac:dyDescent="0.25">
      <c r="A2558" s="56">
        <v>400140301238</v>
      </c>
      <c r="B2558" s="57" t="s">
        <v>7097</v>
      </c>
      <c r="C2558" s="58" t="s">
        <v>7098</v>
      </c>
      <c r="D2558" s="58" t="s">
        <v>7099</v>
      </c>
      <c r="E2558" s="58" t="s">
        <v>716</v>
      </c>
      <c r="F2558" s="57" t="s">
        <v>441</v>
      </c>
      <c r="G2558" s="59">
        <v>49450</v>
      </c>
      <c r="H2558" s="102">
        <f t="shared" si="39"/>
        <v>10.069334853745202</v>
      </c>
    </row>
    <row r="2559" spans="1:8" x14ac:dyDescent="0.25">
      <c r="A2559" s="56">
        <v>400140402638</v>
      </c>
      <c r="B2559" s="57" t="s">
        <v>7100</v>
      </c>
      <c r="C2559" s="58" t="s">
        <v>7101</v>
      </c>
      <c r="D2559" s="58" t="s">
        <v>7102</v>
      </c>
      <c r="E2559" s="58" t="s">
        <v>716</v>
      </c>
      <c r="F2559" s="57" t="s">
        <v>441</v>
      </c>
      <c r="G2559" s="59">
        <v>49450</v>
      </c>
      <c r="H2559" s="102">
        <f t="shared" si="39"/>
        <v>10.069334853745202</v>
      </c>
    </row>
    <row r="2560" spans="1:8" x14ac:dyDescent="0.25">
      <c r="A2560" s="56">
        <v>400140605296</v>
      </c>
      <c r="B2560" s="57" t="s">
        <v>7103</v>
      </c>
      <c r="C2560" s="58" t="s">
        <v>7104</v>
      </c>
      <c r="D2560" s="58" t="s">
        <v>7105</v>
      </c>
      <c r="E2560" s="58" t="s">
        <v>716</v>
      </c>
      <c r="F2560" s="57" t="s">
        <v>441</v>
      </c>
      <c r="G2560" s="59">
        <v>49450</v>
      </c>
      <c r="H2560" s="102">
        <f t="shared" si="39"/>
        <v>10.069334853745202</v>
      </c>
    </row>
    <row r="2561" spans="1:8" x14ac:dyDescent="0.25">
      <c r="A2561" s="56">
        <v>400161001391</v>
      </c>
      <c r="B2561" s="57" t="s">
        <v>7106</v>
      </c>
      <c r="C2561" s="58" t="s">
        <v>7107</v>
      </c>
      <c r="D2561" s="58" t="s">
        <v>4635</v>
      </c>
      <c r="E2561" s="58" t="s">
        <v>716</v>
      </c>
      <c r="F2561" s="57" t="s">
        <v>441</v>
      </c>
      <c r="G2561" s="59">
        <v>49450</v>
      </c>
      <c r="H2561" s="102">
        <f t="shared" si="39"/>
        <v>10.069334853745202</v>
      </c>
    </row>
    <row r="2562" spans="1:8" x14ac:dyDescent="0.25">
      <c r="A2562" s="56">
        <v>400161001528</v>
      </c>
      <c r="B2562" s="57" t="s">
        <v>7108</v>
      </c>
      <c r="C2562" s="58" t="s">
        <v>7075</v>
      </c>
      <c r="D2562" s="58" t="s">
        <v>7109</v>
      </c>
      <c r="E2562" s="58" t="s">
        <v>716</v>
      </c>
      <c r="F2562" s="57" t="s">
        <v>441</v>
      </c>
      <c r="G2562" s="59">
        <v>49450</v>
      </c>
      <c r="H2562" s="102">
        <f t="shared" ref="H2562:H2625" si="40">G2562/4910.95</f>
        <v>10.069334853745202</v>
      </c>
    </row>
    <row r="2563" spans="1:8" x14ac:dyDescent="0.25">
      <c r="A2563" s="56">
        <v>400180100839</v>
      </c>
      <c r="B2563" s="57" t="s">
        <v>7110</v>
      </c>
      <c r="C2563" s="58" t="s">
        <v>7111</v>
      </c>
      <c r="D2563" s="58" t="s">
        <v>7112</v>
      </c>
      <c r="E2563" s="58" t="s">
        <v>716</v>
      </c>
      <c r="F2563" s="57" t="s">
        <v>441</v>
      </c>
      <c r="G2563" s="59">
        <v>49450</v>
      </c>
      <c r="H2563" s="102">
        <f t="shared" si="40"/>
        <v>10.069334853745202</v>
      </c>
    </row>
    <row r="2564" spans="1:8" x14ac:dyDescent="0.25">
      <c r="A2564" s="56">
        <v>400191104186</v>
      </c>
      <c r="B2564" s="57" t="s">
        <v>7113</v>
      </c>
      <c r="C2564" s="58" t="s">
        <v>7114</v>
      </c>
      <c r="D2564" s="58" t="s">
        <v>7115</v>
      </c>
      <c r="E2564" s="58" t="s">
        <v>716</v>
      </c>
      <c r="F2564" s="57" t="s">
        <v>441</v>
      </c>
      <c r="G2564" s="59">
        <v>49450</v>
      </c>
      <c r="H2564" s="102">
        <f t="shared" si="40"/>
        <v>10.069334853745202</v>
      </c>
    </row>
    <row r="2565" spans="1:8" x14ac:dyDescent="0.25">
      <c r="A2565" s="56">
        <v>400191207619</v>
      </c>
      <c r="B2565" s="57" t="s">
        <v>7116</v>
      </c>
      <c r="C2565" s="58" t="s">
        <v>7117</v>
      </c>
      <c r="D2565" s="58" t="s">
        <v>7118</v>
      </c>
      <c r="E2565" s="58" t="s">
        <v>716</v>
      </c>
      <c r="F2565" s="57" t="s">
        <v>441</v>
      </c>
      <c r="G2565" s="59">
        <v>49450</v>
      </c>
      <c r="H2565" s="102">
        <f t="shared" si="40"/>
        <v>10.069334853745202</v>
      </c>
    </row>
    <row r="2566" spans="1:8" x14ac:dyDescent="0.25">
      <c r="A2566" s="56">
        <v>400200110101</v>
      </c>
      <c r="B2566" s="57" t="s">
        <v>7119</v>
      </c>
      <c r="C2566" s="58" t="s">
        <v>7120</v>
      </c>
      <c r="D2566" s="58" t="s">
        <v>7121</v>
      </c>
      <c r="E2566" s="58" t="s">
        <v>716</v>
      </c>
      <c r="F2566" s="57" t="s">
        <v>441</v>
      </c>
      <c r="G2566" s="59">
        <v>49450</v>
      </c>
      <c r="H2566" s="102">
        <f t="shared" si="40"/>
        <v>10.069334853745202</v>
      </c>
    </row>
    <row r="2567" spans="1:8" x14ac:dyDescent="0.25">
      <c r="A2567" s="56">
        <v>400200110127</v>
      </c>
      <c r="B2567" s="57" t="s">
        <v>7122</v>
      </c>
      <c r="C2567" s="58" t="s">
        <v>7123</v>
      </c>
      <c r="D2567" s="58" t="s">
        <v>7124</v>
      </c>
      <c r="E2567" s="58" t="s">
        <v>716</v>
      </c>
      <c r="F2567" s="57" t="s">
        <v>441</v>
      </c>
      <c r="G2567" s="59">
        <v>49450</v>
      </c>
      <c r="H2567" s="102">
        <f t="shared" si="40"/>
        <v>10.069334853745202</v>
      </c>
    </row>
    <row r="2568" spans="1:8" x14ac:dyDescent="0.25">
      <c r="A2568" s="56">
        <v>400270800015</v>
      </c>
      <c r="B2568" s="57" t="s">
        <v>7125</v>
      </c>
      <c r="C2568" s="58" t="s">
        <v>7026</v>
      </c>
      <c r="D2568" s="58" t="s">
        <v>2940</v>
      </c>
      <c r="E2568" s="58" t="s">
        <v>716</v>
      </c>
      <c r="F2568" s="57" t="s">
        <v>441</v>
      </c>
      <c r="G2568" s="59">
        <v>49450</v>
      </c>
      <c r="H2568" s="102">
        <f t="shared" si="40"/>
        <v>10.069334853745202</v>
      </c>
    </row>
    <row r="2569" spans="1:8" x14ac:dyDescent="0.25">
      <c r="A2569" s="56">
        <v>400821100702</v>
      </c>
      <c r="B2569" s="57" t="s">
        <v>7126</v>
      </c>
      <c r="C2569" s="58" t="s">
        <v>7127</v>
      </c>
      <c r="D2569" s="58" t="s">
        <v>2940</v>
      </c>
      <c r="E2569" s="58" t="s">
        <v>716</v>
      </c>
      <c r="F2569" s="57" t="s">
        <v>441</v>
      </c>
      <c r="G2569" s="59">
        <v>49450</v>
      </c>
      <c r="H2569" s="102">
        <f t="shared" si="40"/>
        <v>10.069334853745202</v>
      </c>
    </row>
    <row r="2570" spans="1:8" x14ac:dyDescent="0.25">
      <c r="A2570" s="56">
        <v>400831000871</v>
      </c>
      <c r="B2570" s="57" t="s">
        <v>7128</v>
      </c>
      <c r="C2570" s="58" t="s">
        <v>7129</v>
      </c>
      <c r="D2570" s="58" t="s">
        <v>7130</v>
      </c>
      <c r="E2570" s="58" t="s">
        <v>716</v>
      </c>
      <c r="F2570" s="57" t="s">
        <v>441</v>
      </c>
      <c r="G2570" s="59">
        <v>49450</v>
      </c>
      <c r="H2570" s="102">
        <f t="shared" si="40"/>
        <v>10.069334853745202</v>
      </c>
    </row>
    <row r="2571" spans="1:8" x14ac:dyDescent="0.25">
      <c r="A2571" s="56">
        <v>400831001133</v>
      </c>
      <c r="B2571" s="57" t="s">
        <v>7131</v>
      </c>
      <c r="C2571" s="58" t="s">
        <v>7132</v>
      </c>
      <c r="D2571" s="58" t="s">
        <v>2940</v>
      </c>
      <c r="E2571" s="58" t="s">
        <v>716</v>
      </c>
      <c r="F2571" s="57" t="s">
        <v>441</v>
      </c>
      <c r="G2571" s="59">
        <v>49450</v>
      </c>
      <c r="H2571" s="102">
        <f t="shared" si="40"/>
        <v>10.069334853745202</v>
      </c>
    </row>
    <row r="2572" spans="1:8" x14ac:dyDescent="0.25">
      <c r="A2572" s="56">
        <v>400840100276</v>
      </c>
      <c r="B2572" s="57" t="s">
        <v>7133</v>
      </c>
      <c r="C2572" s="58" t="s">
        <v>7026</v>
      </c>
      <c r="D2572" s="58" t="s">
        <v>2940</v>
      </c>
      <c r="E2572" s="58" t="s">
        <v>716</v>
      </c>
      <c r="F2572" s="57" t="s">
        <v>441</v>
      </c>
      <c r="G2572" s="59">
        <v>49450</v>
      </c>
      <c r="H2572" s="102">
        <f t="shared" si="40"/>
        <v>10.069334853745202</v>
      </c>
    </row>
    <row r="2573" spans="1:8" x14ac:dyDescent="0.25">
      <c r="A2573" s="56">
        <v>400841200371</v>
      </c>
      <c r="B2573" s="57" t="s">
        <v>7134</v>
      </c>
      <c r="C2573" s="58" t="s">
        <v>7135</v>
      </c>
      <c r="D2573" s="58" t="s">
        <v>4660</v>
      </c>
      <c r="E2573" s="58" t="s">
        <v>716</v>
      </c>
      <c r="F2573" s="57" t="s">
        <v>441</v>
      </c>
      <c r="G2573" s="59">
        <v>49450</v>
      </c>
      <c r="H2573" s="102">
        <f t="shared" si="40"/>
        <v>10.069334853745202</v>
      </c>
    </row>
    <row r="2574" spans="1:8" x14ac:dyDescent="0.25">
      <c r="A2574" s="56">
        <v>400861001472</v>
      </c>
      <c r="B2574" s="57" t="s">
        <v>7136</v>
      </c>
      <c r="C2574" s="58" t="s">
        <v>7137</v>
      </c>
      <c r="D2574" s="58" t="s">
        <v>7138</v>
      </c>
      <c r="E2574" s="58" t="s">
        <v>716</v>
      </c>
      <c r="F2574" s="57" t="s">
        <v>441</v>
      </c>
      <c r="G2574" s="59">
        <v>49450</v>
      </c>
      <c r="H2574" s="102">
        <f t="shared" si="40"/>
        <v>10.069334853745202</v>
      </c>
    </row>
    <row r="2575" spans="1:8" x14ac:dyDescent="0.25">
      <c r="A2575" s="56">
        <v>400871000857</v>
      </c>
      <c r="B2575" s="57" t="s">
        <v>7139</v>
      </c>
      <c r="C2575" s="58" t="s">
        <v>7140</v>
      </c>
      <c r="D2575" s="58" t="s">
        <v>2940</v>
      </c>
      <c r="E2575" s="58" t="s">
        <v>716</v>
      </c>
      <c r="F2575" s="57" t="s">
        <v>441</v>
      </c>
      <c r="G2575" s="59">
        <v>49450</v>
      </c>
      <c r="H2575" s="102">
        <f t="shared" si="40"/>
        <v>10.069334853745202</v>
      </c>
    </row>
    <row r="2576" spans="1:8" x14ac:dyDescent="0.25">
      <c r="A2576" s="56">
        <v>400890700762</v>
      </c>
      <c r="B2576" s="57" t="s">
        <v>7141</v>
      </c>
      <c r="C2576" s="58" t="s">
        <v>7142</v>
      </c>
      <c r="D2576" s="58" t="s">
        <v>5629</v>
      </c>
      <c r="E2576" s="58" t="s">
        <v>716</v>
      </c>
      <c r="F2576" s="57" t="s">
        <v>441</v>
      </c>
      <c r="G2576" s="59">
        <v>49450</v>
      </c>
      <c r="H2576" s="102">
        <f t="shared" si="40"/>
        <v>10.069334853745202</v>
      </c>
    </row>
    <row r="2577" spans="1:8" x14ac:dyDescent="0.25">
      <c r="A2577" s="56">
        <v>400891003674</v>
      </c>
      <c r="B2577" s="57" t="s">
        <v>7143</v>
      </c>
      <c r="C2577" s="58" t="s">
        <v>7144</v>
      </c>
      <c r="D2577" s="58" t="s">
        <v>7145</v>
      </c>
      <c r="E2577" s="58" t="s">
        <v>716</v>
      </c>
      <c r="F2577" s="57" t="s">
        <v>441</v>
      </c>
      <c r="G2577" s="59">
        <v>49450</v>
      </c>
      <c r="H2577" s="102">
        <f t="shared" si="40"/>
        <v>10.069334853745202</v>
      </c>
    </row>
    <row r="2578" spans="1:8" x14ac:dyDescent="0.25">
      <c r="A2578" s="56">
        <v>400940241926</v>
      </c>
      <c r="B2578" s="57" t="s">
        <v>7146</v>
      </c>
      <c r="C2578" s="58" t="s">
        <v>7147</v>
      </c>
      <c r="D2578" s="58" t="s">
        <v>3249</v>
      </c>
      <c r="E2578" s="58" t="s">
        <v>716</v>
      </c>
      <c r="F2578" s="57" t="s">
        <v>441</v>
      </c>
      <c r="G2578" s="59">
        <v>49450</v>
      </c>
      <c r="H2578" s="102">
        <f t="shared" si="40"/>
        <v>10.069334853745202</v>
      </c>
    </row>
    <row r="2579" spans="1:8" x14ac:dyDescent="0.25">
      <c r="A2579" s="56">
        <v>400940340673</v>
      </c>
      <c r="B2579" s="57" t="s">
        <v>7148</v>
      </c>
      <c r="C2579" s="58" t="s">
        <v>7149</v>
      </c>
      <c r="D2579" s="58" t="s">
        <v>7150</v>
      </c>
      <c r="E2579" s="58" t="s">
        <v>716</v>
      </c>
      <c r="F2579" s="57" t="s">
        <v>441</v>
      </c>
      <c r="G2579" s="59">
        <v>49450</v>
      </c>
      <c r="H2579" s="102">
        <f t="shared" si="40"/>
        <v>10.069334853745202</v>
      </c>
    </row>
    <row r="2580" spans="1:8" x14ac:dyDescent="0.25">
      <c r="A2580" s="56">
        <v>400940540362</v>
      </c>
      <c r="B2580" s="57" t="s">
        <v>7151</v>
      </c>
      <c r="C2580" s="58" t="s">
        <v>7152</v>
      </c>
      <c r="D2580" s="58" t="s">
        <v>7153</v>
      </c>
      <c r="E2580" s="58" t="s">
        <v>716</v>
      </c>
      <c r="F2580" s="57" t="s">
        <v>441</v>
      </c>
      <c r="G2580" s="59">
        <v>49450</v>
      </c>
      <c r="H2580" s="102">
        <f t="shared" si="40"/>
        <v>10.069334853745202</v>
      </c>
    </row>
    <row r="2581" spans="1:8" x14ac:dyDescent="0.25">
      <c r="A2581" s="56">
        <v>400940841028</v>
      </c>
      <c r="B2581" s="57" t="s">
        <v>7154</v>
      </c>
      <c r="C2581" s="58" t="s">
        <v>3496</v>
      </c>
      <c r="D2581" s="58" t="s">
        <v>3497</v>
      </c>
      <c r="E2581" s="58" t="s">
        <v>716</v>
      </c>
      <c r="F2581" s="57" t="s">
        <v>441</v>
      </c>
      <c r="G2581" s="59">
        <v>49450</v>
      </c>
      <c r="H2581" s="102">
        <f t="shared" si="40"/>
        <v>10.069334853745202</v>
      </c>
    </row>
    <row r="2582" spans="1:8" x14ac:dyDescent="0.25">
      <c r="A2582" s="56">
        <v>400950331231</v>
      </c>
      <c r="B2582" s="57" t="s">
        <v>7155</v>
      </c>
      <c r="C2582" s="58" t="s">
        <v>7156</v>
      </c>
      <c r="D2582" s="58" t="s">
        <v>7157</v>
      </c>
      <c r="E2582" s="58" t="s">
        <v>716</v>
      </c>
      <c r="F2582" s="57" t="s">
        <v>441</v>
      </c>
      <c r="G2582" s="59">
        <v>49450</v>
      </c>
      <c r="H2582" s="102">
        <f t="shared" si="40"/>
        <v>10.069334853745202</v>
      </c>
    </row>
    <row r="2583" spans="1:8" x14ac:dyDescent="0.25">
      <c r="A2583" s="56">
        <v>400950520467</v>
      </c>
      <c r="B2583" s="57" t="s">
        <v>7158</v>
      </c>
      <c r="C2583" s="58" t="s">
        <v>7159</v>
      </c>
      <c r="D2583" s="58" t="s">
        <v>7160</v>
      </c>
      <c r="E2583" s="58" t="s">
        <v>1051</v>
      </c>
      <c r="F2583" s="57" t="s">
        <v>441</v>
      </c>
      <c r="G2583" s="59">
        <v>49450</v>
      </c>
      <c r="H2583" s="102">
        <f t="shared" si="40"/>
        <v>10.069334853745202</v>
      </c>
    </row>
    <row r="2584" spans="1:8" x14ac:dyDescent="0.25">
      <c r="A2584" s="56">
        <v>400960831070</v>
      </c>
      <c r="B2584" s="57" t="s">
        <v>7161</v>
      </c>
      <c r="C2584" s="58" t="s">
        <v>4066</v>
      </c>
      <c r="D2584" s="58" t="s">
        <v>6140</v>
      </c>
      <c r="E2584" s="58" t="s">
        <v>716</v>
      </c>
      <c r="F2584" s="57" t="s">
        <v>441</v>
      </c>
      <c r="G2584" s="59">
        <v>49450</v>
      </c>
      <c r="H2584" s="102">
        <f t="shared" si="40"/>
        <v>10.069334853745202</v>
      </c>
    </row>
    <row r="2585" spans="1:8" x14ac:dyDescent="0.25">
      <c r="A2585" s="56">
        <v>400960931431</v>
      </c>
      <c r="B2585" s="57" t="s">
        <v>7162</v>
      </c>
      <c r="C2585" s="58" t="s">
        <v>7163</v>
      </c>
      <c r="D2585" s="58" t="s">
        <v>7082</v>
      </c>
      <c r="E2585" s="58" t="s">
        <v>716</v>
      </c>
      <c r="F2585" s="57" t="s">
        <v>441</v>
      </c>
      <c r="G2585" s="59">
        <v>49450</v>
      </c>
      <c r="H2585" s="102">
        <f t="shared" si="40"/>
        <v>10.069334853745202</v>
      </c>
    </row>
    <row r="2586" spans="1:8" x14ac:dyDescent="0.25">
      <c r="A2586" s="56">
        <v>400970520528</v>
      </c>
      <c r="B2586" s="57" t="s">
        <v>7164</v>
      </c>
      <c r="C2586" s="58" t="s">
        <v>7165</v>
      </c>
      <c r="D2586" s="58" t="s">
        <v>5601</v>
      </c>
      <c r="E2586" s="58" t="s">
        <v>716</v>
      </c>
      <c r="F2586" s="57" t="s">
        <v>441</v>
      </c>
      <c r="G2586" s="59">
        <v>49450</v>
      </c>
      <c r="H2586" s="102">
        <f t="shared" si="40"/>
        <v>10.069334853745202</v>
      </c>
    </row>
    <row r="2587" spans="1:8" x14ac:dyDescent="0.25">
      <c r="A2587" s="56">
        <v>400971122208</v>
      </c>
      <c r="B2587" s="57" t="s">
        <v>7166</v>
      </c>
      <c r="C2587" s="58" t="s">
        <v>7167</v>
      </c>
      <c r="D2587" s="58" t="s">
        <v>7168</v>
      </c>
      <c r="E2587" s="58" t="s">
        <v>716</v>
      </c>
      <c r="F2587" s="57" t="s">
        <v>441</v>
      </c>
      <c r="G2587" s="59">
        <v>49450</v>
      </c>
      <c r="H2587" s="102">
        <f t="shared" si="40"/>
        <v>10.069334853745202</v>
      </c>
    </row>
    <row r="2588" spans="1:8" x14ac:dyDescent="0.25">
      <c r="A2588" s="56">
        <v>400981021001</v>
      </c>
      <c r="B2588" s="57" t="s">
        <v>7169</v>
      </c>
      <c r="C2588" s="58" t="s">
        <v>7170</v>
      </c>
      <c r="D2588" s="58" t="s">
        <v>6140</v>
      </c>
      <c r="E2588" s="58" t="s">
        <v>716</v>
      </c>
      <c r="F2588" s="57" t="s">
        <v>441</v>
      </c>
      <c r="G2588" s="59">
        <v>49450</v>
      </c>
      <c r="H2588" s="102">
        <f t="shared" si="40"/>
        <v>10.069334853745202</v>
      </c>
    </row>
    <row r="2589" spans="1:8" x14ac:dyDescent="0.25">
      <c r="A2589" s="56">
        <v>400981122478</v>
      </c>
      <c r="B2589" s="57" t="s">
        <v>7171</v>
      </c>
      <c r="C2589" s="58" t="s">
        <v>7172</v>
      </c>
      <c r="D2589" s="58" t="s">
        <v>7173</v>
      </c>
      <c r="E2589" s="58" t="s">
        <v>716</v>
      </c>
      <c r="F2589" s="57" t="s">
        <v>441</v>
      </c>
      <c r="G2589" s="59">
        <v>49450</v>
      </c>
      <c r="H2589" s="102">
        <f t="shared" si="40"/>
        <v>10.069334853745202</v>
      </c>
    </row>
    <row r="2590" spans="1:8" x14ac:dyDescent="0.25">
      <c r="A2590" s="56">
        <v>400990422484</v>
      </c>
      <c r="B2590" s="57" t="s">
        <v>7174</v>
      </c>
      <c r="C2590" s="58" t="s">
        <v>7175</v>
      </c>
      <c r="D2590" s="58" t="s">
        <v>7176</v>
      </c>
      <c r="E2590" s="58" t="s">
        <v>716</v>
      </c>
      <c r="F2590" s="57" t="s">
        <v>441</v>
      </c>
      <c r="G2590" s="59">
        <v>49450</v>
      </c>
      <c r="H2590" s="102">
        <f t="shared" si="40"/>
        <v>10.069334853745202</v>
      </c>
    </row>
    <row r="2591" spans="1:8" x14ac:dyDescent="0.25">
      <c r="A2591" s="56">
        <v>408150300109</v>
      </c>
      <c r="B2591" s="57" t="s">
        <v>7177</v>
      </c>
      <c r="C2591" s="58" t="s">
        <v>1042</v>
      </c>
      <c r="D2591" s="58" t="s">
        <v>7178</v>
      </c>
      <c r="E2591" s="58" t="s">
        <v>732</v>
      </c>
      <c r="F2591" s="57" t="s">
        <v>441</v>
      </c>
      <c r="G2591" s="59">
        <v>49450</v>
      </c>
      <c r="H2591" s="102">
        <f t="shared" si="40"/>
        <v>10.069334853745202</v>
      </c>
    </row>
    <row r="2592" spans="1:8" x14ac:dyDescent="0.25">
      <c r="A2592" s="56">
        <v>414060501521</v>
      </c>
      <c r="B2592" s="57" t="s">
        <v>7179</v>
      </c>
      <c r="C2592" s="58" t="s">
        <v>7180</v>
      </c>
      <c r="D2592" s="58" t="s">
        <v>7181</v>
      </c>
      <c r="E2592" s="58" t="s">
        <v>6285</v>
      </c>
      <c r="F2592" s="57" t="s">
        <v>441</v>
      </c>
      <c r="G2592" s="59">
        <v>49450</v>
      </c>
      <c r="H2592" s="102">
        <f t="shared" si="40"/>
        <v>10.069334853745202</v>
      </c>
    </row>
    <row r="2593" spans="1:8" x14ac:dyDescent="0.25">
      <c r="A2593" s="56">
        <v>414950309937</v>
      </c>
      <c r="B2593" s="57" t="s">
        <v>7182</v>
      </c>
      <c r="C2593" s="58" t="s">
        <v>7183</v>
      </c>
      <c r="D2593" s="58" t="s">
        <v>7184</v>
      </c>
      <c r="E2593" s="58" t="s">
        <v>6285</v>
      </c>
      <c r="F2593" s="57" t="s">
        <v>441</v>
      </c>
      <c r="G2593" s="59">
        <v>49450</v>
      </c>
      <c r="H2593" s="102">
        <f t="shared" si="40"/>
        <v>10.069334853745202</v>
      </c>
    </row>
    <row r="2594" spans="1:8" x14ac:dyDescent="0.25">
      <c r="A2594" s="56">
        <v>414970105921</v>
      </c>
      <c r="B2594" s="57" t="s">
        <v>7185</v>
      </c>
      <c r="C2594" s="58" t="s">
        <v>5388</v>
      </c>
      <c r="D2594" s="58" t="s">
        <v>7186</v>
      </c>
      <c r="E2594" s="58" t="s">
        <v>2174</v>
      </c>
      <c r="F2594" s="57" t="s">
        <v>441</v>
      </c>
      <c r="G2594" s="59">
        <v>49450</v>
      </c>
      <c r="H2594" s="102">
        <f t="shared" si="40"/>
        <v>10.069334853745202</v>
      </c>
    </row>
    <row r="2595" spans="1:8" x14ac:dyDescent="0.25">
      <c r="A2595" s="56">
        <v>888980702597</v>
      </c>
      <c r="B2595" s="57" t="s">
        <v>7187</v>
      </c>
      <c r="C2595" s="58" t="s">
        <v>7188</v>
      </c>
      <c r="D2595" s="58" t="s">
        <v>7189</v>
      </c>
      <c r="E2595" s="58" t="s">
        <v>7190</v>
      </c>
      <c r="F2595" s="57" t="s">
        <v>441</v>
      </c>
      <c r="G2595" s="59">
        <v>49450</v>
      </c>
      <c r="H2595" s="102">
        <f t="shared" si="40"/>
        <v>10.069334853745202</v>
      </c>
    </row>
    <row r="2596" spans="1:8" x14ac:dyDescent="0.25">
      <c r="A2596" s="56">
        <v>395170700630</v>
      </c>
      <c r="B2596" s="57" t="s">
        <v>7191</v>
      </c>
      <c r="C2596" s="58" t="s">
        <v>7192</v>
      </c>
      <c r="D2596" s="58" t="s">
        <v>7193</v>
      </c>
      <c r="E2596" s="58" t="s">
        <v>728</v>
      </c>
      <c r="F2596" s="57" t="s">
        <v>441</v>
      </c>
      <c r="G2596" s="59">
        <v>49444</v>
      </c>
      <c r="H2596" s="102">
        <f t="shared" si="40"/>
        <v>10.068113094207842</v>
      </c>
    </row>
    <row r="2597" spans="1:8" x14ac:dyDescent="0.25">
      <c r="A2597" s="56">
        <v>396190701175</v>
      </c>
      <c r="B2597" s="57" t="s">
        <v>7194</v>
      </c>
      <c r="C2597" s="58" t="s">
        <v>7195</v>
      </c>
      <c r="D2597" s="58" t="s">
        <v>7196</v>
      </c>
      <c r="E2597" s="58" t="s">
        <v>2104</v>
      </c>
      <c r="F2597" s="57" t="s">
        <v>441</v>
      </c>
      <c r="G2597" s="59">
        <v>49016</v>
      </c>
      <c r="H2597" s="102">
        <f t="shared" si="40"/>
        <v>9.9809609138761335</v>
      </c>
    </row>
    <row r="2598" spans="1:8" x14ac:dyDescent="0.25">
      <c r="A2598" s="56">
        <v>389200300291</v>
      </c>
      <c r="B2598" s="57" t="s">
        <v>7197</v>
      </c>
      <c r="C2598" s="58" t="s">
        <v>6597</v>
      </c>
      <c r="D2598" s="58" t="s">
        <v>7198</v>
      </c>
      <c r="E2598" s="58" t="s">
        <v>3105</v>
      </c>
      <c r="F2598" s="57" t="s">
        <v>441</v>
      </c>
      <c r="G2598" s="59">
        <v>47437</v>
      </c>
      <c r="H2598" s="102">
        <f t="shared" si="40"/>
        <v>9.6594345289607926</v>
      </c>
    </row>
    <row r="2599" spans="1:8" x14ac:dyDescent="0.25">
      <c r="A2599" s="56">
        <v>390040311443</v>
      </c>
      <c r="B2599" s="57" t="s">
        <v>7199</v>
      </c>
      <c r="C2599" s="58" t="s">
        <v>7200</v>
      </c>
      <c r="D2599" s="58" t="s">
        <v>7201</v>
      </c>
      <c r="E2599" s="58" t="s">
        <v>1532</v>
      </c>
      <c r="F2599" s="57" t="s">
        <v>441</v>
      </c>
      <c r="G2599" s="59">
        <v>46428</v>
      </c>
      <c r="H2599" s="102">
        <f t="shared" si="40"/>
        <v>9.4539753000946867</v>
      </c>
    </row>
    <row r="2600" spans="1:8" x14ac:dyDescent="0.25">
      <c r="A2600" s="56">
        <v>390820600285</v>
      </c>
      <c r="B2600" s="57" t="s">
        <v>7202</v>
      </c>
      <c r="C2600" s="58" t="s">
        <v>7203</v>
      </c>
      <c r="D2600" s="58" t="s">
        <v>7204</v>
      </c>
      <c r="E2600" s="58" t="s">
        <v>1532</v>
      </c>
      <c r="F2600" s="57" t="s">
        <v>441</v>
      </c>
      <c r="G2600" s="59">
        <v>46428</v>
      </c>
      <c r="H2600" s="102">
        <f t="shared" si="40"/>
        <v>9.4539753000946867</v>
      </c>
    </row>
    <row r="2601" spans="1:8" x14ac:dyDescent="0.25">
      <c r="A2601" s="56">
        <v>395030801444</v>
      </c>
      <c r="B2601" s="57" t="s">
        <v>7205</v>
      </c>
      <c r="C2601" s="58" t="s">
        <v>3537</v>
      </c>
      <c r="D2601" s="58" t="s">
        <v>3538</v>
      </c>
      <c r="E2601" s="58" t="s">
        <v>743</v>
      </c>
      <c r="F2601" s="57" t="s">
        <v>441</v>
      </c>
      <c r="G2601" s="59">
        <v>46428</v>
      </c>
      <c r="H2601" s="102">
        <f t="shared" si="40"/>
        <v>9.4539753000946867</v>
      </c>
    </row>
    <row r="2602" spans="1:8" x14ac:dyDescent="0.25">
      <c r="A2602" s="56">
        <v>390970710216</v>
      </c>
      <c r="B2602" s="57" t="s">
        <v>7206</v>
      </c>
      <c r="C2602" s="58" t="s">
        <v>7207</v>
      </c>
      <c r="D2602" s="58" t="s">
        <v>7208</v>
      </c>
      <c r="E2602" s="58" t="s">
        <v>1532</v>
      </c>
      <c r="F2602" s="57" t="s">
        <v>441</v>
      </c>
      <c r="G2602" s="59">
        <v>46134</v>
      </c>
      <c r="H2602" s="102">
        <f t="shared" si="40"/>
        <v>9.394109082764027</v>
      </c>
    </row>
    <row r="2603" spans="1:8" x14ac:dyDescent="0.25">
      <c r="A2603" s="56">
        <v>395010301909</v>
      </c>
      <c r="B2603" s="57" t="s">
        <v>7209</v>
      </c>
      <c r="C2603" s="58" t="s">
        <v>4709</v>
      </c>
      <c r="D2603" s="58" t="s">
        <v>4710</v>
      </c>
      <c r="E2603" s="58" t="s">
        <v>743</v>
      </c>
      <c r="F2603" s="57" t="s">
        <v>441</v>
      </c>
      <c r="G2603" s="59">
        <v>44588</v>
      </c>
      <c r="H2603" s="102">
        <f t="shared" si="40"/>
        <v>9.0793023753041684</v>
      </c>
    </row>
    <row r="2604" spans="1:8" x14ac:dyDescent="0.25">
      <c r="A2604" s="56">
        <v>370850202623</v>
      </c>
      <c r="B2604" s="57" t="s">
        <v>7210</v>
      </c>
      <c r="C2604" s="58" t="s">
        <v>7211</v>
      </c>
      <c r="D2604" s="58" t="s">
        <v>7212</v>
      </c>
      <c r="E2604" s="58" t="s">
        <v>1409</v>
      </c>
      <c r="F2604" s="57" t="s">
        <v>441</v>
      </c>
      <c r="G2604" s="59">
        <v>44549</v>
      </c>
      <c r="H2604" s="102">
        <f t="shared" si="40"/>
        <v>9.0713609383113258</v>
      </c>
    </row>
    <row r="2605" spans="1:8" x14ac:dyDescent="0.25">
      <c r="A2605" s="56">
        <v>371880311041</v>
      </c>
      <c r="B2605" s="57" t="s">
        <v>7213</v>
      </c>
      <c r="C2605" s="58" t="s">
        <v>1654</v>
      </c>
      <c r="D2605" s="58" t="s">
        <v>7214</v>
      </c>
      <c r="E2605" s="58" t="s">
        <v>1674</v>
      </c>
      <c r="F2605" s="57" t="s">
        <v>441</v>
      </c>
      <c r="G2605" s="59">
        <v>44549</v>
      </c>
      <c r="H2605" s="102">
        <f t="shared" si="40"/>
        <v>9.0713609383113258</v>
      </c>
    </row>
    <row r="2606" spans="1:8" x14ac:dyDescent="0.25">
      <c r="A2606" s="56">
        <v>389930200179</v>
      </c>
      <c r="B2606" s="57" t="s">
        <v>7215</v>
      </c>
      <c r="C2606" s="58" t="s">
        <v>7216</v>
      </c>
      <c r="D2606" s="58" t="s">
        <v>7217</v>
      </c>
      <c r="E2606" s="58" t="s">
        <v>1489</v>
      </c>
      <c r="F2606" s="57" t="s">
        <v>441</v>
      </c>
      <c r="G2606" s="59">
        <v>44549</v>
      </c>
      <c r="H2606" s="102">
        <f t="shared" si="40"/>
        <v>9.0713609383113258</v>
      </c>
    </row>
    <row r="2607" spans="1:8" x14ac:dyDescent="0.25">
      <c r="A2607" s="56">
        <v>390750400241</v>
      </c>
      <c r="B2607" s="57" t="s">
        <v>7218</v>
      </c>
      <c r="C2607" s="58" t="s">
        <v>7219</v>
      </c>
      <c r="D2607" s="58" t="s">
        <v>7220</v>
      </c>
      <c r="E2607" s="58" t="s">
        <v>1532</v>
      </c>
      <c r="F2607" s="57" t="s">
        <v>441</v>
      </c>
      <c r="G2607" s="59">
        <v>44549</v>
      </c>
      <c r="H2607" s="102">
        <f t="shared" si="40"/>
        <v>9.0713609383113258</v>
      </c>
    </row>
    <row r="2608" spans="1:8" x14ac:dyDescent="0.25">
      <c r="A2608" s="56">
        <v>390751200016</v>
      </c>
      <c r="B2608" s="57" t="s">
        <v>7221</v>
      </c>
      <c r="C2608" s="58" t="s">
        <v>3557</v>
      </c>
      <c r="D2608" s="58" t="s">
        <v>1215</v>
      </c>
      <c r="E2608" s="58" t="s">
        <v>1215</v>
      </c>
      <c r="F2608" s="57" t="s">
        <v>441</v>
      </c>
      <c r="G2608" s="59">
        <v>44549</v>
      </c>
      <c r="H2608" s="102">
        <f t="shared" si="40"/>
        <v>9.0713609383113258</v>
      </c>
    </row>
    <row r="2609" spans="1:8" x14ac:dyDescent="0.25">
      <c r="A2609" s="56">
        <v>390890500083</v>
      </c>
      <c r="B2609" s="57" t="s">
        <v>7222</v>
      </c>
      <c r="C2609" s="58" t="s">
        <v>7223</v>
      </c>
      <c r="D2609" s="58" t="s">
        <v>7224</v>
      </c>
      <c r="E2609" s="58" t="s">
        <v>1532</v>
      </c>
      <c r="F2609" s="57" t="s">
        <v>441</v>
      </c>
      <c r="G2609" s="59">
        <v>44549</v>
      </c>
      <c r="H2609" s="102">
        <f t="shared" si="40"/>
        <v>9.0713609383113258</v>
      </c>
    </row>
    <row r="2610" spans="1:8" x14ac:dyDescent="0.25">
      <c r="A2610" s="56">
        <v>390900200075</v>
      </c>
      <c r="B2610" s="57" t="s">
        <v>7225</v>
      </c>
      <c r="C2610" s="58" t="s">
        <v>6608</v>
      </c>
      <c r="D2610" s="58" t="s">
        <v>7226</v>
      </c>
      <c r="E2610" s="58" t="s">
        <v>1532</v>
      </c>
      <c r="F2610" s="57" t="s">
        <v>441</v>
      </c>
      <c r="G2610" s="59">
        <v>44549</v>
      </c>
      <c r="H2610" s="102">
        <f t="shared" si="40"/>
        <v>9.0713609383113258</v>
      </c>
    </row>
    <row r="2611" spans="1:8" x14ac:dyDescent="0.25">
      <c r="A2611" s="56">
        <v>390930200070</v>
      </c>
      <c r="B2611" s="57" t="s">
        <v>7227</v>
      </c>
      <c r="C2611" s="58" t="s">
        <v>7228</v>
      </c>
      <c r="D2611" s="58" t="s">
        <v>7229</v>
      </c>
      <c r="E2611" s="58" t="s">
        <v>7230</v>
      </c>
      <c r="F2611" s="57" t="s">
        <v>441</v>
      </c>
      <c r="G2611" s="59">
        <v>44549</v>
      </c>
      <c r="H2611" s="102">
        <f t="shared" si="40"/>
        <v>9.0713609383113258</v>
      </c>
    </row>
    <row r="2612" spans="1:8" x14ac:dyDescent="0.25">
      <c r="A2612" s="56">
        <v>390950710589</v>
      </c>
      <c r="B2612" s="57" t="s">
        <v>7231</v>
      </c>
      <c r="C2612" s="58" t="s">
        <v>7012</v>
      </c>
      <c r="D2612" s="58" t="s">
        <v>7232</v>
      </c>
      <c r="E2612" s="58" t="s">
        <v>1532</v>
      </c>
      <c r="F2612" s="57" t="s">
        <v>441</v>
      </c>
      <c r="G2612" s="59">
        <v>44549</v>
      </c>
      <c r="H2612" s="102">
        <f t="shared" si="40"/>
        <v>9.0713609383113258</v>
      </c>
    </row>
    <row r="2613" spans="1:8" x14ac:dyDescent="0.25">
      <c r="A2613" s="56">
        <v>390951110551</v>
      </c>
      <c r="B2613" s="57" t="s">
        <v>7233</v>
      </c>
      <c r="C2613" s="58" t="s">
        <v>6351</v>
      </c>
      <c r="D2613" s="58" t="s">
        <v>545</v>
      </c>
      <c r="E2613" s="58" t="s">
        <v>2816</v>
      </c>
      <c r="F2613" s="57" t="s">
        <v>441</v>
      </c>
      <c r="G2613" s="59">
        <v>44549</v>
      </c>
      <c r="H2613" s="102">
        <f t="shared" si="40"/>
        <v>9.0713609383113258</v>
      </c>
    </row>
    <row r="2614" spans="1:8" x14ac:dyDescent="0.25">
      <c r="A2614" s="56">
        <v>390970411154</v>
      </c>
      <c r="B2614" s="57" t="s">
        <v>7234</v>
      </c>
      <c r="C2614" s="58" t="s">
        <v>7235</v>
      </c>
      <c r="D2614" s="58" t="s">
        <v>6846</v>
      </c>
      <c r="E2614" s="58" t="s">
        <v>1215</v>
      </c>
      <c r="F2614" s="57" t="s">
        <v>441</v>
      </c>
      <c r="G2614" s="59">
        <v>44549</v>
      </c>
      <c r="H2614" s="102">
        <f t="shared" si="40"/>
        <v>9.0713609383113258</v>
      </c>
    </row>
    <row r="2615" spans="1:8" x14ac:dyDescent="0.25">
      <c r="A2615" s="56">
        <v>390980210149</v>
      </c>
      <c r="B2615" s="57" t="s">
        <v>7236</v>
      </c>
      <c r="C2615" s="58" t="s">
        <v>7237</v>
      </c>
      <c r="D2615" s="58" t="s">
        <v>7238</v>
      </c>
      <c r="E2615" s="58" t="s">
        <v>1532</v>
      </c>
      <c r="F2615" s="57" t="s">
        <v>441</v>
      </c>
      <c r="G2615" s="59">
        <v>44549</v>
      </c>
      <c r="H2615" s="102">
        <f t="shared" si="40"/>
        <v>9.0713609383113258</v>
      </c>
    </row>
    <row r="2616" spans="1:8" x14ac:dyDescent="0.25">
      <c r="A2616" s="56">
        <v>391010410672</v>
      </c>
      <c r="B2616" s="57" t="s">
        <v>7239</v>
      </c>
      <c r="C2616" s="58" t="s">
        <v>7240</v>
      </c>
      <c r="D2616" s="58" t="s">
        <v>7241</v>
      </c>
      <c r="E2616" s="58" t="s">
        <v>1525</v>
      </c>
      <c r="F2616" s="57" t="s">
        <v>441</v>
      </c>
      <c r="G2616" s="59">
        <v>44549</v>
      </c>
      <c r="H2616" s="102">
        <f t="shared" si="40"/>
        <v>9.0713609383113258</v>
      </c>
    </row>
    <row r="2617" spans="1:8" x14ac:dyDescent="0.25">
      <c r="A2617" s="56">
        <v>391930700028</v>
      </c>
      <c r="B2617" s="57" t="s">
        <v>7242</v>
      </c>
      <c r="C2617" s="58" t="s">
        <v>7243</v>
      </c>
      <c r="D2617" s="58" t="s">
        <v>7244</v>
      </c>
      <c r="E2617" s="58" t="s">
        <v>984</v>
      </c>
      <c r="F2617" s="57" t="s">
        <v>441</v>
      </c>
      <c r="G2617" s="59">
        <v>44549</v>
      </c>
      <c r="H2617" s="102">
        <f t="shared" si="40"/>
        <v>9.0713609383113258</v>
      </c>
    </row>
    <row r="2618" spans="1:8" x14ac:dyDescent="0.25">
      <c r="A2618" s="56">
        <v>395161000978</v>
      </c>
      <c r="B2618" s="57" t="s">
        <v>7245</v>
      </c>
      <c r="C2618" s="58" t="s">
        <v>2117</v>
      </c>
      <c r="D2618" s="58" t="s">
        <v>5455</v>
      </c>
      <c r="E2618" s="58" t="s">
        <v>728</v>
      </c>
      <c r="F2618" s="57" t="s">
        <v>441</v>
      </c>
      <c r="G2618" s="59">
        <v>44549</v>
      </c>
      <c r="H2618" s="102">
        <f t="shared" si="40"/>
        <v>9.0713609383113258</v>
      </c>
    </row>
    <row r="2619" spans="1:8" x14ac:dyDescent="0.25">
      <c r="A2619" s="56">
        <v>395770800816</v>
      </c>
      <c r="B2619" s="57" t="s">
        <v>7246</v>
      </c>
      <c r="C2619" s="58" t="s">
        <v>7247</v>
      </c>
      <c r="D2619" s="58" t="s">
        <v>4694</v>
      </c>
      <c r="E2619" s="58" t="s">
        <v>728</v>
      </c>
      <c r="F2619" s="57" t="s">
        <v>441</v>
      </c>
      <c r="G2619" s="59">
        <v>44549</v>
      </c>
      <c r="H2619" s="102">
        <f t="shared" si="40"/>
        <v>9.0713609383113258</v>
      </c>
    </row>
    <row r="2620" spans="1:8" x14ac:dyDescent="0.25">
      <c r="A2620" s="56">
        <v>395770801871</v>
      </c>
      <c r="B2620" s="57" t="s">
        <v>7248</v>
      </c>
      <c r="C2620" s="58" t="s">
        <v>7249</v>
      </c>
      <c r="D2620" s="58" t="s">
        <v>7250</v>
      </c>
      <c r="E2620" s="58" t="s">
        <v>743</v>
      </c>
      <c r="F2620" s="57" t="s">
        <v>441</v>
      </c>
      <c r="G2620" s="59">
        <v>44549</v>
      </c>
      <c r="H2620" s="102">
        <f t="shared" si="40"/>
        <v>9.0713609383113258</v>
      </c>
    </row>
    <row r="2621" spans="1:8" x14ac:dyDescent="0.25">
      <c r="A2621" s="56">
        <v>395770803173</v>
      </c>
      <c r="B2621" s="57" t="s">
        <v>7251</v>
      </c>
      <c r="C2621" s="58" t="s">
        <v>2891</v>
      </c>
      <c r="D2621" s="58" t="s">
        <v>2892</v>
      </c>
      <c r="E2621" s="58" t="s">
        <v>743</v>
      </c>
      <c r="F2621" s="57" t="s">
        <v>477</v>
      </c>
      <c r="G2621" s="59">
        <v>44549</v>
      </c>
      <c r="H2621" s="102">
        <f t="shared" si="40"/>
        <v>9.0713609383113258</v>
      </c>
    </row>
    <row r="2622" spans="1:8" x14ac:dyDescent="0.25">
      <c r="A2622" s="56">
        <v>395770803211</v>
      </c>
      <c r="B2622" s="57" t="s">
        <v>7252</v>
      </c>
      <c r="C2622" s="58" t="s">
        <v>7253</v>
      </c>
      <c r="D2622" s="58" t="s">
        <v>7254</v>
      </c>
      <c r="E2622" s="58" t="s">
        <v>743</v>
      </c>
      <c r="F2622" s="57" t="s">
        <v>441</v>
      </c>
      <c r="G2622" s="59">
        <v>44549</v>
      </c>
      <c r="H2622" s="102">
        <f t="shared" si="40"/>
        <v>9.0713609383113258</v>
      </c>
    </row>
    <row r="2623" spans="1:8" x14ac:dyDescent="0.25">
      <c r="A2623" s="56">
        <v>395970752107</v>
      </c>
      <c r="B2623" s="57" t="s">
        <v>7255</v>
      </c>
      <c r="C2623" s="58" t="s">
        <v>7256</v>
      </c>
      <c r="D2623" s="58" t="s">
        <v>2139</v>
      </c>
      <c r="E2623" s="58" t="s">
        <v>728</v>
      </c>
      <c r="F2623" s="57" t="s">
        <v>441</v>
      </c>
      <c r="G2623" s="59">
        <v>44549</v>
      </c>
      <c r="H2623" s="102">
        <f t="shared" si="40"/>
        <v>9.0713609383113258</v>
      </c>
    </row>
    <row r="2624" spans="1:8" x14ac:dyDescent="0.25">
      <c r="A2624" s="56">
        <v>395991251396</v>
      </c>
      <c r="B2624" s="57" t="s">
        <v>7257</v>
      </c>
      <c r="C2624" s="58" t="s">
        <v>7258</v>
      </c>
      <c r="D2624" s="58" t="s">
        <v>7259</v>
      </c>
      <c r="E2624" s="58" t="s">
        <v>743</v>
      </c>
      <c r="F2624" s="57" t="s">
        <v>441</v>
      </c>
      <c r="G2624" s="59">
        <v>44549</v>
      </c>
      <c r="H2624" s="102">
        <f t="shared" si="40"/>
        <v>9.0713609383113258</v>
      </c>
    </row>
    <row r="2625" spans="1:8" x14ac:dyDescent="0.25">
      <c r="A2625" s="56">
        <v>398000905465</v>
      </c>
      <c r="B2625" s="57" t="s">
        <v>7260</v>
      </c>
      <c r="C2625" s="58" t="s">
        <v>7261</v>
      </c>
      <c r="D2625" s="58" t="s">
        <v>7262</v>
      </c>
      <c r="E2625" s="58" t="s">
        <v>1051</v>
      </c>
      <c r="F2625" s="57" t="s">
        <v>441</v>
      </c>
      <c r="G2625" s="59">
        <v>44549</v>
      </c>
      <c r="H2625" s="102">
        <f t="shared" si="40"/>
        <v>9.0713609383113258</v>
      </c>
    </row>
    <row r="2626" spans="1:8" x14ac:dyDescent="0.25">
      <c r="A2626" s="56">
        <v>398020400092</v>
      </c>
      <c r="B2626" s="57" t="s">
        <v>7263</v>
      </c>
      <c r="C2626" s="58" t="s">
        <v>7264</v>
      </c>
      <c r="D2626" s="58" t="s">
        <v>1525</v>
      </c>
      <c r="E2626" s="58" t="s">
        <v>2223</v>
      </c>
      <c r="F2626" s="57" t="s">
        <v>441</v>
      </c>
      <c r="G2626" s="59">
        <v>44549</v>
      </c>
      <c r="H2626" s="102">
        <f t="shared" ref="H2626:H2689" si="41">G2626/4910.95</f>
        <v>9.0713609383113258</v>
      </c>
    </row>
    <row r="2627" spans="1:8" x14ac:dyDescent="0.25">
      <c r="A2627" s="56">
        <v>398030401755</v>
      </c>
      <c r="B2627" s="57" t="s">
        <v>7265</v>
      </c>
      <c r="C2627" s="58" t="s">
        <v>7266</v>
      </c>
      <c r="D2627" s="58" t="s">
        <v>7267</v>
      </c>
      <c r="E2627" s="58" t="s">
        <v>2227</v>
      </c>
      <c r="F2627" s="57" t="s">
        <v>441</v>
      </c>
      <c r="G2627" s="59">
        <v>44549</v>
      </c>
      <c r="H2627" s="102">
        <f t="shared" si="41"/>
        <v>9.0713609383113258</v>
      </c>
    </row>
    <row r="2628" spans="1:8" x14ac:dyDescent="0.25">
      <c r="A2628" s="56">
        <v>398161000225</v>
      </c>
      <c r="B2628" s="57" t="s">
        <v>7268</v>
      </c>
      <c r="C2628" s="58" t="s">
        <v>7269</v>
      </c>
      <c r="D2628" s="58" t="s">
        <v>7270</v>
      </c>
      <c r="E2628" s="58" t="s">
        <v>2733</v>
      </c>
      <c r="F2628" s="57" t="s">
        <v>441</v>
      </c>
      <c r="G2628" s="59">
        <v>44549</v>
      </c>
      <c r="H2628" s="102">
        <f t="shared" si="41"/>
        <v>9.0713609383113258</v>
      </c>
    </row>
    <row r="2629" spans="1:8" x14ac:dyDescent="0.25">
      <c r="A2629" s="56">
        <v>398720300137</v>
      </c>
      <c r="B2629" s="57" t="s">
        <v>7271</v>
      </c>
      <c r="C2629" s="58" t="s">
        <v>2692</v>
      </c>
      <c r="D2629" s="58" t="s">
        <v>7272</v>
      </c>
      <c r="E2629" s="58" t="s">
        <v>2227</v>
      </c>
      <c r="F2629" s="57" t="s">
        <v>441</v>
      </c>
      <c r="G2629" s="59">
        <v>44549</v>
      </c>
      <c r="H2629" s="102">
        <f t="shared" si="41"/>
        <v>9.0713609383113258</v>
      </c>
    </row>
    <row r="2630" spans="1:8" x14ac:dyDescent="0.25">
      <c r="A2630" s="56">
        <v>398851000945</v>
      </c>
      <c r="B2630" s="57" t="s">
        <v>7273</v>
      </c>
      <c r="C2630" s="58" t="s">
        <v>7274</v>
      </c>
      <c r="D2630" s="58" t="s">
        <v>7275</v>
      </c>
      <c r="E2630" s="58" t="s">
        <v>2227</v>
      </c>
      <c r="F2630" s="57" t="s">
        <v>441</v>
      </c>
      <c r="G2630" s="59">
        <v>44549</v>
      </c>
      <c r="H2630" s="102">
        <f t="shared" si="41"/>
        <v>9.0713609383113258</v>
      </c>
    </row>
    <row r="2631" spans="1:8" x14ac:dyDescent="0.25">
      <c r="A2631" s="56">
        <v>400000301394</v>
      </c>
      <c r="B2631" s="57" t="s">
        <v>7276</v>
      </c>
      <c r="C2631" s="58" t="s">
        <v>2407</v>
      </c>
      <c r="D2631" s="58" t="s">
        <v>7277</v>
      </c>
      <c r="E2631" s="58" t="s">
        <v>716</v>
      </c>
      <c r="F2631" s="57" t="s">
        <v>441</v>
      </c>
      <c r="G2631" s="59">
        <v>44549</v>
      </c>
      <c r="H2631" s="102">
        <f t="shared" si="41"/>
        <v>9.0713609383113258</v>
      </c>
    </row>
    <row r="2632" spans="1:8" x14ac:dyDescent="0.25">
      <c r="A2632" s="56">
        <v>400000301432</v>
      </c>
      <c r="B2632" s="57" t="s">
        <v>7278</v>
      </c>
      <c r="C2632" s="58" t="s">
        <v>7279</v>
      </c>
      <c r="D2632" s="58" t="s">
        <v>7168</v>
      </c>
      <c r="E2632" s="58" t="s">
        <v>2127</v>
      </c>
      <c r="F2632" s="57" t="s">
        <v>441</v>
      </c>
      <c r="G2632" s="59">
        <v>44549</v>
      </c>
      <c r="H2632" s="102">
        <f t="shared" si="41"/>
        <v>9.0713609383113258</v>
      </c>
    </row>
    <row r="2633" spans="1:8" x14ac:dyDescent="0.25">
      <c r="A2633" s="56">
        <v>400000600049</v>
      </c>
      <c r="B2633" s="57" t="s">
        <v>7280</v>
      </c>
      <c r="C2633" s="58" t="s">
        <v>7281</v>
      </c>
      <c r="D2633" s="58" t="s">
        <v>7282</v>
      </c>
      <c r="E2633" s="58" t="s">
        <v>2127</v>
      </c>
      <c r="F2633" s="57" t="s">
        <v>441</v>
      </c>
      <c r="G2633" s="59">
        <v>44549</v>
      </c>
      <c r="H2633" s="102">
        <f t="shared" si="41"/>
        <v>9.0713609383113258</v>
      </c>
    </row>
    <row r="2634" spans="1:8" x14ac:dyDescent="0.25">
      <c r="A2634" s="56">
        <v>400001200729</v>
      </c>
      <c r="B2634" s="57" t="s">
        <v>7283</v>
      </c>
      <c r="C2634" s="58" t="s">
        <v>7284</v>
      </c>
      <c r="D2634" s="58" t="s">
        <v>7285</v>
      </c>
      <c r="E2634" s="58" t="s">
        <v>716</v>
      </c>
      <c r="F2634" s="57" t="s">
        <v>441</v>
      </c>
      <c r="G2634" s="59">
        <v>44549</v>
      </c>
      <c r="H2634" s="102">
        <f t="shared" si="41"/>
        <v>9.0713609383113258</v>
      </c>
    </row>
    <row r="2635" spans="1:8" x14ac:dyDescent="0.25">
      <c r="A2635" s="56">
        <v>400851100669</v>
      </c>
      <c r="B2635" s="57" t="s">
        <v>7286</v>
      </c>
      <c r="C2635" s="58" t="s">
        <v>7287</v>
      </c>
      <c r="D2635" s="58" t="s">
        <v>1933</v>
      </c>
      <c r="E2635" s="58" t="s">
        <v>716</v>
      </c>
      <c r="F2635" s="57" t="s">
        <v>441</v>
      </c>
      <c r="G2635" s="59">
        <v>44549</v>
      </c>
      <c r="H2635" s="102">
        <f t="shared" si="41"/>
        <v>9.0713609383113258</v>
      </c>
    </row>
    <row r="2636" spans="1:8" x14ac:dyDescent="0.25">
      <c r="A2636" s="56">
        <v>400881100566</v>
      </c>
      <c r="B2636" s="57" t="s">
        <v>7288</v>
      </c>
      <c r="C2636" s="58" t="s">
        <v>7289</v>
      </c>
      <c r="D2636" s="58" t="s">
        <v>7290</v>
      </c>
      <c r="E2636" s="58" t="s">
        <v>716</v>
      </c>
      <c r="F2636" s="57" t="s">
        <v>441</v>
      </c>
      <c r="G2636" s="59">
        <v>44549</v>
      </c>
      <c r="H2636" s="102">
        <f t="shared" si="41"/>
        <v>9.0713609383113258</v>
      </c>
    </row>
    <row r="2637" spans="1:8" x14ac:dyDescent="0.25">
      <c r="A2637" s="56">
        <v>400900501003</v>
      </c>
      <c r="B2637" s="57" t="s">
        <v>7291</v>
      </c>
      <c r="C2637" s="58" t="s">
        <v>6409</v>
      </c>
      <c r="D2637" s="58" t="s">
        <v>7292</v>
      </c>
      <c r="E2637" s="58" t="s">
        <v>716</v>
      </c>
      <c r="F2637" s="57" t="s">
        <v>441</v>
      </c>
      <c r="G2637" s="59">
        <v>44549</v>
      </c>
      <c r="H2637" s="102">
        <f t="shared" si="41"/>
        <v>9.0713609383113258</v>
      </c>
    </row>
    <row r="2638" spans="1:8" x14ac:dyDescent="0.25">
      <c r="A2638" s="56">
        <v>400910400418</v>
      </c>
      <c r="B2638" s="57" t="s">
        <v>7293</v>
      </c>
      <c r="C2638" s="58" t="s">
        <v>7294</v>
      </c>
      <c r="D2638" s="58" t="s">
        <v>2940</v>
      </c>
      <c r="E2638" s="58" t="s">
        <v>716</v>
      </c>
      <c r="F2638" s="57" t="s">
        <v>441</v>
      </c>
      <c r="G2638" s="59">
        <v>44549</v>
      </c>
      <c r="H2638" s="102">
        <f t="shared" si="41"/>
        <v>9.0713609383113258</v>
      </c>
    </row>
    <row r="2639" spans="1:8" x14ac:dyDescent="0.25">
      <c r="A2639" s="56">
        <v>400940740329</v>
      </c>
      <c r="B2639" s="57" t="s">
        <v>7295</v>
      </c>
      <c r="C2639" s="58" t="s">
        <v>7296</v>
      </c>
      <c r="D2639" s="58" t="s">
        <v>7297</v>
      </c>
      <c r="E2639" s="58" t="s">
        <v>716</v>
      </c>
      <c r="F2639" s="57" t="s">
        <v>441</v>
      </c>
      <c r="G2639" s="59">
        <v>44549</v>
      </c>
      <c r="H2639" s="102">
        <f t="shared" si="41"/>
        <v>9.0713609383113258</v>
      </c>
    </row>
    <row r="2640" spans="1:8" x14ac:dyDescent="0.25">
      <c r="A2640" s="56">
        <v>400960831657</v>
      </c>
      <c r="B2640" s="57" t="s">
        <v>7298</v>
      </c>
      <c r="C2640" s="58" t="s">
        <v>7299</v>
      </c>
      <c r="D2640" s="58" t="s">
        <v>3497</v>
      </c>
      <c r="E2640" s="58" t="s">
        <v>716</v>
      </c>
      <c r="F2640" s="57" t="s">
        <v>441</v>
      </c>
      <c r="G2640" s="59">
        <v>44549</v>
      </c>
      <c r="H2640" s="102">
        <f t="shared" si="41"/>
        <v>9.0713609383113258</v>
      </c>
    </row>
    <row r="2641" spans="1:8" x14ac:dyDescent="0.25">
      <c r="A2641" s="56">
        <v>400971120019</v>
      </c>
      <c r="B2641" s="57" t="s">
        <v>7300</v>
      </c>
      <c r="C2641" s="58" t="s">
        <v>7301</v>
      </c>
      <c r="D2641" s="58" t="s">
        <v>7302</v>
      </c>
      <c r="E2641" s="58" t="s">
        <v>716</v>
      </c>
      <c r="F2641" s="57" t="s">
        <v>441</v>
      </c>
      <c r="G2641" s="59">
        <v>44549</v>
      </c>
      <c r="H2641" s="102">
        <f t="shared" si="41"/>
        <v>9.0713609383113258</v>
      </c>
    </row>
    <row r="2642" spans="1:8" x14ac:dyDescent="0.25">
      <c r="A2642" s="56">
        <v>400990721180</v>
      </c>
      <c r="B2642" s="57" t="s">
        <v>7303</v>
      </c>
      <c r="C2642" s="58" t="s">
        <v>2763</v>
      </c>
      <c r="D2642" s="58" t="s">
        <v>7304</v>
      </c>
      <c r="E2642" s="58" t="s">
        <v>716</v>
      </c>
      <c r="F2642" s="57" t="s">
        <v>441</v>
      </c>
      <c r="G2642" s="59">
        <v>44549</v>
      </c>
      <c r="H2642" s="102">
        <f t="shared" si="41"/>
        <v>9.0713609383113258</v>
      </c>
    </row>
    <row r="2643" spans="1:8" x14ac:dyDescent="0.25">
      <c r="A2643" s="56">
        <v>398161000772</v>
      </c>
      <c r="B2643" s="57" t="s">
        <v>7305</v>
      </c>
      <c r="C2643" s="58" t="s">
        <v>4756</v>
      </c>
      <c r="D2643" s="58" t="s">
        <v>7306</v>
      </c>
      <c r="E2643" s="58" t="s">
        <v>3165</v>
      </c>
      <c r="F2643" s="57" t="s">
        <v>477</v>
      </c>
      <c r="G2643" s="59">
        <v>44548</v>
      </c>
      <c r="H2643" s="102">
        <f t="shared" si="41"/>
        <v>9.0711573117217643</v>
      </c>
    </row>
    <row r="2644" spans="1:8" x14ac:dyDescent="0.25">
      <c r="A2644" s="56">
        <v>400030601481</v>
      </c>
      <c r="B2644" s="57" t="s">
        <v>7307</v>
      </c>
      <c r="C2644" s="58" t="s">
        <v>7308</v>
      </c>
      <c r="D2644" s="58" t="s">
        <v>7309</v>
      </c>
      <c r="E2644" s="58" t="s">
        <v>716</v>
      </c>
      <c r="F2644" s="57" t="s">
        <v>441</v>
      </c>
      <c r="G2644" s="59">
        <v>44548</v>
      </c>
      <c r="H2644" s="102">
        <f t="shared" si="41"/>
        <v>9.0711573117217643</v>
      </c>
    </row>
    <row r="2645" spans="1:8" x14ac:dyDescent="0.25">
      <c r="A2645" s="56">
        <v>395080202029</v>
      </c>
      <c r="B2645" s="57" t="s">
        <v>7310</v>
      </c>
      <c r="C2645" s="58" t="s">
        <v>7311</v>
      </c>
      <c r="D2645" s="58" t="s">
        <v>7312</v>
      </c>
      <c r="E2645" s="58" t="s">
        <v>728</v>
      </c>
      <c r="F2645" s="57" t="s">
        <v>441</v>
      </c>
      <c r="G2645" s="59">
        <v>42098</v>
      </c>
      <c r="H2645" s="102">
        <f t="shared" si="41"/>
        <v>8.5722721672996069</v>
      </c>
    </row>
    <row r="2646" spans="1:8" x14ac:dyDescent="0.25">
      <c r="A2646" s="56">
        <v>389031110968</v>
      </c>
      <c r="B2646" s="57" t="s">
        <v>7313</v>
      </c>
      <c r="C2646" s="58" t="s">
        <v>7314</v>
      </c>
      <c r="D2646" s="58" t="s">
        <v>7315</v>
      </c>
      <c r="E2646" s="58" t="s">
        <v>5712</v>
      </c>
      <c r="F2646" s="57" t="s">
        <v>441</v>
      </c>
      <c r="G2646" s="59">
        <v>40085</v>
      </c>
      <c r="H2646" s="102">
        <f t="shared" si="41"/>
        <v>8.1623718425151957</v>
      </c>
    </row>
    <row r="2647" spans="1:8" x14ac:dyDescent="0.25">
      <c r="A2647" s="56">
        <v>395100101542</v>
      </c>
      <c r="B2647" s="57" t="s">
        <v>7316</v>
      </c>
      <c r="C2647" s="58" t="s">
        <v>7317</v>
      </c>
      <c r="D2647" s="58" t="s">
        <v>7318</v>
      </c>
      <c r="E2647" s="58" t="s">
        <v>728</v>
      </c>
      <c r="F2647" s="57" t="s">
        <v>441</v>
      </c>
      <c r="G2647" s="59">
        <v>40085</v>
      </c>
      <c r="H2647" s="102">
        <f t="shared" si="41"/>
        <v>8.1623718425151957</v>
      </c>
    </row>
    <row r="2648" spans="1:8" x14ac:dyDescent="0.25">
      <c r="A2648" s="56">
        <v>395971250105</v>
      </c>
      <c r="B2648" s="57" t="s">
        <v>7319</v>
      </c>
      <c r="C2648" s="58" t="s">
        <v>7320</v>
      </c>
      <c r="D2648" s="58" t="s">
        <v>7321</v>
      </c>
      <c r="E2648" s="58" t="s">
        <v>743</v>
      </c>
      <c r="F2648" s="57" t="s">
        <v>441</v>
      </c>
      <c r="G2648" s="59">
        <v>40085</v>
      </c>
      <c r="H2648" s="102">
        <f t="shared" si="41"/>
        <v>8.1623718425151957</v>
      </c>
    </row>
    <row r="2649" spans="1:8" x14ac:dyDescent="0.25">
      <c r="A2649" s="56">
        <v>391031210029</v>
      </c>
      <c r="B2649" s="57" t="s">
        <v>7322</v>
      </c>
      <c r="C2649" s="58" t="s">
        <v>7323</v>
      </c>
      <c r="D2649" s="58" t="s">
        <v>7324</v>
      </c>
      <c r="E2649" s="58" t="s">
        <v>1416</v>
      </c>
      <c r="F2649" s="57" t="s">
        <v>441</v>
      </c>
      <c r="G2649" s="59">
        <v>39858</v>
      </c>
      <c r="H2649" s="102">
        <f t="shared" si="41"/>
        <v>8.1161486066850621</v>
      </c>
    </row>
    <row r="2650" spans="1:8" x14ac:dyDescent="0.25">
      <c r="A2650" s="56">
        <v>393040610326</v>
      </c>
      <c r="B2650" s="57" t="s">
        <v>7325</v>
      </c>
      <c r="C2650" s="58" t="s">
        <v>7326</v>
      </c>
      <c r="D2650" s="58" t="s">
        <v>7327</v>
      </c>
      <c r="E2650" s="58" t="s">
        <v>1205</v>
      </c>
      <c r="F2650" s="57" t="s">
        <v>441</v>
      </c>
      <c r="G2650" s="59">
        <v>39858</v>
      </c>
      <c r="H2650" s="102">
        <f t="shared" si="41"/>
        <v>8.1161486066850621</v>
      </c>
    </row>
    <row r="2651" spans="1:8" x14ac:dyDescent="0.25">
      <c r="A2651" s="56">
        <v>393161000061</v>
      </c>
      <c r="B2651" s="57" t="s">
        <v>7328</v>
      </c>
      <c r="C2651" s="58" t="s">
        <v>7329</v>
      </c>
      <c r="D2651" s="58" t="s">
        <v>7330</v>
      </c>
      <c r="E2651" s="58" t="s">
        <v>1205</v>
      </c>
      <c r="F2651" s="57" t="s">
        <v>441</v>
      </c>
      <c r="G2651" s="59">
        <v>39858</v>
      </c>
      <c r="H2651" s="102">
        <f t="shared" si="41"/>
        <v>8.1161486066850621</v>
      </c>
    </row>
    <row r="2652" spans="1:8" x14ac:dyDescent="0.25">
      <c r="A2652" s="56">
        <v>395030700176</v>
      </c>
      <c r="B2652" s="57" t="s">
        <v>7331</v>
      </c>
      <c r="C2652" s="58" t="s">
        <v>7332</v>
      </c>
      <c r="D2652" s="58" t="s">
        <v>2148</v>
      </c>
      <c r="E2652" s="58" t="s">
        <v>743</v>
      </c>
      <c r="F2652" s="57" t="s">
        <v>441</v>
      </c>
      <c r="G2652" s="59">
        <v>39858</v>
      </c>
      <c r="H2652" s="102">
        <f t="shared" si="41"/>
        <v>8.1161486066850621</v>
      </c>
    </row>
    <row r="2653" spans="1:8" x14ac:dyDescent="0.25">
      <c r="A2653" s="56">
        <v>396050400311</v>
      </c>
      <c r="B2653" s="57" t="s">
        <v>663</v>
      </c>
      <c r="C2653" s="58" t="s">
        <v>664</v>
      </c>
      <c r="D2653" s="58" t="s">
        <v>665</v>
      </c>
      <c r="E2653" s="58" t="s">
        <v>440</v>
      </c>
      <c r="F2653" s="57" t="s">
        <v>441</v>
      </c>
      <c r="G2653" s="59">
        <v>39858</v>
      </c>
      <c r="H2653" s="102">
        <f t="shared" si="41"/>
        <v>8.1161486066850621</v>
      </c>
    </row>
    <row r="2654" spans="1:8" x14ac:dyDescent="0.25">
      <c r="A2654" s="56">
        <v>398050500431</v>
      </c>
      <c r="B2654" s="57" t="s">
        <v>7333</v>
      </c>
      <c r="C2654" s="58" t="s">
        <v>7334</v>
      </c>
      <c r="D2654" s="58" t="s">
        <v>7335</v>
      </c>
      <c r="E2654" s="58" t="s">
        <v>7336</v>
      </c>
      <c r="F2654" s="57" t="s">
        <v>441</v>
      </c>
      <c r="G2654" s="59">
        <v>39858</v>
      </c>
      <c r="H2654" s="102">
        <f t="shared" si="41"/>
        <v>8.1161486066850621</v>
      </c>
    </row>
    <row r="2655" spans="1:8" x14ac:dyDescent="0.25">
      <c r="A2655" s="56">
        <v>408050200026</v>
      </c>
      <c r="B2655" s="57" t="s">
        <v>7337</v>
      </c>
      <c r="C2655" s="58" t="s">
        <v>7338</v>
      </c>
      <c r="D2655" s="58" t="s">
        <v>7339</v>
      </c>
      <c r="E2655" s="58" t="s">
        <v>732</v>
      </c>
      <c r="F2655" s="57" t="s">
        <v>441</v>
      </c>
      <c r="G2655" s="59">
        <v>39858</v>
      </c>
      <c r="H2655" s="102">
        <f t="shared" si="41"/>
        <v>8.1161486066850621</v>
      </c>
    </row>
    <row r="2656" spans="1:8" x14ac:dyDescent="0.25">
      <c r="A2656" s="56">
        <v>414040901743</v>
      </c>
      <c r="B2656" s="57" t="s">
        <v>7340</v>
      </c>
      <c r="C2656" s="58" t="s">
        <v>7341</v>
      </c>
      <c r="D2656" s="58" t="s">
        <v>7342</v>
      </c>
      <c r="E2656" s="58" t="s">
        <v>2174</v>
      </c>
      <c r="F2656" s="57" t="s">
        <v>441</v>
      </c>
      <c r="G2656" s="59">
        <v>39858</v>
      </c>
      <c r="H2656" s="102">
        <f t="shared" si="41"/>
        <v>8.1161486066850621</v>
      </c>
    </row>
    <row r="2657" spans="1:8" x14ac:dyDescent="0.25">
      <c r="A2657" s="56">
        <v>371950800419</v>
      </c>
      <c r="B2657" s="57" t="s">
        <v>7343</v>
      </c>
      <c r="C2657" s="58" t="s">
        <v>7344</v>
      </c>
      <c r="D2657" s="58" t="s">
        <v>7345</v>
      </c>
      <c r="E2657" s="58" t="s">
        <v>1429</v>
      </c>
      <c r="F2657" s="57" t="s">
        <v>441</v>
      </c>
      <c r="G2657" s="59">
        <v>39648</v>
      </c>
      <c r="H2657" s="102">
        <f t="shared" si="41"/>
        <v>8.0733870228774478</v>
      </c>
    </row>
    <row r="2658" spans="1:8" x14ac:dyDescent="0.25">
      <c r="A2658" s="56">
        <v>390000110054</v>
      </c>
      <c r="B2658" s="57" t="s">
        <v>7346</v>
      </c>
      <c r="C2658" s="58" t="s">
        <v>7347</v>
      </c>
      <c r="D2658" s="58" t="s">
        <v>7348</v>
      </c>
      <c r="E2658" s="58" t="s">
        <v>1532</v>
      </c>
      <c r="F2658" s="57" t="s">
        <v>441</v>
      </c>
      <c r="G2658" s="59">
        <v>39648</v>
      </c>
      <c r="H2658" s="102">
        <f t="shared" si="41"/>
        <v>8.0733870228774478</v>
      </c>
    </row>
    <row r="2659" spans="1:8" x14ac:dyDescent="0.25">
      <c r="A2659" s="56">
        <v>390730100038</v>
      </c>
      <c r="B2659" s="57" t="s">
        <v>7349</v>
      </c>
      <c r="C2659" s="58" t="s">
        <v>7350</v>
      </c>
      <c r="D2659" s="58" t="s">
        <v>7351</v>
      </c>
      <c r="E2659" s="58" t="s">
        <v>1055</v>
      </c>
      <c r="F2659" s="57" t="s">
        <v>441</v>
      </c>
      <c r="G2659" s="59">
        <v>39648</v>
      </c>
      <c r="H2659" s="102">
        <f t="shared" si="41"/>
        <v>8.0733870228774478</v>
      </c>
    </row>
    <row r="2660" spans="1:8" x14ac:dyDescent="0.25">
      <c r="A2660" s="56">
        <v>395010401768</v>
      </c>
      <c r="B2660" s="57" t="s">
        <v>7352</v>
      </c>
      <c r="C2660" s="58" t="s">
        <v>5193</v>
      </c>
      <c r="D2660" s="58" t="s">
        <v>2558</v>
      </c>
      <c r="E2660" s="58" t="s">
        <v>743</v>
      </c>
      <c r="F2660" s="57" t="s">
        <v>441</v>
      </c>
      <c r="G2660" s="59">
        <v>39648</v>
      </c>
      <c r="H2660" s="102">
        <f t="shared" si="41"/>
        <v>8.0733870228774478</v>
      </c>
    </row>
    <row r="2661" spans="1:8" x14ac:dyDescent="0.25">
      <c r="A2661" s="56">
        <v>395010703357</v>
      </c>
      <c r="B2661" s="57" t="s">
        <v>7353</v>
      </c>
      <c r="C2661" s="58" t="s">
        <v>7354</v>
      </c>
      <c r="D2661" s="58" t="s">
        <v>7355</v>
      </c>
      <c r="E2661" s="58" t="s">
        <v>743</v>
      </c>
      <c r="F2661" s="57" t="s">
        <v>441</v>
      </c>
      <c r="G2661" s="59">
        <v>39648</v>
      </c>
      <c r="H2661" s="102">
        <f t="shared" si="41"/>
        <v>8.0733870228774478</v>
      </c>
    </row>
    <row r="2662" spans="1:8" x14ac:dyDescent="0.25">
      <c r="A2662" s="56">
        <v>395010703365</v>
      </c>
      <c r="B2662" s="57" t="s">
        <v>7356</v>
      </c>
      <c r="C2662" s="58" t="s">
        <v>7357</v>
      </c>
      <c r="D2662" s="58" t="s">
        <v>7355</v>
      </c>
      <c r="E2662" s="58" t="s">
        <v>743</v>
      </c>
      <c r="F2662" s="57" t="s">
        <v>441</v>
      </c>
      <c r="G2662" s="59">
        <v>39648</v>
      </c>
      <c r="H2662" s="102">
        <f t="shared" si="41"/>
        <v>8.0733870228774478</v>
      </c>
    </row>
    <row r="2663" spans="1:8" x14ac:dyDescent="0.25">
      <c r="A2663" s="56">
        <v>395110500721</v>
      </c>
      <c r="B2663" s="57" t="s">
        <v>7358</v>
      </c>
      <c r="C2663" s="58" t="s">
        <v>7359</v>
      </c>
      <c r="D2663" s="58" t="s">
        <v>7360</v>
      </c>
      <c r="E2663" s="58" t="s">
        <v>743</v>
      </c>
      <c r="F2663" s="57" t="s">
        <v>441</v>
      </c>
      <c r="G2663" s="59">
        <v>39648</v>
      </c>
      <c r="H2663" s="102">
        <f t="shared" si="41"/>
        <v>8.0733870228774478</v>
      </c>
    </row>
    <row r="2664" spans="1:8" x14ac:dyDescent="0.25">
      <c r="A2664" s="56">
        <v>395970512416</v>
      </c>
      <c r="B2664" s="57" t="s">
        <v>7361</v>
      </c>
      <c r="C2664" s="58" t="s">
        <v>7362</v>
      </c>
      <c r="D2664" s="58" t="s">
        <v>7363</v>
      </c>
      <c r="E2664" s="58" t="s">
        <v>743</v>
      </c>
      <c r="F2664" s="57" t="s">
        <v>441</v>
      </c>
      <c r="G2664" s="59">
        <v>39648</v>
      </c>
      <c r="H2664" s="102">
        <f t="shared" si="41"/>
        <v>8.0733870228774478</v>
      </c>
    </row>
    <row r="2665" spans="1:8" x14ac:dyDescent="0.25">
      <c r="A2665" s="56">
        <v>395980411707</v>
      </c>
      <c r="B2665" s="57" t="s">
        <v>7364</v>
      </c>
      <c r="C2665" s="58" t="s">
        <v>7365</v>
      </c>
      <c r="D2665" s="58" t="s">
        <v>7366</v>
      </c>
      <c r="E2665" s="58" t="s">
        <v>743</v>
      </c>
      <c r="F2665" s="57" t="s">
        <v>441</v>
      </c>
      <c r="G2665" s="59">
        <v>39648</v>
      </c>
      <c r="H2665" s="102">
        <f t="shared" si="41"/>
        <v>8.0733870228774478</v>
      </c>
    </row>
    <row r="2666" spans="1:8" x14ac:dyDescent="0.25">
      <c r="A2666" s="56"/>
      <c r="B2666" s="57"/>
      <c r="C2666" s="58"/>
      <c r="D2666" s="58"/>
      <c r="E2666" s="58"/>
      <c r="F2666" s="57"/>
      <c r="G2666" s="59"/>
      <c r="H2666" s="102"/>
    </row>
    <row r="2667" spans="1:8" x14ac:dyDescent="0.25">
      <c r="A2667" s="56">
        <v>400000301475</v>
      </c>
      <c r="B2667" s="57" t="s">
        <v>7367</v>
      </c>
      <c r="C2667" s="58" t="s">
        <v>7368</v>
      </c>
      <c r="D2667" s="58" t="s">
        <v>7369</v>
      </c>
      <c r="E2667" s="58" t="s">
        <v>716</v>
      </c>
      <c r="F2667" s="57" t="s">
        <v>441</v>
      </c>
      <c r="G2667" s="59">
        <v>39648</v>
      </c>
      <c r="H2667" s="102">
        <f t="shared" si="41"/>
        <v>8.0733870228774478</v>
      </c>
    </row>
    <row r="2668" spans="1:8" x14ac:dyDescent="0.25">
      <c r="A2668" s="56">
        <v>400001100716</v>
      </c>
      <c r="B2668" s="57" t="s">
        <v>7370</v>
      </c>
      <c r="C2668" s="58" t="s">
        <v>7371</v>
      </c>
      <c r="D2668" s="58" t="s">
        <v>7372</v>
      </c>
      <c r="E2668" s="58" t="s">
        <v>716</v>
      </c>
      <c r="F2668" s="57" t="s">
        <v>441</v>
      </c>
      <c r="G2668" s="59">
        <v>39648</v>
      </c>
      <c r="H2668" s="102">
        <f t="shared" si="41"/>
        <v>8.0733870228774478</v>
      </c>
    </row>
    <row r="2669" spans="1:8" x14ac:dyDescent="0.25">
      <c r="A2669" s="56">
        <v>400850800357</v>
      </c>
      <c r="B2669" s="57" t="s">
        <v>7373</v>
      </c>
      <c r="C2669" s="58" t="s">
        <v>7374</v>
      </c>
      <c r="D2669" s="58" t="s">
        <v>5629</v>
      </c>
      <c r="E2669" s="58" t="s">
        <v>716</v>
      </c>
      <c r="F2669" s="57" t="s">
        <v>441</v>
      </c>
      <c r="G2669" s="59">
        <v>39648</v>
      </c>
      <c r="H2669" s="102">
        <f t="shared" si="41"/>
        <v>8.0733870228774478</v>
      </c>
    </row>
    <row r="2670" spans="1:8" x14ac:dyDescent="0.25">
      <c r="A2670" s="56">
        <v>400980621420</v>
      </c>
      <c r="B2670" s="57" t="s">
        <v>7375</v>
      </c>
      <c r="C2670" s="58" t="s">
        <v>7376</v>
      </c>
      <c r="D2670" s="58" t="s">
        <v>7377</v>
      </c>
      <c r="E2670" s="58" t="s">
        <v>716</v>
      </c>
      <c r="F2670" s="57" t="s">
        <v>441</v>
      </c>
      <c r="G2670" s="59">
        <v>39648</v>
      </c>
      <c r="H2670" s="102">
        <f t="shared" si="41"/>
        <v>8.0733870228774478</v>
      </c>
    </row>
    <row r="2671" spans="1:8" x14ac:dyDescent="0.25">
      <c r="A2671" s="56">
        <v>389860100228</v>
      </c>
      <c r="B2671" s="57" t="s">
        <v>7378</v>
      </c>
      <c r="C2671" s="58" t="s">
        <v>7379</v>
      </c>
      <c r="D2671" s="58" t="s">
        <v>7380</v>
      </c>
      <c r="E2671" s="58" t="s">
        <v>1489</v>
      </c>
      <c r="F2671" s="57" t="s">
        <v>441</v>
      </c>
      <c r="G2671" s="59">
        <v>39647</v>
      </c>
      <c r="H2671" s="102">
        <f t="shared" si="41"/>
        <v>8.0731833962878881</v>
      </c>
    </row>
    <row r="2672" spans="1:8" x14ac:dyDescent="0.25">
      <c r="A2672" s="56">
        <v>395160801101</v>
      </c>
      <c r="B2672" s="57" t="s">
        <v>7381</v>
      </c>
      <c r="C2672" s="58" t="s">
        <v>3942</v>
      </c>
      <c r="D2672" s="58" t="s">
        <v>7382</v>
      </c>
      <c r="E2672" s="58" t="s">
        <v>728</v>
      </c>
      <c r="F2672" s="57" t="s">
        <v>441</v>
      </c>
      <c r="G2672" s="59">
        <v>39647</v>
      </c>
      <c r="H2672" s="102">
        <f t="shared" si="41"/>
        <v>8.0731833962878881</v>
      </c>
    </row>
    <row r="2673" spans="1:8" x14ac:dyDescent="0.25">
      <c r="A2673" s="56">
        <v>396111200531</v>
      </c>
      <c r="B2673" s="57" t="s">
        <v>89</v>
      </c>
      <c r="C2673" s="58" t="s">
        <v>7383</v>
      </c>
      <c r="D2673" s="58" t="s">
        <v>7384</v>
      </c>
      <c r="E2673" s="58" t="s">
        <v>440</v>
      </c>
      <c r="F2673" s="57" t="s">
        <v>441</v>
      </c>
      <c r="G2673" s="59">
        <v>39647</v>
      </c>
      <c r="H2673" s="102">
        <f t="shared" si="41"/>
        <v>8.0731833962878881</v>
      </c>
    </row>
    <row r="2674" spans="1:8" x14ac:dyDescent="0.25">
      <c r="A2674" s="56">
        <v>398090500311</v>
      </c>
      <c r="B2674" s="57" t="s">
        <v>7385</v>
      </c>
      <c r="C2674" s="58" t="s">
        <v>7386</v>
      </c>
      <c r="D2674" s="58" t="s">
        <v>7387</v>
      </c>
      <c r="E2674" s="58" t="s">
        <v>1051</v>
      </c>
      <c r="F2674" s="57" t="s">
        <v>441</v>
      </c>
      <c r="G2674" s="59">
        <v>39647</v>
      </c>
      <c r="H2674" s="102">
        <f t="shared" si="41"/>
        <v>8.0731833962878881</v>
      </c>
    </row>
    <row r="2675" spans="1:8" x14ac:dyDescent="0.25">
      <c r="A2675" s="56">
        <v>398130500254</v>
      </c>
      <c r="B2675" s="57" t="s">
        <v>7388</v>
      </c>
      <c r="C2675" s="58" t="s">
        <v>3631</v>
      </c>
      <c r="D2675" s="58" t="s">
        <v>7389</v>
      </c>
      <c r="E2675" s="58" t="s">
        <v>743</v>
      </c>
      <c r="F2675" s="57" t="s">
        <v>477</v>
      </c>
      <c r="G2675" s="59">
        <v>39647</v>
      </c>
      <c r="H2675" s="102">
        <f t="shared" si="41"/>
        <v>8.0731833962878881</v>
      </c>
    </row>
    <row r="2676" spans="1:8" x14ac:dyDescent="0.25">
      <c r="A2676" s="56">
        <v>398140400631</v>
      </c>
      <c r="B2676" s="57" t="s">
        <v>7390</v>
      </c>
      <c r="C2676" s="58" t="s">
        <v>7391</v>
      </c>
      <c r="D2676" s="58" t="s">
        <v>7392</v>
      </c>
      <c r="E2676" s="58" t="s">
        <v>2227</v>
      </c>
      <c r="F2676" s="57" t="s">
        <v>441</v>
      </c>
      <c r="G2676" s="59">
        <v>39647</v>
      </c>
      <c r="H2676" s="102">
        <f t="shared" si="41"/>
        <v>8.0731833962878881</v>
      </c>
    </row>
    <row r="2677" spans="1:8" x14ac:dyDescent="0.25">
      <c r="A2677" s="56">
        <v>400140503183</v>
      </c>
      <c r="B2677" s="57" t="s">
        <v>7393</v>
      </c>
      <c r="C2677" s="58" t="s">
        <v>7394</v>
      </c>
      <c r="D2677" s="58" t="s">
        <v>7395</v>
      </c>
      <c r="E2677" s="58" t="s">
        <v>716</v>
      </c>
      <c r="F2677" s="57" t="s">
        <v>441</v>
      </c>
      <c r="G2677" s="59">
        <v>39647</v>
      </c>
      <c r="H2677" s="102">
        <f t="shared" si="41"/>
        <v>8.0731833962878881</v>
      </c>
    </row>
    <row r="2678" spans="1:8" x14ac:dyDescent="0.25">
      <c r="A2678" s="56">
        <v>400890200336</v>
      </c>
      <c r="B2678" s="57" t="s">
        <v>7396</v>
      </c>
      <c r="C2678" s="58" t="s">
        <v>2743</v>
      </c>
      <c r="D2678" s="58" t="s">
        <v>2940</v>
      </c>
      <c r="E2678" s="58" t="s">
        <v>716</v>
      </c>
      <c r="F2678" s="57" t="s">
        <v>441</v>
      </c>
      <c r="G2678" s="59">
        <v>39647</v>
      </c>
      <c r="H2678" s="102">
        <f t="shared" si="41"/>
        <v>8.0731833962878881</v>
      </c>
    </row>
    <row r="2679" spans="1:8" x14ac:dyDescent="0.25">
      <c r="A2679" s="56">
        <v>400960621822</v>
      </c>
      <c r="B2679" s="57" t="s">
        <v>7397</v>
      </c>
      <c r="C2679" s="58" t="s">
        <v>7398</v>
      </c>
      <c r="D2679" s="58" t="s">
        <v>7399</v>
      </c>
      <c r="E2679" s="58" t="s">
        <v>716</v>
      </c>
      <c r="F2679" s="57" t="s">
        <v>441</v>
      </c>
      <c r="G2679" s="59">
        <v>39647</v>
      </c>
      <c r="H2679" s="102">
        <f t="shared" si="41"/>
        <v>8.0731833962878881</v>
      </c>
    </row>
    <row r="2680" spans="1:8" x14ac:dyDescent="0.25">
      <c r="A2680" s="56">
        <v>400960830626</v>
      </c>
      <c r="B2680" s="57" t="s">
        <v>7400</v>
      </c>
      <c r="C2680" s="58" t="s">
        <v>7401</v>
      </c>
      <c r="D2680" s="58" t="s">
        <v>7402</v>
      </c>
      <c r="E2680" s="58" t="s">
        <v>716</v>
      </c>
      <c r="F2680" s="57" t="s">
        <v>441</v>
      </c>
      <c r="G2680" s="59">
        <v>39647</v>
      </c>
      <c r="H2680" s="102">
        <f t="shared" si="41"/>
        <v>8.0731833962878881</v>
      </c>
    </row>
    <row r="2681" spans="1:8" x14ac:dyDescent="0.25">
      <c r="A2681" s="56">
        <v>395070400582</v>
      </c>
      <c r="B2681" s="57" t="s">
        <v>7403</v>
      </c>
      <c r="C2681" s="58" t="s">
        <v>7404</v>
      </c>
      <c r="D2681" s="58" t="s">
        <v>7405</v>
      </c>
      <c r="E2681" s="58" t="s">
        <v>743</v>
      </c>
      <c r="F2681" s="57" t="s">
        <v>441</v>
      </c>
      <c r="G2681" s="59">
        <v>37198</v>
      </c>
      <c r="H2681" s="102">
        <f t="shared" si="41"/>
        <v>7.5745018784552887</v>
      </c>
    </row>
    <row r="2682" spans="1:8" x14ac:dyDescent="0.25">
      <c r="A2682" s="56">
        <v>371010902167</v>
      </c>
      <c r="B2682" s="57" t="s">
        <v>7406</v>
      </c>
      <c r="C2682" s="58" t="s">
        <v>7407</v>
      </c>
      <c r="D2682" s="58" t="s">
        <v>7408</v>
      </c>
      <c r="E2682" s="58" t="s">
        <v>2200</v>
      </c>
      <c r="F2682" s="57" t="s">
        <v>441</v>
      </c>
      <c r="G2682" s="59">
        <v>37197</v>
      </c>
      <c r="H2682" s="102">
        <f t="shared" si="41"/>
        <v>7.5742982518657289</v>
      </c>
    </row>
    <row r="2683" spans="1:8" x14ac:dyDescent="0.25">
      <c r="A2683" s="56">
        <v>371100307730</v>
      </c>
      <c r="B2683" s="57" t="s">
        <v>7409</v>
      </c>
      <c r="C2683" s="58" t="s">
        <v>7410</v>
      </c>
      <c r="D2683" s="58" t="s">
        <v>7411</v>
      </c>
      <c r="E2683" s="58" t="s">
        <v>4814</v>
      </c>
      <c r="F2683" s="57" t="s">
        <v>441</v>
      </c>
      <c r="G2683" s="59">
        <v>37197</v>
      </c>
      <c r="H2683" s="102">
        <f t="shared" si="41"/>
        <v>7.5742982518657289</v>
      </c>
    </row>
    <row r="2684" spans="1:8" x14ac:dyDescent="0.25">
      <c r="A2684" s="56">
        <v>371140602882</v>
      </c>
      <c r="B2684" s="57" t="s">
        <v>7412</v>
      </c>
      <c r="C2684" s="58" t="s">
        <v>7413</v>
      </c>
      <c r="D2684" s="58" t="s">
        <v>7414</v>
      </c>
      <c r="E2684" s="58" t="s">
        <v>1429</v>
      </c>
      <c r="F2684" s="57" t="s">
        <v>441</v>
      </c>
      <c r="G2684" s="59">
        <v>37197</v>
      </c>
      <c r="H2684" s="102">
        <f t="shared" si="41"/>
        <v>7.5742982518657289</v>
      </c>
    </row>
    <row r="2685" spans="1:8" x14ac:dyDescent="0.25">
      <c r="A2685" s="56">
        <v>371160601246</v>
      </c>
      <c r="B2685" s="57" t="s">
        <v>7415</v>
      </c>
      <c r="C2685" s="58" t="s">
        <v>7416</v>
      </c>
      <c r="D2685" s="58" t="s">
        <v>7417</v>
      </c>
      <c r="E2685" s="58" t="s">
        <v>2200</v>
      </c>
      <c r="F2685" s="57" t="s">
        <v>441</v>
      </c>
      <c r="G2685" s="59">
        <v>37197</v>
      </c>
      <c r="H2685" s="102">
        <f t="shared" si="41"/>
        <v>7.5742982518657289</v>
      </c>
    </row>
    <row r="2686" spans="1:8" x14ac:dyDescent="0.25">
      <c r="A2686" s="56">
        <v>371800118831</v>
      </c>
      <c r="B2686" s="57" t="s">
        <v>7418</v>
      </c>
      <c r="C2686" s="58" t="s">
        <v>7419</v>
      </c>
      <c r="D2686" s="58" t="s">
        <v>7420</v>
      </c>
      <c r="E2686" s="58" t="s">
        <v>2174</v>
      </c>
      <c r="F2686" s="57" t="s">
        <v>441</v>
      </c>
      <c r="G2686" s="59">
        <v>37197</v>
      </c>
      <c r="H2686" s="102">
        <f t="shared" si="41"/>
        <v>7.5742982518657289</v>
      </c>
    </row>
    <row r="2687" spans="1:8" x14ac:dyDescent="0.25">
      <c r="A2687" s="56">
        <v>372130301970</v>
      </c>
      <c r="B2687" s="57" t="s">
        <v>7421</v>
      </c>
      <c r="C2687" s="58" t="s">
        <v>7422</v>
      </c>
      <c r="D2687" s="58" t="s">
        <v>7423</v>
      </c>
      <c r="E2687" s="58" t="s">
        <v>6312</v>
      </c>
      <c r="F2687" s="57" t="s">
        <v>441</v>
      </c>
      <c r="G2687" s="59">
        <v>37197</v>
      </c>
      <c r="H2687" s="102">
        <f t="shared" si="41"/>
        <v>7.5742982518657289</v>
      </c>
    </row>
    <row r="2688" spans="1:8" x14ac:dyDescent="0.25">
      <c r="A2688" s="56">
        <v>389101200226</v>
      </c>
      <c r="B2688" s="57" t="s">
        <v>7424</v>
      </c>
      <c r="C2688" s="58" t="s">
        <v>7425</v>
      </c>
      <c r="D2688" s="58" t="s">
        <v>7426</v>
      </c>
      <c r="E2688" s="58" t="s">
        <v>3105</v>
      </c>
      <c r="F2688" s="57" t="s">
        <v>441</v>
      </c>
      <c r="G2688" s="59">
        <v>37197</v>
      </c>
      <c r="H2688" s="102">
        <f t="shared" si="41"/>
        <v>7.5742982518657289</v>
      </c>
    </row>
    <row r="2689" spans="1:8" x14ac:dyDescent="0.25">
      <c r="A2689" s="56">
        <v>389170500291</v>
      </c>
      <c r="B2689" s="57" t="s">
        <v>7427</v>
      </c>
      <c r="C2689" s="58" t="s">
        <v>7428</v>
      </c>
      <c r="D2689" s="58" t="s">
        <v>7429</v>
      </c>
      <c r="E2689" s="58" t="s">
        <v>815</v>
      </c>
      <c r="F2689" s="57" t="s">
        <v>441</v>
      </c>
      <c r="G2689" s="59">
        <v>37197</v>
      </c>
      <c r="H2689" s="102">
        <f t="shared" si="41"/>
        <v>7.5742982518657289</v>
      </c>
    </row>
    <row r="2690" spans="1:8" x14ac:dyDescent="0.25">
      <c r="A2690" s="56">
        <v>390101001078</v>
      </c>
      <c r="B2690" s="57" t="s">
        <v>7430</v>
      </c>
      <c r="C2690" s="58" t="s">
        <v>1950</v>
      </c>
      <c r="D2690" s="58" t="s">
        <v>1951</v>
      </c>
      <c r="E2690" s="58" t="s">
        <v>873</v>
      </c>
      <c r="F2690" s="57" t="s">
        <v>441</v>
      </c>
      <c r="G2690" s="59">
        <v>37197</v>
      </c>
      <c r="H2690" s="102">
        <f t="shared" ref="H2690:H2754" si="42">G2690/4910.95</f>
        <v>7.5742982518657289</v>
      </c>
    </row>
    <row r="2691" spans="1:8" x14ac:dyDescent="0.25">
      <c r="A2691" s="56">
        <v>390110300584</v>
      </c>
      <c r="B2691" s="57" t="s">
        <v>7431</v>
      </c>
      <c r="C2691" s="58" t="s">
        <v>7432</v>
      </c>
      <c r="D2691" s="58" t="s">
        <v>7433</v>
      </c>
      <c r="E2691" s="58" t="s">
        <v>1055</v>
      </c>
      <c r="F2691" s="57" t="s">
        <v>441</v>
      </c>
      <c r="G2691" s="59">
        <v>37197</v>
      </c>
      <c r="H2691" s="102">
        <f t="shared" si="42"/>
        <v>7.5742982518657289</v>
      </c>
    </row>
    <row r="2692" spans="1:8" x14ac:dyDescent="0.25">
      <c r="A2692" s="56">
        <v>390170401169</v>
      </c>
      <c r="B2692" s="57" t="s">
        <v>7434</v>
      </c>
      <c r="C2692" s="58" t="s">
        <v>7435</v>
      </c>
      <c r="D2692" s="58" t="s">
        <v>7436</v>
      </c>
      <c r="E2692" s="58" t="s">
        <v>7437</v>
      </c>
      <c r="F2692" s="57" t="s">
        <v>441</v>
      </c>
      <c r="G2692" s="59">
        <v>37197</v>
      </c>
      <c r="H2692" s="102">
        <f t="shared" si="42"/>
        <v>7.5742982518657289</v>
      </c>
    </row>
    <row r="2693" spans="1:8" x14ac:dyDescent="0.25">
      <c r="A2693" s="56">
        <v>390950110981</v>
      </c>
      <c r="B2693" s="57" t="s">
        <v>7438</v>
      </c>
      <c r="C2693" s="58" t="s">
        <v>7439</v>
      </c>
      <c r="D2693" s="58" t="s">
        <v>7440</v>
      </c>
      <c r="E2693" s="58" t="s">
        <v>1215</v>
      </c>
      <c r="F2693" s="57" t="s">
        <v>441</v>
      </c>
      <c r="G2693" s="59">
        <v>37197</v>
      </c>
      <c r="H2693" s="102">
        <f t="shared" si="42"/>
        <v>7.5742982518657289</v>
      </c>
    </row>
    <row r="2694" spans="1:8" x14ac:dyDescent="0.25">
      <c r="A2694" s="56">
        <v>391081100291</v>
      </c>
      <c r="B2694" s="57" t="s">
        <v>7441</v>
      </c>
      <c r="C2694" s="58" t="s">
        <v>7442</v>
      </c>
      <c r="D2694" s="58" t="s">
        <v>7443</v>
      </c>
      <c r="E2694" s="58" t="s">
        <v>984</v>
      </c>
      <c r="F2694" s="57" t="s">
        <v>441</v>
      </c>
      <c r="G2694" s="59">
        <v>37197</v>
      </c>
      <c r="H2694" s="102">
        <f t="shared" si="42"/>
        <v>7.5742982518657289</v>
      </c>
    </row>
    <row r="2695" spans="1:8" x14ac:dyDescent="0.25">
      <c r="A2695" s="56">
        <v>391150300028</v>
      </c>
      <c r="B2695" s="57" t="s">
        <v>7444</v>
      </c>
      <c r="C2695" s="58" t="s">
        <v>7445</v>
      </c>
      <c r="D2695" s="58" t="s">
        <v>7446</v>
      </c>
      <c r="E2695" s="58" t="s">
        <v>1416</v>
      </c>
      <c r="F2695" s="57" t="s">
        <v>477</v>
      </c>
      <c r="G2695" s="59">
        <v>37197</v>
      </c>
      <c r="H2695" s="102">
        <f t="shared" si="42"/>
        <v>7.5742982518657289</v>
      </c>
    </row>
    <row r="2696" spans="1:8" x14ac:dyDescent="0.25">
      <c r="A2696" s="56">
        <v>391161000093</v>
      </c>
      <c r="B2696" s="57" t="s">
        <v>7447</v>
      </c>
      <c r="C2696" s="58" t="s">
        <v>7448</v>
      </c>
      <c r="D2696" s="58" t="s">
        <v>7449</v>
      </c>
      <c r="E2696" s="58" t="s">
        <v>1525</v>
      </c>
      <c r="F2696" s="57" t="s">
        <v>441</v>
      </c>
      <c r="G2696" s="59">
        <v>37197</v>
      </c>
      <c r="H2696" s="102">
        <f t="shared" si="42"/>
        <v>7.5742982518657289</v>
      </c>
    </row>
    <row r="2697" spans="1:8" x14ac:dyDescent="0.25">
      <c r="A2697" s="56">
        <v>394120800033</v>
      </c>
      <c r="B2697" s="57" t="s">
        <v>7450</v>
      </c>
      <c r="C2697" s="58" t="s">
        <v>7451</v>
      </c>
      <c r="D2697" s="58" t="s">
        <v>7452</v>
      </c>
      <c r="E2697" s="58" t="s">
        <v>3153</v>
      </c>
      <c r="F2697" s="57" t="s">
        <v>477</v>
      </c>
      <c r="G2697" s="59">
        <v>37197</v>
      </c>
      <c r="H2697" s="102">
        <f t="shared" si="42"/>
        <v>7.5742982518657289</v>
      </c>
    </row>
    <row r="2698" spans="1:8" x14ac:dyDescent="0.25">
      <c r="A2698" s="56">
        <v>395000100981</v>
      </c>
      <c r="B2698" s="57" t="s">
        <v>7453</v>
      </c>
      <c r="C2698" s="58" t="s">
        <v>7454</v>
      </c>
      <c r="D2698" s="58" t="s">
        <v>3272</v>
      </c>
      <c r="E2698" s="58" t="s">
        <v>743</v>
      </c>
      <c r="F2698" s="57" t="s">
        <v>441</v>
      </c>
      <c r="G2698" s="59">
        <v>37197</v>
      </c>
      <c r="H2698" s="102">
        <f t="shared" si="42"/>
        <v>7.5742982518657289</v>
      </c>
    </row>
    <row r="2699" spans="1:8" x14ac:dyDescent="0.25">
      <c r="A2699" s="56">
        <v>395001201845</v>
      </c>
      <c r="B2699" s="57" t="s">
        <v>7455</v>
      </c>
      <c r="C2699" s="58" t="s">
        <v>7456</v>
      </c>
      <c r="D2699" s="58" t="s">
        <v>7457</v>
      </c>
      <c r="E2699" s="58" t="s">
        <v>728</v>
      </c>
      <c r="F2699" s="57" t="s">
        <v>441</v>
      </c>
      <c r="G2699" s="59">
        <v>37197</v>
      </c>
      <c r="H2699" s="102">
        <f t="shared" si="42"/>
        <v>7.5742982518657289</v>
      </c>
    </row>
    <row r="2700" spans="1:8" x14ac:dyDescent="0.25">
      <c r="A2700" s="56">
        <v>395011102641</v>
      </c>
      <c r="B2700" s="57" t="s">
        <v>7458</v>
      </c>
      <c r="C2700" s="58" t="s">
        <v>7459</v>
      </c>
      <c r="D2700" s="58" t="s">
        <v>5795</v>
      </c>
      <c r="E2700" s="58" t="s">
        <v>728</v>
      </c>
      <c r="F2700" s="57" t="s">
        <v>441</v>
      </c>
      <c r="G2700" s="59">
        <v>37197</v>
      </c>
      <c r="H2700" s="102">
        <f t="shared" si="42"/>
        <v>7.5742982518657289</v>
      </c>
    </row>
    <row r="2701" spans="1:8" x14ac:dyDescent="0.25">
      <c r="A2701" s="56">
        <v>395020500390</v>
      </c>
      <c r="B2701" s="57" t="s">
        <v>7460</v>
      </c>
      <c r="C2701" s="58" t="s">
        <v>7461</v>
      </c>
      <c r="D2701" s="58" t="s">
        <v>3171</v>
      </c>
      <c r="E2701" s="58" t="s">
        <v>728</v>
      </c>
      <c r="F2701" s="57" t="s">
        <v>441</v>
      </c>
      <c r="G2701" s="59">
        <v>37197</v>
      </c>
      <c r="H2701" s="102">
        <f t="shared" si="42"/>
        <v>7.5742982518657289</v>
      </c>
    </row>
    <row r="2702" spans="1:8" x14ac:dyDescent="0.25">
      <c r="A2702" s="56">
        <v>395021200691</v>
      </c>
      <c r="B2702" s="57" t="s">
        <v>7462</v>
      </c>
      <c r="C2702" s="58" t="s">
        <v>5087</v>
      </c>
      <c r="D2702" s="58" t="s">
        <v>4278</v>
      </c>
      <c r="E2702" s="58" t="s">
        <v>743</v>
      </c>
      <c r="F2702" s="57" t="s">
        <v>441</v>
      </c>
      <c r="G2702" s="59">
        <v>37197</v>
      </c>
      <c r="H2702" s="102">
        <f t="shared" si="42"/>
        <v>7.5742982518657289</v>
      </c>
    </row>
    <row r="2703" spans="1:8" x14ac:dyDescent="0.25">
      <c r="A2703" s="56">
        <v>395090502063</v>
      </c>
      <c r="B2703" s="57" t="s">
        <v>7463</v>
      </c>
      <c r="C2703" s="58" t="s">
        <v>2635</v>
      </c>
      <c r="D2703" s="58" t="s">
        <v>7464</v>
      </c>
      <c r="E2703" s="58" t="s">
        <v>743</v>
      </c>
      <c r="F2703" s="57" t="s">
        <v>441</v>
      </c>
      <c r="G2703" s="59">
        <v>37197</v>
      </c>
      <c r="H2703" s="102">
        <f t="shared" si="42"/>
        <v>7.5742982518657289</v>
      </c>
    </row>
    <row r="2704" spans="1:8" x14ac:dyDescent="0.25">
      <c r="A2704" s="56">
        <v>395090502071</v>
      </c>
      <c r="B2704" s="57" t="s">
        <v>7465</v>
      </c>
      <c r="C2704" s="58" t="s">
        <v>2635</v>
      </c>
      <c r="D2704" s="58" t="s">
        <v>7464</v>
      </c>
      <c r="E2704" s="58" t="s">
        <v>743</v>
      </c>
      <c r="F2704" s="57" t="s">
        <v>441</v>
      </c>
      <c r="G2704" s="59">
        <v>37197</v>
      </c>
      <c r="H2704" s="102">
        <f t="shared" si="42"/>
        <v>7.5742982518657289</v>
      </c>
    </row>
    <row r="2705" spans="1:8" x14ac:dyDescent="0.25">
      <c r="A2705" s="56">
        <v>395090502080</v>
      </c>
      <c r="B2705" s="57" t="s">
        <v>7466</v>
      </c>
      <c r="C2705" s="58" t="s">
        <v>7467</v>
      </c>
      <c r="D2705" s="58" t="s">
        <v>7468</v>
      </c>
      <c r="E2705" s="58" t="s">
        <v>728</v>
      </c>
      <c r="F2705" s="57" t="s">
        <v>441</v>
      </c>
      <c r="G2705" s="59">
        <v>37197</v>
      </c>
      <c r="H2705" s="102">
        <f t="shared" si="42"/>
        <v>7.5742982518657289</v>
      </c>
    </row>
    <row r="2706" spans="1:8" x14ac:dyDescent="0.25">
      <c r="A2706" s="56">
        <v>395090701538</v>
      </c>
      <c r="B2706" s="57" t="s">
        <v>7469</v>
      </c>
      <c r="C2706" s="58" t="s">
        <v>7470</v>
      </c>
      <c r="D2706" s="58" t="s">
        <v>7471</v>
      </c>
      <c r="E2706" s="58" t="s">
        <v>728</v>
      </c>
      <c r="F2706" s="57" t="s">
        <v>441</v>
      </c>
      <c r="G2706" s="59">
        <v>37197</v>
      </c>
      <c r="H2706" s="102">
        <f t="shared" si="42"/>
        <v>7.5742982518657289</v>
      </c>
    </row>
    <row r="2707" spans="1:8" x14ac:dyDescent="0.25">
      <c r="A2707" s="56">
        <v>395091000011</v>
      </c>
      <c r="B2707" s="57" t="s">
        <v>7472</v>
      </c>
      <c r="C2707" s="58" t="s">
        <v>7473</v>
      </c>
      <c r="D2707" s="58" t="s">
        <v>7474</v>
      </c>
      <c r="E2707" s="58" t="s">
        <v>743</v>
      </c>
      <c r="F2707" s="57" t="s">
        <v>441</v>
      </c>
      <c r="G2707" s="59">
        <v>37197</v>
      </c>
      <c r="H2707" s="102">
        <f t="shared" si="42"/>
        <v>7.5742982518657289</v>
      </c>
    </row>
    <row r="2708" spans="1:8" x14ac:dyDescent="0.25">
      <c r="A2708" s="56">
        <v>395100500251</v>
      </c>
      <c r="B2708" s="57" t="s">
        <v>7475</v>
      </c>
      <c r="C2708" s="58" t="s">
        <v>7476</v>
      </c>
      <c r="D2708" s="58" t="s">
        <v>7477</v>
      </c>
      <c r="E2708" s="58" t="s">
        <v>728</v>
      </c>
      <c r="F2708" s="57" t="s">
        <v>441</v>
      </c>
      <c r="G2708" s="59">
        <v>37197</v>
      </c>
      <c r="H2708" s="102">
        <f t="shared" si="42"/>
        <v>7.5742982518657289</v>
      </c>
    </row>
    <row r="2709" spans="1:8" x14ac:dyDescent="0.25">
      <c r="A2709" s="56">
        <v>395100501176</v>
      </c>
      <c r="B2709" s="57" t="s">
        <v>7478</v>
      </c>
      <c r="C2709" s="58" t="s">
        <v>4427</v>
      </c>
      <c r="D2709" s="58" t="s">
        <v>4428</v>
      </c>
      <c r="E2709" s="58" t="s">
        <v>728</v>
      </c>
      <c r="F2709" s="57" t="s">
        <v>441</v>
      </c>
      <c r="G2709" s="59">
        <v>37197</v>
      </c>
      <c r="H2709" s="102">
        <f t="shared" si="42"/>
        <v>7.5742982518657289</v>
      </c>
    </row>
    <row r="2710" spans="1:8" x14ac:dyDescent="0.25">
      <c r="A2710" s="56">
        <v>395100501214</v>
      </c>
      <c r="B2710" s="57" t="s">
        <v>7479</v>
      </c>
      <c r="C2710" s="58" t="s">
        <v>4427</v>
      </c>
      <c r="D2710" s="58" t="s">
        <v>4428</v>
      </c>
      <c r="E2710" s="58" t="s">
        <v>728</v>
      </c>
      <c r="F2710" s="57" t="s">
        <v>441</v>
      </c>
      <c r="G2710" s="59">
        <v>37197</v>
      </c>
      <c r="H2710" s="102">
        <f t="shared" si="42"/>
        <v>7.5742982518657289</v>
      </c>
    </row>
    <row r="2711" spans="1:8" x14ac:dyDescent="0.25">
      <c r="A2711" s="56">
        <v>395101102003</v>
      </c>
      <c r="B2711" s="57" t="s">
        <v>7480</v>
      </c>
      <c r="C2711" s="58" t="s">
        <v>7481</v>
      </c>
      <c r="D2711" s="58" t="s">
        <v>7482</v>
      </c>
      <c r="E2711" s="58" t="s">
        <v>743</v>
      </c>
      <c r="F2711" s="57" t="s">
        <v>441</v>
      </c>
      <c r="G2711" s="59">
        <v>37197</v>
      </c>
      <c r="H2711" s="102">
        <f t="shared" si="42"/>
        <v>7.5742982518657289</v>
      </c>
    </row>
    <row r="2712" spans="1:8" x14ac:dyDescent="0.25">
      <c r="A2712" s="56">
        <v>395110400530</v>
      </c>
      <c r="B2712" s="57" t="s">
        <v>7483</v>
      </c>
      <c r="C2712" s="58" t="s">
        <v>7484</v>
      </c>
      <c r="D2712" s="58" t="s">
        <v>6691</v>
      </c>
      <c r="E2712" s="58" t="s">
        <v>743</v>
      </c>
      <c r="F2712" s="57" t="s">
        <v>441</v>
      </c>
      <c r="G2712" s="59">
        <v>37197</v>
      </c>
      <c r="H2712" s="102">
        <f t="shared" si="42"/>
        <v>7.5742982518657289</v>
      </c>
    </row>
    <row r="2713" spans="1:8" x14ac:dyDescent="0.25">
      <c r="A2713" s="56">
        <v>395110401013</v>
      </c>
      <c r="B2713" s="57" t="s">
        <v>7485</v>
      </c>
      <c r="C2713" s="58" t="s">
        <v>7486</v>
      </c>
      <c r="D2713" s="58" t="s">
        <v>7487</v>
      </c>
      <c r="E2713" s="58" t="s">
        <v>743</v>
      </c>
      <c r="F2713" s="57" t="s">
        <v>441</v>
      </c>
      <c r="G2713" s="59">
        <v>37197</v>
      </c>
      <c r="H2713" s="102">
        <f t="shared" si="42"/>
        <v>7.5742982518657289</v>
      </c>
    </row>
    <row r="2714" spans="1:8" x14ac:dyDescent="0.25">
      <c r="A2714" s="56">
        <v>395110500755</v>
      </c>
      <c r="B2714" s="57" t="s">
        <v>7488</v>
      </c>
      <c r="C2714" s="58" t="s">
        <v>6100</v>
      </c>
      <c r="D2714" s="58" t="s">
        <v>7489</v>
      </c>
      <c r="E2714" s="58" t="s">
        <v>743</v>
      </c>
      <c r="F2714" s="57" t="s">
        <v>441</v>
      </c>
      <c r="G2714" s="59">
        <v>37197</v>
      </c>
      <c r="H2714" s="102">
        <f t="shared" si="42"/>
        <v>7.5742982518657289</v>
      </c>
    </row>
    <row r="2715" spans="1:8" x14ac:dyDescent="0.25">
      <c r="A2715" s="56">
        <v>395110700886</v>
      </c>
      <c r="B2715" s="57" t="s">
        <v>7490</v>
      </c>
      <c r="C2715" s="58" t="s">
        <v>2651</v>
      </c>
      <c r="D2715" s="58" t="s">
        <v>7491</v>
      </c>
      <c r="E2715" s="58" t="s">
        <v>728</v>
      </c>
      <c r="F2715" s="57" t="s">
        <v>441</v>
      </c>
      <c r="G2715" s="59">
        <v>37197</v>
      </c>
      <c r="H2715" s="102">
        <f t="shared" si="42"/>
        <v>7.5742982518657289</v>
      </c>
    </row>
    <row r="2716" spans="1:8" x14ac:dyDescent="0.25">
      <c r="A2716" s="56">
        <v>395110801640</v>
      </c>
      <c r="B2716" s="57" t="s">
        <v>7492</v>
      </c>
      <c r="C2716" s="58" t="s">
        <v>7493</v>
      </c>
      <c r="D2716" s="58" t="s">
        <v>7494</v>
      </c>
      <c r="E2716" s="58" t="s">
        <v>728</v>
      </c>
      <c r="F2716" s="57" t="s">
        <v>441</v>
      </c>
      <c r="G2716" s="59">
        <v>37197</v>
      </c>
      <c r="H2716" s="102">
        <f t="shared" si="42"/>
        <v>7.5742982518657289</v>
      </c>
    </row>
    <row r="2717" spans="1:8" x14ac:dyDescent="0.25">
      <c r="A2717" s="56">
        <v>395120400121</v>
      </c>
      <c r="B2717" s="57" t="s">
        <v>7495</v>
      </c>
      <c r="C2717" s="58" t="s">
        <v>7496</v>
      </c>
      <c r="D2717" s="58" t="s">
        <v>7497</v>
      </c>
      <c r="E2717" s="58" t="s">
        <v>743</v>
      </c>
      <c r="F2717" s="57" t="s">
        <v>477</v>
      </c>
      <c r="G2717" s="59">
        <v>37197</v>
      </c>
      <c r="H2717" s="102">
        <f t="shared" si="42"/>
        <v>7.5742982518657289</v>
      </c>
    </row>
    <row r="2718" spans="1:8" x14ac:dyDescent="0.25">
      <c r="A2718" s="56">
        <v>395120400201</v>
      </c>
      <c r="B2718" s="57" t="s">
        <v>7498</v>
      </c>
      <c r="C2718" s="58" t="s">
        <v>7499</v>
      </c>
      <c r="D2718" s="58" t="s">
        <v>7497</v>
      </c>
      <c r="E2718" s="58" t="s">
        <v>743</v>
      </c>
      <c r="F2718" s="57" t="s">
        <v>477</v>
      </c>
      <c r="G2718" s="59">
        <v>37197</v>
      </c>
      <c r="H2718" s="102">
        <f t="shared" si="42"/>
        <v>7.5742982518657289</v>
      </c>
    </row>
    <row r="2719" spans="1:8" x14ac:dyDescent="0.25">
      <c r="A2719" s="56">
        <v>395131000965</v>
      </c>
      <c r="B2719" s="57" t="s">
        <v>7500</v>
      </c>
      <c r="C2719" s="58" t="s">
        <v>7501</v>
      </c>
      <c r="D2719" s="58" t="s">
        <v>7502</v>
      </c>
      <c r="E2719" s="58" t="s">
        <v>743</v>
      </c>
      <c r="F2719" s="57" t="s">
        <v>441</v>
      </c>
      <c r="G2719" s="59">
        <v>37197</v>
      </c>
      <c r="H2719" s="102">
        <f t="shared" si="42"/>
        <v>7.5742982518657289</v>
      </c>
    </row>
    <row r="2720" spans="1:8" x14ac:dyDescent="0.25">
      <c r="A2720" s="56">
        <v>395140900421</v>
      </c>
      <c r="B2720" s="57" t="s">
        <v>7503</v>
      </c>
      <c r="C2720" s="58" t="s">
        <v>7504</v>
      </c>
      <c r="D2720" s="58" t="s">
        <v>7505</v>
      </c>
      <c r="E2720" s="58" t="s">
        <v>728</v>
      </c>
      <c r="F2720" s="57" t="s">
        <v>441</v>
      </c>
      <c r="G2720" s="59">
        <v>37197</v>
      </c>
      <c r="H2720" s="102">
        <f t="shared" si="42"/>
        <v>7.5742982518657289</v>
      </c>
    </row>
    <row r="2721" spans="1:8" x14ac:dyDescent="0.25">
      <c r="A2721" s="56">
        <v>395141000181</v>
      </c>
      <c r="B2721" s="57" t="s">
        <v>7506</v>
      </c>
      <c r="C2721" s="58" t="s">
        <v>1448</v>
      </c>
      <c r="D2721" s="58" t="s">
        <v>2854</v>
      </c>
      <c r="E2721" s="58" t="s">
        <v>728</v>
      </c>
      <c r="F2721" s="57" t="s">
        <v>441</v>
      </c>
      <c r="G2721" s="59">
        <v>37197</v>
      </c>
      <c r="H2721" s="102">
        <f t="shared" si="42"/>
        <v>7.5742982518657289</v>
      </c>
    </row>
    <row r="2722" spans="1:8" x14ac:dyDescent="0.25">
      <c r="A2722" s="56">
        <v>395141100721</v>
      </c>
      <c r="B2722" s="57" t="s">
        <v>7507</v>
      </c>
      <c r="C2722" s="58" t="s">
        <v>547</v>
      </c>
      <c r="D2722" s="58" t="s">
        <v>3623</v>
      </c>
      <c r="E2722" s="58" t="s">
        <v>728</v>
      </c>
      <c r="F2722" s="57" t="s">
        <v>441</v>
      </c>
      <c r="G2722" s="59">
        <v>37197</v>
      </c>
      <c r="H2722" s="102">
        <f t="shared" si="42"/>
        <v>7.5742982518657289</v>
      </c>
    </row>
    <row r="2723" spans="1:8" x14ac:dyDescent="0.25">
      <c r="A2723" s="56">
        <v>395150201157</v>
      </c>
      <c r="B2723" s="57" t="s">
        <v>7508</v>
      </c>
      <c r="C2723" s="58" t="s">
        <v>7509</v>
      </c>
      <c r="D2723" s="58" t="s">
        <v>7510</v>
      </c>
      <c r="E2723" s="58" t="s">
        <v>728</v>
      </c>
      <c r="F2723" s="57" t="s">
        <v>441</v>
      </c>
      <c r="G2723" s="59">
        <v>37197</v>
      </c>
      <c r="H2723" s="102">
        <f t="shared" si="42"/>
        <v>7.5742982518657289</v>
      </c>
    </row>
    <row r="2724" spans="1:8" x14ac:dyDescent="0.25">
      <c r="A2724" s="56">
        <v>395160801543</v>
      </c>
      <c r="B2724" s="57" t="s">
        <v>7511</v>
      </c>
      <c r="C2724" s="58" t="s">
        <v>7512</v>
      </c>
      <c r="D2724" s="58" t="s">
        <v>7513</v>
      </c>
      <c r="E2724" s="58" t="s">
        <v>743</v>
      </c>
      <c r="F2724" s="57" t="s">
        <v>441</v>
      </c>
      <c r="G2724" s="59">
        <v>37197</v>
      </c>
      <c r="H2724" s="102">
        <f t="shared" si="42"/>
        <v>7.5742982518657289</v>
      </c>
    </row>
    <row r="2725" spans="1:8" x14ac:dyDescent="0.25">
      <c r="A2725" s="56">
        <v>395161000234</v>
      </c>
      <c r="B2725" s="57" t="s">
        <v>7514</v>
      </c>
      <c r="C2725" s="58" t="s">
        <v>7515</v>
      </c>
      <c r="D2725" s="58" t="s">
        <v>7516</v>
      </c>
      <c r="E2725" s="58" t="s">
        <v>728</v>
      </c>
      <c r="F2725" s="57" t="s">
        <v>441</v>
      </c>
      <c r="G2725" s="59">
        <v>37197</v>
      </c>
      <c r="H2725" s="102">
        <f t="shared" si="42"/>
        <v>7.5742982518657289</v>
      </c>
    </row>
    <row r="2726" spans="1:8" x14ac:dyDescent="0.25">
      <c r="A2726" s="56">
        <v>395161000331</v>
      </c>
      <c r="B2726" s="57" t="s">
        <v>7517</v>
      </c>
      <c r="C2726" s="58" t="s">
        <v>7518</v>
      </c>
      <c r="D2726" s="58" t="s">
        <v>7519</v>
      </c>
      <c r="E2726" s="58" t="s">
        <v>728</v>
      </c>
      <c r="F2726" s="57" t="s">
        <v>441</v>
      </c>
      <c r="G2726" s="59">
        <v>37197</v>
      </c>
      <c r="H2726" s="102">
        <f t="shared" si="42"/>
        <v>7.5742982518657289</v>
      </c>
    </row>
    <row r="2727" spans="1:8" x14ac:dyDescent="0.25">
      <c r="A2727" s="56">
        <v>395180302683</v>
      </c>
      <c r="B2727" s="57" t="s">
        <v>7520</v>
      </c>
      <c r="C2727" s="58" t="s">
        <v>7521</v>
      </c>
      <c r="D2727" s="58" t="s">
        <v>7522</v>
      </c>
      <c r="E2727" s="58" t="s">
        <v>743</v>
      </c>
      <c r="F2727" s="57" t="s">
        <v>441</v>
      </c>
      <c r="G2727" s="59">
        <v>37197</v>
      </c>
      <c r="H2727" s="102">
        <f t="shared" si="42"/>
        <v>7.5742982518657289</v>
      </c>
    </row>
    <row r="2728" spans="1:8" x14ac:dyDescent="0.25">
      <c r="A2728" s="56">
        <v>395750301775</v>
      </c>
      <c r="B2728" s="57" t="s">
        <v>7523</v>
      </c>
      <c r="C2728" s="58" t="s">
        <v>726</v>
      </c>
      <c r="D2728" s="58" t="s">
        <v>7524</v>
      </c>
      <c r="E2728" s="58" t="s">
        <v>743</v>
      </c>
      <c r="F2728" s="57" t="s">
        <v>441</v>
      </c>
      <c r="G2728" s="59">
        <v>37197</v>
      </c>
      <c r="H2728" s="102">
        <f t="shared" si="42"/>
        <v>7.5742982518657289</v>
      </c>
    </row>
    <row r="2729" spans="1:8" x14ac:dyDescent="0.25">
      <c r="A2729" s="56">
        <v>395770801481</v>
      </c>
      <c r="B2729" s="57" t="s">
        <v>7525</v>
      </c>
      <c r="C2729" s="58" t="s">
        <v>4709</v>
      </c>
      <c r="D2729" s="58" t="s">
        <v>4710</v>
      </c>
      <c r="E2729" s="58" t="s">
        <v>743</v>
      </c>
      <c r="F2729" s="57" t="s">
        <v>441</v>
      </c>
      <c r="G2729" s="59">
        <v>37197</v>
      </c>
      <c r="H2729" s="102">
        <f t="shared" si="42"/>
        <v>7.5742982518657289</v>
      </c>
    </row>
    <row r="2730" spans="1:8" x14ac:dyDescent="0.25">
      <c r="A2730" s="56">
        <v>395770802142</v>
      </c>
      <c r="B2730" s="57" t="s">
        <v>7526</v>
      </c>
      <c r="C2730" s="58" t="s">
        <v>3714</v>
      </c>
      <c r="D2730" s="58" t="s">
        <v>7527</v>
      </c>
      <c r="E2730" s="58" t="s">
        <v>743</v>
      </c>
      <c r="F2730" s="57" t="s">
        <v>441</v>
      </c>
      <c r="G2730" s="59">
        <v>37197</v>
      </c>
      <c r="H2730" s="102">
        <f t="shared" si="42"/>
        <v>7.5742982518657289</v>
      </c>
    </row>
    <row r="2731" spans="1:8" x14ac:dyDescent="0.25">
      <c r="A2731" s="56">
        <v>395770803017</v>
      </c>
      <c r="B2731" s="57" t="s">
        <v>7528</v>
      </c>
      <c r="C2731" s="58" t="s">
        <v>7529</v>
      </c>
      <c r="D2731" s="58" t="s">
        <v>7530</v>
      </c>
      <c r="E2731" s="58" t="s">
        <v>743</v>
      </c>
      <c r="F2731" s="57" t="s">
        <v>441</v>
      </c>
      <c r="G2731" s="59">
        <v>37197</v>
      </c>
      <c r="H2731" s="102">
        <f t="shared" si="42"/>
        <v>7.5742982518657289</v>
      </c>
    </row>
    <row r="2732" spans="1:8" x14ac:dyDescent="0.25">
      <c r="A2732" s="56">
        <v>395930210212</v>
      </c>
      <c r="B2732" s="57" t="s">
        <v>7531</v>
      </c>
      <c r="C2732" s="58" t="s">
        <v>7532</v>
      </c>
      <c r="D2732" s="58" t="s">
        <v>7533</v>
      </c>
      <c r="E2732" s="58" t="s">
        <v>743</v>
      </c>
      <c r="F2732" s="57" t="s">
        <v>441</v>
      </c>
      <c r="G2732" s="59">
        <v>37197</v>
      </c>
      <c r="H2732" s="102">
        <f t="shared" si="42"/>
        <v>7.5742982518657289</v>
      </c>
    </row>
    <row r="2733" spans="1:8" x14ac:dyDescent="0.25">
      <c r="A2733" s="56">
        <v>395941150874</v>
      </c>
      <c r="B2733" s="57" t="s">
        <v>7534</v>
      </c>
      <c r="C2733" s="58" t="s">
        <v>4178</v>
      </c>
      <c r="D2733" s="58" t="s">
        <v>7535</v>
      </c>
      <c r="E2733" s="58" t="s">
        <v>743</v>
      </c>
      <c r="F2733" s="57" t="s">
        <v>477</v>
      </c>
      <c r="G2733" s="59">
        <v>37197</v>
      </c>
      <c r="H2733" s="102">
        <f t="shared" si="42"/>
        <v>7.5742982518657289</v>
      </c>
    </row>
    <row r="2734" spans="1:8" x14ac:dyDescent="0.25">
      <c r="A2734" s="56">
        <v>395960611416</v>
      </c>
      <c r="B2734" s="57" t="s">
        <v>7536</v>
      </c>
      <c r="C2734" s="58" t="s">
        <v>7537</v>
      </c>
      <c r="D2734" s="58" t="s">
        <v>7538</v>
      </c>
      <c r="E2734" s="58" t="s">
        <v>743</v>
      </c>
      <c r="F2734" s="57" t="s">
        <v>441</v>
      </c>
      <c r="G2734" s="59">
        <v>37197</v>
      </c>
      <c r="H2734" s="102">
        <f t="shared" si="42"/>
        <v>7.5742982518657289</v>
      </c>
    </row>
    <row r="2735" spans="1:8" x14ac:dyDescent="0.25">
      <c r="A2735" s="56">
        <v>395990105094</v>
      </c>
      <c r="B2735" s="57" t="s">
        <v>7539</v>
      </c>
      <c r="C2735" s="58" t="s">
        <v>7540</v>
      </c>
      <c r="D2735" s="58" t="s">
        <v>3873</v>
      </c>
      <c r="E2735" s="58" t="s">
        <v>728</v>
      </c>
      <c r="F2735" s="57" t="s">
        <v>441</v>
      </c>
      <c r="G2735" s="59">
        <v>37197</v>
      </c>
      <c r="H2735" s="102">
        <f t="shared" si="42"/>
        <v>7.5742982518657289</v>
      </c>
    </row>
    <row r="2736" spans="1:8" x14ac:dyDescent="0.25">
      <c r="A2736" s="56">
        <v>395990321676</v>
      </c>
      <c r="B2736" s="57" t="s">
        <v>7541</v>
      </c>
      <c r="C2736" s="58" t="s">
        <v>7542</v>
      </c>
      <c r="D2736" s="58" t="s">
        <v>7543</v>
      </c>
      <c r="E2736" s="58" t="s">
        <v>743</v>
      </c>
      <c r="F2736" s="57" t="s">
        <v>441</v>
      </c>
      <c r="G2736" s="59">
        <v>37197</v>
      </c>
      <c r="H2736" s="102">
        <f t="shared" si="42"/>
        <v>7.5742982518657289</v>
      </c>
    </row>
    <row r="2737" spans="1:8" x14ac:dyDescent="0.25">
      <c r="A2737" s="56">
        <v>396000101436</v>
      </c>
      <c r="B2737" s="57" t="s">
        <v>104</v>
      </c>
      <c r="C2737" s="58" t="s">
        <v>7544</v>
      </c>
      <c r="D2737" s="58" t="s">
        <v>7545</v>
      </c>
      <c r="E2737" s="58" t="s">
        <v>440</v>
      </c>
      <c r="F2737" s="57" t="s">
        <v>441</v>
      </c>
      <c r="G2737" s="59">
        <v>37197</v>
      </c>
      <c r="H2737" s="102">
        <f t="shared" si="42"/>
        <v>7.5742982518657289</v>
      </c>
    </row>
    <row r="2738" spans="1:8" x14ac:dyDescent="0.25">
      <c r="A2738" s="56">
        <v>396020402114</v>
      </c>
      <c r="B2738" s="57" t="s">
        <v>142</v>
      </c>
      <c r="C2738" s="58" t="s">
        <v>7546</v>
      </c>
      <c r="D2738" s="58" t="s">
        <v>7547</v>
      </c>
      <c r="E2738" s="58" t="s">
        <v>440</v>
      </c>
      <c r="F2738" s="57" t="s">
        <v>441</v>
      </c>
      <c r="G2738" s="59">
        <v>37197</v>
      </c>
      <c r="H2738" s="102">
        <f t="shared" si="42"/>
        <v>7.5742982518657289</v>
      </c>
    </row>
    <row r="2739" spans="1:8" x14ac:dyDescent="0.25">
      <c r="A2739" s="56">
        <v>396020601133</v>
      </c>
      <c r="B2739" s="57" t="s">
        <v>232</v>
      </c>
      <c r="C2739" s="58" t="s">
        <v>7548</v>
      </c>
      <c r="D2739" s="58" t="s">
        <v>7549</v>
      </c>
      <c r="E2739" s="58" t="s">
        <v>440</v>
      </c>
      <c r="F2739" s="57" t="s">
        <v>441</v>
      </c>
      <c r="G2739" s="59">
        <v>37197</v>
      </c>
      <c r="H2739" s="102">
        <f t="shared" si="42"/>
        <v>7.5742982518657289</v>
      </c>
    </row>
    <row r="2740" spans="1:8" x14ac:dyDescent="0.25">
      <c r="A2740" s="56">
        <v>396021002047</v>
      </c>
      <c r="B2740" s="57" t="s">
        <v>273</v>
      </c>
      <c r="C2740" s="58" t="s">
        <v>7550</v>
      </c>
      <c r="D2740" s="58" t="s">
        <v>7551</v>
      </c>
      <c r="E2740" s="58" t="s">
        <v>440</v>
      </c>
      <c r="F2740" s="57" t="s">
        <v>441</v>
      </c>
      <c r="G2740" s="59">
        <v>37197</v>
      </c>
      <c r="H2740" s="102">
        <f t="shared" si="42"/>
        <v>7.5742982518657289</v>
      </c>
    </row>
    <row r="2741" spans="1:8" x14ac:dyDescent="0.25">
      <c r="A2741" s="56">
        <v>396070500117</v>
      </c>
      <c r="B2741" s="57" t="s">
        <v>305</v>
      </c>
      <c r="C2741" s="58" t="s">
        <v>615</v>
      </c>
      <c r="D2741" s="58" t="s">
        <v>7552</v>
      </c>
      <c r="E2741" s="58" t="s">
        <v>440</v>
      </c>
      <c r="F2741" s="57" t="s">
        <v>441</v>
      </c>
      <c r="G2741" s="59">
        <v>37197</v>
      </c>
      <c r="H2741" s="102">
        <f t="shared" si="42"/>
        <v>7.5742982518657289</v>
      </c>
    </row>
    <row r="2742" spans="1:8" x14ac:dyDescent="0.25">
      <c r="A2742" s="56">
        <v>396070801184</v>
      </c>
      <c r="B2742" s="57" t="s">
        <v>60</v>
      </c>
      <c r="C2742" s="58" t="s">
        <v>7553</v>
      </c>
      <c r="D2742" s="58" t="s">
        <v>7554</v>
      </c>
      <c r="E2742" s="58" t="s">
        <v>440</v>
      </c>
      <c r="F2742" s="57" t="s">
        <v>477</v>
      </c>
      <c r="G2742" s="59">
        <v>37197</v>
      </c>
      <c r="H2742" s="102">
        <f t="shared" si="42"/>
        <v>7.5742982518657289</v>
      </c>
    </row>
    <row r="2743" spans="1:8" x14ac:dyDescent="0.25">
      <c r="A2743" s="56">
        <v>396071203094</v>
      </c>
      <c r="B2743" s="57" t="s">
        <v>368</v>
      </c>
      <c r="C2743" s="58" t="s">
        <v>7555</v>
      </c>
      <c r="D2743" s="58" t="s">
        <v>7556</v>
      </c>
      <c r="E2743" s="58" t="s">
        <v>440</v>
      </c>
      <c r="F2743" s="57" t="s">
        <v>441</v>
      </c>
      <c r="G2743" s="59">
        <v>37197</v>
      </c>
      <c r="H2743" s="102">
        <f t="shared" si="42"/>
        <v>7.5742982518657289</v>
      </c>
    </row>
    <row r="2744" spans="1:8" x14ac:dyDescent="0.25">
      <c r="A2744" s="56">
        <v>396080501561</v>
      </c>
      <c r="B2744" s="57" t="s">
        <v>282</v>
      </c>
      <c r="C2744" s="58" t="s">
        <v>7557</v>
      </c>
      <c r="D2744" s="58" t="s">
        <v>7558</v>
      </c>
      <c r="E2744" s="58" t="s">
        <v>440</v>
      </c>
      <c r="F2744" s="57" t="s">
        <v>441</v>
      </c>
      <c r="G2744" s="59">
        <v>37197</v>
      </c>
      <c r="H2744" s="102">
        <f t="shared" si="42"/>
        <v>7.5742982518657289</v>
      </c>
    </row>
    <row r="2745" spans="1:8" x14ac:dyDescent="0.25">
      <c r="A2745" s="56">
        <v>396111100307</v>
      </c>
      <c r="B2745" s="57" t="s">
        <v>83</v>
      </c>
      <c r="C2745" s="58" t="s">
        <v>7559</v>
      </c>
      <c r="D2745" s="58" t="s">
        <v>7560</v>
      </c>
      <c r="E2745" s="58" t="s">
        <v>440</v>
      </c>
      <c r="F2745" s="57" t="s">
        <v>441</v>
      </c>
      <c r="G2745" s="59">
        <v>37197</v>
      </c>
      <c r="H2745" s="102">
        <f t="shared" si="42"/>
        <v>7.5742982518657289</v>
      </c>
    </row>
    <row r="2746" spans="1:8" x14ac:dyDescent="0.25">
      <c r="A2746" s="56">
        <v>396111101206</v>
      </c>
      <c r="B2746" s="57" t="s">
        <v>321</v>
      </c>
      <c r="C2746" s="58" t="s">
        <v>7561</v>
      </c>
      <c r="D2746" s="58" t="s">
        <v>4568</v>
      </c>
      <c r="E2746" s="58" t="s">
        <v>440</v>
      </c>
      <c r="F2746" s="57" t="s">
        <v>477</v>
      </c>
      <c r="G2746" s="59">
        <v>37197</v>
      </c>
      <c r="H2746" s="102">
        <f t="shared" si="42"/>
        <v>7.5742982518657289</v>
      </c>
    </row>
    <row r="2747" spans="1:8" x14ac:dyDescent="0.25">
      <c r="A2747" s="56">
        <v>396120702409</v>
      </c>
      <c r="B2747" s="57" t="s">
        <v>364</v>
      </c>
      <c r="C2747" s="58" t="s">
        <v>639</v>
      </c>
      <c r="D2747" s="58" t="s">
        <v>7562</v>
      </c>
      <c r="E2747" s="58" t="s">
        <v>440</v>
      </c>
      <c r="F2747" s="57" t="s">
        <v>441</v>
      </c>
      <c r="G2747" s="59">
        <v>37197</v>
      </c>
      <c r="H2747" s="102">
        <f t="shared" si="42"/>
        <v>7.5742982518657289</v>
      </c>
    </row>
    <row r="2748" spans="1:8" x14ac:dyDescent="0.25">
      <c r="A2748" s="56">
        <v>396130900489</v>
      </c>
      <c r="B2748" s="57" t="s">
        <v>384</v>
      </c>
      <c r="C2748" s="58" t="s">
        <v>7563</v>
      </c>
      <c r="D2748" s="58" t="s">
        <v>7564</v>
      </c>
      <c r="E2748" s="58" t="s">
        <v>440</v>
      </c>
      <c r="F2748" s="57" t="s">
        <v>441</v>
      </c>
      <c r="G2748" s="59">
        <v>37197</v>
      </c>
      <c r="H2748" s="102">
        <f t="shared" si="42"/>
        <v>7.5742982518657289</v>
      </c>
    </row>
    <row r="2749" spans="1:8" x14ac:dyDescent="0.25">
      <c r="A2749" s="56"/>
      <c r="B2749" s="57"/>
      <c r="C2749" s="58"/>
      <c r="D2749" s="58"/>
      <c r="E2749" s="58"/>
      <c r="F2749" s="57"/>
      <c r="G2749" s="59"/>
      <c r="H2749" s="102"/>
    </row>
    <row r="2750" spans="1:8" x14ac:dyDescent="0.25">
      <c r="A2750" s="56">
        <v>396740915356</v>
      </c>
      <c r="B2750" s="57" t="s">
        <v>310</v>
      </c>
      <c r="C2750" s="58" t="s">
        <v>7565</v>
      </c>
      <c r="D2750" s="58" t="s">
        <v>4552</v>
      </c>
      <c r="E2750" s="58" t="s">
        <v>440</v>
      </c>
      <c r="F2750" s="57" t="s">
        <v>441</v>
      </c>
      <c r="G2750" s="59">
        <v>37197</v>
      </c>
      <c r="H2750" s="102">
        <f t="shared" si="42"/>
        <v>7.5742982518657289</v>
      </c>
    </row>
    <row r="2751" spans="1:8" x14ac:dyDescent="0.25">
      <c r="A2751" s="56">
        <v>396761202724</v>
      </c>
      <c r="B2751" s="57" t="s">
        <v>270</v>
      </c>
      <c r="C2751" s="58" t="s">
        <v>7566</v>
      </c>
      <c r="D2751" s="58" t="s">
        <v>7567</v>
      </c>
      <c r="E2751" s="58" t="s">
        <v>440</v>
      </c>
      <c r="F2751" s="57" t="s">
        <v>441</v>
      </c>
      <c r="G2751" s="59">
        <v>37197</v>
      </c>
      <c r="H2751" s="102">
        <f t="shared" si="42"/>
        <v>7.5742982518657289</v>
      </c>
    </row>
    <row r="2752" spans="1:8" x14ac:dyDescent="0.25">
      <c r="A2752" s="56">
        <v>396761203071</v>
      </c>
      <c r="B2752" s="57" t="s">
        <v>214</v>
      </c>
      <c r="C2752" s="58" t="s">
        <v>2509</v>
      </c>
      <c r="D2752" s="58" t="s">
        <v>7568</v>
      </c>
      <c r="E2752" s="58" t="s">
        <v>440</v>
      </c>
      <c r="F2752" s="57" t="s">
        <v>477</v>
      </c>
      <c r="G2752" s="59">
        <v>37197</v>
      </c>
      <c r="H2752" s="102">
        <f t="shared" si="42"/>
        <v>7.5742982518657289</v>
      </c>
    </row>
    <row r="2753" spans="1:8" x14ac:dyDescent="0.25">
      <c r="A2753" s="56">
        <v>396960750811</v>
      </c>
      <c r="B2753" s="57" t="s">
        <v>73</v>
      </c>
      <c r="C2753" s="58" t="s">
        <v>7569</v>
      </c>
      <c r="D2753" s="58" t="s">
        <v>7570</v>
      </c>
      <c r="E2753" s="58" t="s">
        <v>440</v>
      </c>
      <c r="F2753" s="57" t="s">
        <v>441</v>
      </c>
      <c r="G2753" s="59">
        <v>37197</v>
      </c>
      <c r="H2753" s="102">
        <f t="shared" si="42"/>
        <v>7.5742982518657289</v>
      </c>
    </row>
    <row r="2754" spans="1:8" x14ac:dyDescent="0.25">
      <c r="A2754" s="56">
        <v>396960850786</v>
      </c>
      <c r="B2754" s="57" t="s">
        <v>259</v>
      </c>
      <c r="C2754" s="58" t="s">
        <v>3987</v>
      </c>
      <c r="D2754" s="58" t="s">
        <v>7571</v>
      </c>
      <c r="E2754" s="58" t="s">
        <v>440</v>
      </c>
      <c r="F2754" s="57" t="s">
        <v>441</v>
      </c>
      <c r="G2754" s="59">
        <v>37197</v>
      </c>
      <c r="H2754" s="102">
        <f t="shared" si="42"/>
        <v>7.5742982518657289</v>
      </c>
    </row>
    <row r="2755" spans="1:8" x14ac:dyDescent="0.25">
      <c r="A2755" s="56">
        <v>397140400405</v>
      </c>
      <c r="B2755" s="57" t="s">
        <v>7572</v>
      </c>
      <c r="C2755" s="58" t="s">
        <v>5118</v>
      </c>
      <c r="D2755" s="58" t="s">
        <v>5133</v>
      </c>
      <c r="E2755" s="58" t="s">
        <v>728</v>
      </c>
      <c r="F2755" s="57" t="s">
        <v>441</v>
      </c>
      <c r="G2755" s="59">
        <v>37197</v>
      </c>
      <c r="H2755" s="102">
        <f t="shared" ref="H2755:H2818" si="43">G2755/4910.95</f>
        <v>7.5742982518657289</v>
      </c>
    </row>
    <row r="2756" spans="1:8" x14ac:dyDescent="0.25">
      <c r="A2756" s="56">
        <v>398080700435</v>
      </c>
      <c r="B2756" s="57" t="s">
        <v>7573</v>
      </c>
      <c r="C2756" s="58" t="s">
        <v>7574</v>
      </c>
      <c r="D2756" s="58" t="s">
        <v>7575</v>
      </c>
      <c r="E2756" s="58" t="s">
        <v>7576</v>
      </c>
      <c r="F2756" s="57" t="s">
        <v>441</v>
      </c>
      <c r="G2756" s="59">
        <v>37197</v>
      </c>
      <c r="H2756" s="102">
        <f t="shared" si="43"/>
        <v>7.5742982518657289</v>
      </c>
    </row>
    <row r="2757" spans="1:8" x14ac:dyDescent="0.25">
      <c r="A2757" s="56">
        <v>398110300925</v>
      </c>
      <c r="B2757" s="57" t="s">
        <v>7577</v>
      </c>
      <c r="C2757" s="58" t="s">
        <v>2155</v>
      </c>
      <c r="D2757" s="58" t="s">
        <v>7578</v>
      </c>
      <c r="E2757" s="58" t="s">
        <v>2733</v>
      </c>
      <c r="F2757" s="57" t="s">
        <v>441</v>
      </c>
      <c r="G2757" s="59">
        <v>37197</v>
      </c>
      <c r="H2757" s="102">
        <f t="shared" si="43"/>
        <v>7.5742982518657289</v>
      </c>
    </row>
    <row r="2758" spans="1:8" x14ac:dyDescent="0.25">
      <c r="A2758" s="56">
        <v>398110800448</v>
      </c>
      <c r="B2758" s="57" t="s">
        <v>7579</v>
      </c>
      <c r="C2758" s="58" t="s">
        <v>7580</v>
      </c>
      <c r="D2758" s="58" t="s">
        <v>7581</v>
      </c>
      <c r="E2758" s="58" t="s">
        <v>2160</v>
      </c>
      <c r="F2758" s="57" t="s">
        <v>441</v>
      </c>
      <c r="G2758" s="59">
        <v>37197</v>
      </c>
      <c r="H2758" s="102">
        <f t="shared" si="43"/>
        <v>7.5742982518657289</v>
      </c>
    </row>
    <row r="2759" spans="1:8" x14ac:dyDescent="0.25">
      <c r="A2759" s="56">
        <v>398130600208</v>
      </c>
      <c r="B2759" s="57" t="s">
        <v>7582</v>
      </c>
      <c r="C2759" s="58" t="s">
        <v>4756</v>
      </c>
      <c r="D2759" s="58" t="s">
        <v>7583</v>
      </c>
      <c r="E2759" s="58" t="s">
        <v>2037</v>
      </c>
      <c r="F2759" s="57" t="s">
        <v>477</v>
      </c>
      <c r="G2759" s="59">
        <v>37197</v>
      </c>
      <c r="H2759" s="102">
        <f t="shared" si="43"/>
        <v>7.5742982518657289</v>
      </c>
    </row>
    <row r="2760" spans="1:8" x14ac:dyDescent="0.25">
      <c r="A2760" s="56">
        <v>398161000250</v>
      </c>
      <c r="B2760" s="57" t="s">
        <v>7584</v>
      </c>
      <c r="C2760" s="58" t="s">
        <v>7585</v>
      </c>
      <c r="D2760" s="58" t="s">
        <v>7586</v>
      </c>
      <c r="E2760" s="58" t="s">
        <v>6951</v>
      </c>
      <c r="F2760" s="57" t="s">
        <v>477</v>
      </c>
      <c r="G2760" s="59">
        <v>37197</v>
      </c>
      <c r="H2760" s="102">
        <f t="shared" si="43"/>
        <v>7.5742982518657289</v>
      </c>
    </row>
    <row r="2761" spans="1:8" x14ac:dyDescent="0.25">
      <c r="A2761" s="56">
        <v>398161000764</v>
      </c>
      <c r="B2761" s="57" t="s">
        <v>7587</v>
      </c>
      <c r="C2761" s="58" t="s">
        <v>4756</v>
      </c>
      <c r="D2761" s="58" t="s">
        <v>7588</v>
      </c>
      <c r="E2761" s="58" t="s">
        <v>3165</v>
      </c>
      <c r="F2761" s="57" t="s">
        <v>477</v>
      </c>
      <c r="G2761" s="59">
        <v>37197</v>
      </c>
      <c r="H2761" s="102">
        <f t="shared" si="43"/>
        <v>7.5742982518657289</v>
      </c>
    </row>
    <row r="2762" spans="1:8" x14ac:dyDescent="0.25">
      <c r="A2762" s="56">
        <v>398180301066</v>
      </c>
      <c r="B2762" s="57" t="s">
        <v>7589</v>
      </c>
      <c r="C2762" s="58" t="s">
        <v>7590</v>
      </c>
      <c r="D2762" s="58" t="s">
        <v>7591</v>
      </c>
      <c r="E2762" s="58" t="s">
        <v>1051</v>
      </c>
      <c r="F2762" s="57" t="s">
        <v>441</v>
      </c>
      <c r="G2762" s="59">
        <v>37197</v>
      </c>
      <c r="H2762" s="102">
        <f t="shared" si="43"/>
        <v>7.5742982518657289</v>
      </c>
    </row>
    <row r="2763" spans="1:8" x14ac:dyDescent="0.25">
      <c r="A2763" s="56">
        <v>398870800057</v>
      </c>
      <c r="B2763" s="57" t="s">
        <v>7592</v>
      </c>
      <c r="C2763" s="58" t="s">
        <v>7593</v>
      </c>
      <c r="D2763" s="58" t="s">
        <v>7594</v>
      </c>
      <c r="E2763" s="58" t="s">
        <v>743</v>
      </c>
      <c r="F2763" s="57" t="s">
        <v>477</v>
      </c>
      <c r="G2763" s="59">
        <v>37197</v>
      </c>
      <c r="H2763" s="102">
        <f t="shared" si="43"/>
        <v>7.5742982518657289</v>
      </c>
    </row>
    <row r="2764" spans="1:8" x14ac:dyDescent="0.25">
      <c r="A2764" s="56">
        <v>398911101304</v>
      </c>
      <c r="B2764" s="57" t="s">
        <v>7595</v>
      </c>
      <c r="C2764" s="58" t="s">
        <v>7596</v>
      </c>
      <c r="D2764" s="58" t="s">
        <v>7597</v>
      </c>
      <c r="E2764" s="58" t="s">
        <v>7597</v>
      </c>
      <c r="F2764" s="57" t="s">
        <v>441</v>
      </c>
      <c r="G2764" s="59">
        <v>37197</v>
      </c>
      <c r="H2764" s="102">
        <f t="shared" si="43"/>
        <v>7.5742982518657289</v>
      </c>
    </row>
    <row r="2765" spans="1:8" x14ac:dyDescent="0.25">
      <c r="A2765" s="56">
        <v>398960305462</v>
      </c>
      <c r="B2765" s="57" t="s">
        <v>7598</v>
      </c>
      <c r="C2765" s="58" t="s">
        <v>7005</v>
      </c>
      <c r="D2765" s="58" t="s">
        <v>7599</v>
      </c>
      <c r="E2765" s="58" t="s">
        <v>743</v>
      </c>
      <c r="F2765" s="57" t="s">
        <v>441</v>
      </c>
      <c r="G2765" s="59">
        <v>37197</v>
      </c>
      <c r="H2765" s="102">
        <f t="shared" si="43"/>
        <v>7.5742982518657289</v>
      </c>
    </row>
    <row r="2766" spans="1:8" x14ac:dyDescent="0.25">
      <c r="A2766" s="56">
        <v>398960405581</v>
      </c>
      <c r="B2766" s="57" t="s">
        <v>7600</v>
      </c>
      <c r="C2766" s="58" t="s">
        <v>7005</v>
      </c>
      <c r="D2766" s="58" t="s">
        <v>7601</v>
      </c>
      <c r="E2766" s="58" t="s">
        <v>2160</v>
      </c>
      <c r="F2766" s="57" t="s">
        <v>441</v>
      </c>
      <c r="G2766" s="59">
        <v>37197</v>
      </c>
      <c r="H2766" s="102">
        <f t="shared" si="43"/>
        <v>7.5742982518657289</v>
      </c>
    </row>
    <row r="2767" spans="1:8" x14ac:dyDescent="0.25">
      <c r="A2767" s="56">
        <v>400010302399</v>
      </c>
      <c r="B2767" s="57" t="s">
        <v>7602</v>
      </c>
      <c r="C2767" s="58" t="s">
        <v>7603</v>
      </c>
      <c r="D2767" s="58" t="s">
        <v>7604</v>
      </c>
      <c r="E2767" s="58" t="s">
        <v>716</v>
      </c>
      <c r="F2767" s="57" t="s">
        <v>441</v>
      </c>
      <c r="G2767" s="59">
        <v>37197</v>
      </c>
      <c r="H2767" s="102">
        <f t="shared" si="43"/>
        <v>7.5742982518657289</v>
      </c>
    </row>
    <row r="2768" spans="1:8" x14ac:dyDescent="0.25">
      <c r="A2768" s="56">
        <v>400020704240</v>
      </c>
      <c r="B2768" s="57" t="s">
        <v>7605</v>
      </c>
      <c r="C2768" s="58" t="s">
        <v>7606</v>
      </c>
      <c r="D2768" s="58" t="s">
        <v>7013</v>
      </c>
      <c r="E2768" s="58" t="s">
        <v>716</v>
      </c>
      <c r="F2768" s="57" t="s">
        <v>441</v>
      </c>
      <c r="G2768" s="59">
        <v>37197</v>
      </c>
      <c r="H2768" s="102">
        <f t="shared" si="43"/>
        <v>7.5742982518657289</v>
      </c>
    </row>
    <row r="2769" spans="1:8" x14ac:dyDescent="0.25">
      <c r="A2769" s="56">
        <v>400060504758</v>
      </c>
      <c r="B2769" s="57" t="s">
        <v>7607</v>
      </c>
      <c r="C2769" s="58" t="s">
        <v>2407</v>
      </c>
      <c r="D2769" s="58" t="s">
        <v>7010</v>
      </c>
      <c r="E2769" s="58" t="s">
        <v>716</v>
      </c>
      <c r="F2769" s="57" t="s">
        <v>441</v>
      </c>
      <c r="G2769" s="59">
        <v>37197</v>
      </c>
      <c r="H2769" s="102">
        <f t="shared" si="43"/>
        <v>7.5742982518657289</v>
      </c>
    </row>
    <row r="2770" spans="1:8" x14ac:dyDescent="0.25">
      <c r="A2770" s="56">
        <v>400060803747</v>
      </c>
      <c r="B2770" s="57" t="s">
        <v>7608</v>
      </c>
      <c r="C2770" s="58" t="s">
        <v>7609</v>
      </c>
      <c r="D2770" s="58" t="s">
        <v>6422</v>
      </c>
      <c r="E2770" s="58" t="s">
        <v>716</v>
      </c>
      <c r="F2770" s="57" t="s">
        <v>441</v>
      </c>
      <c r="G2770" s="59">
        <v>37197</v>
      </c>
      <c r="H2770" s="102">
        <f t="shared" si="43"/>
        <v>7.5742982518657289</v>
      </c>
    </row>
    <row r="2771" spans="1:8" x14ac:dyDescent="0.25">
      <c r="A2771" s="56">
        <v>400070309066</v>
      </c>
      <c r="B2771" s="57" t="s">
        <v>7610</v>
      </c>
      <c r="C2771" s="58" t="s">
        <v>7611</v>
      </c>
      <c r="D2771" s="58" t="s">
        <v>7612</v>
      </c>
      <c r="E2771" s="58" t="s">
        <v>2127</v>
      </c>
      <c r="F2771" s="57" t="s">
        <v>441</v>
      </c>
      <c r="G2771" s="59">
        <v>37197</v>
      </c>
      <c r="H2771" s="102">
        <f t="shared" si="43"/>
        <v>7.5742982518657289</v>
      </c>
    </row>
    <row r="2772" spans="1:8" x14ac:dyDescent="0.25">
      <c r="A2772" s="56">
        <v>400100802404</v>
      </c>
      <c r="B2772" s="57" t="s">
        <v>7613</v>
      </c>
      <c r="C2772" s="58" t="s">
        <v>2407</v>
      </c>
      <c r="D2772" s="58" t="s">
        <v>7053</v>
      </c>
      <c r="E2772" s="58" t="s">
        <v>716</v>
      </c>
      <c r="F2772" s="57" t="s">
        <v>441</v>
      </c>
      <c r="G2772" s="59">
        <v>37197</v>
      </c>
      <c r="H2772" s="102">
        <f t="shared" si="43"/>
        <v>7.5742982518657289</v>
      </c>
    </row>
    <row r="2773" spans="1:8" x14ac:dyDescent="0.25">
      <c r="A2773" s="56">
        <v>400101105952</v>
      </c>
      <c r="B2773" s="57" t="s">
        <v>7614</v>
      </c>
      <c r="C2773" s="58" t="s">
        <v>7615</v>
      </c>
      <c r="D2773" s="58" t="s">
        <v>7616</v>
      </c>
      <c r="E2773" s="58" t="s">
        <v>2127</v>
      </c>
      <c r="F2773" s="57" t="s">
        <v>441</v>
      </c>
      <c r="G2773" s="59">
        <v>37197</v>
      </c>
      <c r="H2773" s="102">
        <f t="shared" si="43"/>
        <v>7.5742982518657289</v>
      </c>
    </row>
    <row r="2774" spans="1:8" x14ac:dyDescent="0.25">
      <c r="A2774" s="56">
        <v>400160205618</v>
      </c>
      <c r="B2774" s="57" t="s">
        <v>7617</v>
      </c>
      <c r="C2774" s="58" t="s">
        <v>7618</v>
      </c>
      <c r="D2774" s="58" t="s">
        <v>7619</v>
      </c>
      <c r="E2774" s="58" t="s">
        <v>716</v>
      </c>
      <c r="F2774" s="57" t="s">
        <v>441</v>
      </c>
      <c r="G2774" s="59">
        <v>37197</v>
      </c>
      <c r="H2774" s="102">
        <f t="shared" si="43"/>
        <v>7.5742982518657289</v>
      </c>
    </row>
    <row r="2775" spans="1:8" x14ac:dyDescent="0.25">
      <c r="A2775" s="56">
        <v>400161003784</v>
      </c>
      <c r="B2775" s="57" t="s">
        <v>7620</v>
      </c>
      <c r="C2775" s="58" t="s">
        <v>7621</v>
      </c>
      <c r="D2775" s="58" t="s">
        <v>7622</v>
      </c>
      <c r="E2775" s="58" t="s">
        <v>716</v>
      </c>
      <c r="F2775" s="57" t="s">
        <v>441</v>
      </c>
      <c r="G2775" s="59">
        <v>37197</v>
      </c>
      <c r="H2775" s="102">
        <f t="shared" si="43"/>
        <v>7.5742982518657289</v>
      </c>
    </row>
    <row r="2776" spans="1:8" x14ac:dyDescent="0.25">
      <c r="A2776" s="56">
        <v>400170611681</v>
      </c>
      <c r="B2776" s="57" t="s">
        <v>7623</v>
      </c>
      <c r="C2776" s="58" t="s">
        <v>7111</v>
      </c>
      <c r="D2776" s="58" t="s">
        <v>7624</v>
      </c>
      <c r="E2776" s="58" t="s">
        <v>716</v>
      </c>
      <c r="F2776" s="57" t="s">
        <v>441</v>
      </c>
      <c r="G2776" s="59">
        <v>37197</v>
      </c>
      <c r="H2776" s="102">
        <f t="shared" si="43"/>
        <v>7.5742982518657289</v>
      </c>
    </row>
    <row r="2777" spans="1:8" x14ac:dyDescent="0.25">
      <c r="A2777" s="56">
        <v>400770100184</v>
      </c>
      <c r="B2777" s="57" t="s">
        <v>7625</v>
      </c>
      <c r="C2777" s="58" t="s">
        <v>7626</v>
      </c>
      <c r="D2777" s="58" t="s">
        <v>4130</v>
      </c>
      <c r="E2777" s="58" t="s">
        <v>716</v>
      </c>
      <c r="F2777" s="57" t="s">
        <v>441</v>
      </c>
      <c r="G2777" s="59">
        <v>37197</v>
      </c>
      <c r="H2777" s="102">
        <f t="shared" si="43"/>
        <v>7.5742982518657289</v>
      </c>
    </row>
    <row r="2778" spans="1:8" x14ac:dyDescent="0.25">
      <c r="A2778" s="56">
        <v>400851000818</v>
      </c>
      <c r="B2778" s="57" t="s">
        <v>7627</v>
      </c>
      <c r="C2778" s="58" t="s">
        <v>7628</v>
      </c>
      <c r="D2778" s="58" t="s">
        <v>2940</v>
      </c>
      <c r="E2778" s="58" t="s">
        <v>716</v>
      </c>
      <c r="F2778" s="57" t="s">
        <v>441</v>
      </c>
      <c r="G2778" s="59">
        <v>37197</v>
      </c>
      <c r="H2778" s="102">
        <f t="shared" si="43"/>
        <v>7.5742982518657289</v>
      </c>
    </row>
    <row r="2779" spans="1:8" x14ac:dyDescent="0.25">
      <c r="A2779" s="56">
        <v>400940242884</v>
      </c>
      <c r="B2779" s="57" t="s">
        <v>7629</v>
      </c>
      <c r="C2779" s="58" t="s">
        <v>7630</v>
      </c>
      <c r="D2779" s="58" t="s">
        <v>7631</v>
      </c>
      <c r="E2779" s="58" t="s">
        <v>716</v>
      </c>
      <c r="F2779" s="57" t="s">
        <v>441</v>
      </c>
      <c r="G2779" s="59">
        <v>37197</v>
      </c>
      <c r="H2779" s="102">
        <f t="shared" si="43"/>
        <v>7.5742982518657289</v>
      </c>
    </row>
    <row r="2780" spans="1:8" x14ac:dyDescent="0.25">
      <c r="A2780" s="56">
        <v>400970331920</v>
      </c>
      <c r="B2780" s="57" t="s">
        <v>7632</v>
      </c>
      <c r="C2780" s="58" t="s">
        <v>7633</v>
      </c>
      <c r="D2780" s="58" t="s">
        <v>7634</v>
      </c>
      <c r="E2780" s="58" t="s">
        <v>716</v>
      </c>
      <c r="F2780" s="57" t="s">
        <v>441</v>
      </c>
      <c r="G2780" s="59">
        <v>37197</v>
      </c>
      <c r="H2780" s="102">
        <f t="shared" si="43"/>
        <v>7.5742982518657289</v>
      </c>
    </row>
    <row r="2781" spans="1:8" x14ac:dyDescent="0.25">
      <c r="A2781" s="56">
        <v>403100300076</v>
      </c>
      <c r="B2781" s="57" t="s">
        <v>7635</v>
      </c>
      <c r="C2781" s="58" t="s">
        <v>7636</v>
      </c>
      <c r="D2781" s="58" t="s">
        <v>7637</v>
      </c>
      <c r="E2781" s="58" t="s">
        <v>724</v>
      </c>
      <c r="F2781" s="57" t="s">
        <v>441</v>
      </c>
      <c r="G2781" s="59">
        <v>37197</v>
      </c>
      <c r="H2781" s="102">
        <f t="shared" si="43"/>
        <v>7.5742982518657289</v>
      </c>
    </row>
    <row r="2782" spans="1:8" x14ac:dyDescent="0.25">
      <c r="A2782" s="56">
        <v>403150900147</v>
      </c>
      <c r="B2782" s="57" t="s">
        <v>7638</v>
      </c>
      <c r="C2782" s="58" t="s">
        <v>7639</v>
      </c>
      <c r="D2782" s="58" t="s">
        <v>7640</v>
      </c>
      <c r="E2782" s="58" t="s">
        <v>724</v>
      </c>
      <c r="F2782" s="57" t="s">
        <v>441</v>
      </c>
      <c r="G2782" s="59">
        <v>37197</v>
      </c>
      <c r="H2782" s="102">
        <f t="shared" si="43"/>
        <v>7.5742982518657289</v>
      </c>
    </row>
    <row r="2783" spans="1:8" x14ac:dyDescent="0.25">
      <c r="A2783" s="56">
        <v>403860900090</v>
      </c>
      <c r="B2783" s="57" t="s">
        <v>7641</v>
      </c>
      <c r="C2783" s="58" t="s">
        <v>7642</v>
      </c>
      <c r="D2783" s="58" t="s">
        <v>2061</v>
      </c>
      <c r="E2783" s="58" t="s">
        <v>2061</v>
      </c>
      <c r="F2783" s="57" t="s">
        <v>441</v>
      </c>
      <c r="G2783" s="59">
        <v>37197</v>
      </c>
      <c r="H2783" s="102">
        <f t="shared" si="43"/>
        <v>7.5742982518657289</v>
      </c>
    </row>
    <row r="2784" spans="1:8" x14ac:dyDescent="0.25">
      <c r="A2784" s="56">
        <v>393080200139</v>
      </c>
      <c r="B2784" s="57" t="s">
        <v>7643</v>
      </c>
      <c r="C2784" s="58" t="s">
        <v>7644</v>
      </c>
      <c r="D2784" s="58" t="s">
        <v>7645</v>
      </c>
      <c r="E2784" s="58" t="s">
        <v>3153</v>
      </c>
      <c r="F2784" s="57" t="s">
        <v>477</v>
      </c>
      <c r="G2784" s="59">
        <v>37164</v>
      </c>
      <c r="H2784" s="102">
        <f t="shared" si="43"/>
        <v>7.5675785744102466</v>
      </c>
    </row>
    <row r="2785" spans="1:8" x14ac:dyDescent="0.25">
      <c r="A2785" s="56">
        <v>390790900033</v>
      </c>
      <c r="B2785" s="57" t="s">
        <v>7646</v>
      </c>
      <c r="C2785" s="58" t="s">
        <v>7647</v>
      </c>
      <c r="D2785" s="58" t="s">
        <v>7648</v>
      </c>
      <c r="E2785" s="58" t="s">
        <v>1532</v>
      </c>
      <c r="F2785" s="57" t="s">
        <v>441</v>
      </c>
      <c r="G2785" s="59">
        <v>36760</v>
      </c>
      <c r="H2785" s="102">
        <f t="shared" si="43"/>
        <v>7.4853134322279802</v>
      </c>
    </row>
    <row r="2786" spans="1:8" x14ac:dyDescent="0.25">
      <c r="A2786" s="56">
        <v>398000111299</v>
      </c>
      <c r="B2786" s="57" t="s">
        <v>7649</v>
      </c>
      <c r="C2786" s="58" t="s">
        <v>7650</v>
      </c>
      <c r="D2786" s="58" t="s">
        <v>7651</v>
      </c>
      <c r="E2786" s="58" t="s">
        <v>743</v>
      </c>
      <c r="F2786" s="57" t="s">
        <v>441</v>
      </c>
      <c r="G2786" s="59">
        <v>36759</v>
      </c>
      <c r="H2786" s="102">
        <f t="shared" si="43"/>
        <v>7.4851098056384204</v>
      </c>
    </row>
    <row r="2787" spans="1:8" x14ac:dyDescent="0.25">
      <c r="A2787" s="56">
        <v>371950500814</v>
      </c>
      <c r="B2787" s="57" t="s">
        <v>7652</v>
      </c>
      <c r="C2787" s="58" t="s">
        <v>7653</v>
      </c>
      <c r="D2787" s="58" t="s">
        <v>7654</v>
      </c>
      <c r="E2787" s="58" t="s">
        <v>4156</v>
      </c>
      <c r="F2787" s="57" t="s">
        <v>441</v>
      </c>
      <c r="G2787" s="59">
        <v>35184</v>
      </c>
      <c r="H2787" s="102">
        <f t="shared" si="43"/>
        <v>7.1643979270813185</v>
      </c>
    </row>
    <row r="2788" spans="1:8" x14ac:dyDescent="0.25">
      <c r="A2788" s="56">
        <v>398910100363</v>
      </c>
      <c r="B2788" s="57" t="s">
        <v>7655</v>
      </c>
      <c r="C2788" s="58" t="s">
        <v>2155</v>
      </c>
      <c r="D2788" s="58" t="s">
        <v>7656</v>
      </c>
      <c r="E2788" s="58" t="s">
        <v>2037</v>
      </c>
      <c r="F2788" s="57" t="s">
        <v>441</v>
      </c>
      <c r="G2788" s="59">
        <v>35184</v>
      </c>
      <c r="H2788" s="102">
        <f t="shared" si="43"/>
        <v>7.1643979270813185</v>
      </c>
    </row>
    <row r="2789" spans="1:8" x14ac:dyDescent="0.25">
      <c r="A2789" s="56">
        <v>370850201660</v>
      </c>
      <c r="B2789" s="57" t="s">
        <v>7657</v>
      </c>
      <c r="C2789" s="58" t="s">
        <v>7658</v>
      </c>
      <c r="D2789" s="58" t="s">
        <v>7659</v>
      </c>
      <c r="E2789" s="58" t="s">
        <v>1409</v>
      </c>
      <c r="F2789" s="57" t="s">
        <v>441</v>
      </c>
      <c r="G2789" s="59">
        <v>34747</v>
      </c>
      <c r="H2789" s="102">
        <f t="shared" si="43"/>
        <v>7.0754131074435707</v>
      </c>
    </row>
    <row r="2790" spans="1:8" x14ac:dyDescent="0.25">
      <c r="A2790" s="56">
        <v>370980304592</v>
      </c>
      <c r="B2790" s="57" t="s">
        <v>7660</v>
      </c>
      <c r="C2790" s="58" t="s">
        <v>7661</v>
      </c>
      <c r="D2790" s="58" t="s">
        <v>7662</v>
      </c>
      <c r="E2790" s="58" t="s">
        <v>1409</v>
      </c>
      <c r="F2790" s="57" t="s">
        <v>441</v>
      </c>
      <c r="G2790" s="59">
        <v>34747</v>
      </c>
      <c r="H2790" s="102">
        <f t="shared" si="43"/>
        <v>7.0754131074435707</v>
      </c>
    </row>
    <row r="2791" spans="1:8" x14ac:dyDescent="0.25">
      <c r="A2791" s="56">
        <v>371880310338</v>
      </c>
      <c r="B2791" s="57" t="s">
        <v>7663</v>
      </c>
      <c r="C2791" s="58" t="s">
        <v>7664</v>
      </c>
      <c r="D2791" s="58" t="s">
        <v>7665</v>
      </c>
      <c r="E2791" s="58" t="s">
        <v>1674</v>
      </c>
      <c r="F2791" s="57" t="s">
        <v>441</v>
      </c>
      <c r="G2791" s="59">
        <v>34747</v>
      </c>
      <c r="H2791" s="102">
        <f t="shared" si="43"/>
        <v>7.0754131074435707</v>
      </c>
    </row>
    <row r="2792" spans="1:8" x14ac:dyDescent="0.25">
      <c r="A2792" s="56">
        <v>371941201197</v>
      </c>
      <c r="B2792" s="57" t="s">
        <v>7666</v>
      </c>
      <c r="C2792" s="58" t="s">
        <v>7667</v>
      </c>
      <c r="D2792" s="58" t="s">
        <v>7668</v>
      </c>
      <c r="E2792" s="58" t="s">
        <v>1674</v>
      </c>
      <c r="F2792" s="57" t="s">
        <v>441</v>
      </c>
      <c r="G2792" s="59">
        <v>34747</v>
      </c>
      <c r="H2792" s="102">
        <f t="shared" si="43"/>
        <v>7.0754131074435707</v>
      </c>
    </row>
    <row r="2793" spans="1:8" x14ac:dyDescent="0.25">
      <c r="A2793" s="56">
        <v>371970400531</v>
      </c>
      <c r="B2793" s="57" t="s">
        <v>7669</v>
      </c>
      <c r="C2793" s="58" t="s">
        <v>7670</v>
      </c>
      <c r="D2793" s="58" t="s">
        <v>7671</v>
      </c>
      <c r="E2793" s="58" t="s">
        <v>1674</v>
      </c>
      <c r="F2793" s="57" t="s">
        <v>441</v>
      </c>
      <c r="G2793" s="59">
        <v>34747</v>
      </c>
      <c r="H2793" s="102">
        <f t="shared" si="43"/>
        <v>7.0754131074435707</v>
      </c>
    </row>
    <row r="2794" spans="1:8" x14ac:dyDescent="0.25">
      <c r="A2794" s="56">
        <v>371970401758</v>
      </c>
      <c r="B2794" s="57" t="s">
        <v>7672</v>
      </c>
      <c r="C2794" s="58" t="s">
        <v>7673</v>
      </c>
      <c r="D2794" s="58" t="s">
        <v>7674</v>
      </c>
      <c r="E2794" s="58" t="s">
        <v>2200</v>
      </c>
      <c r="F2794" s="57" t="s">
        <v>441</v>
      </c>
      <c r="G2794" s="59">
        <v>34747</v>
      </c>
      <c r="H2794" s="102">
        <f t="shared" si="43"/>
        <v>7.0754131074435707</v>
      </c>
    </row>
    <row r="2795" spans="1:8" x14ac:dyDescent="0.25">
      <c r="A2795" s="56">
        <v>371990600196</v>
      </c>
      <c r="B2795" s="57" t="s">
        <v>7675</v>
      </c>
      <c r="C2795" s="58" t="s">
        <v>7676</v>
      </c>
      <c r="D2795" s="58" t="s">
        <v>6549</v>
      </c>
      <c r="E2795" s="58" t="s">
        <v>2200</v>
      </c>
      <c r="F2795" s="57" t="s">
        <v>441</v>
      </c>
      <c r="G2795" s="59">
        <v>34747</v>
      </c>
      <c r="H2795" s="102">
        <f t="shared" si="43"/>
        <v>7.0754131074435707</v>
      </c>
    </row>
    <row r="2796" spans="1:8" x14ac:dyDescent="0.25">
      <c r="A2796" s="56">
        <v>372930100352</v>
      </c>
      <c r="B2796" s="57" t="s">
        <v>7677</v>
      </c>
      <c r="C2796" s="58" t="s">
        <v>4362</v>
      </c>
      <c r="D2796" s="58" t="s">
        <v>7678</v>
      </c>
      <c r="E2796" s="58" t="s">
        <v>3594</v>
      </c>
      <c r="F2796" s="57" t="s">
        <v>441</v>
      </c>
      <c r="G2796" s="59">
        <v>34747</v>
      </c>
      <c r="H2796" s="102">
        <f t="shared" si="43"/>
        <v>7.0754131074435707</v>
      </c>
    </row>
    <row r="2797" spans="1:8" x14ac:dyDescent="0.25">
      <c r="A2797" s="56">
        <v>389770201106</v>
      </c>
      <c r="B2797" s="57" t="s">
        <v>7679</v>
      </c>
      <c r="C2797" s="58" t="s">
        <v>7680</v>
      </c>
      <c r="D2797" s="58" t="s">
        <v>5038</v>
      </c>
      <c r="E2797" s="58" t="s">
        <v>7681</v>
      </c>
      <c r="F2797" s="57" t="s">
        <v>441</v>
      </c>
      <c r="G2797" s="59">
        <v>34747</v>
      </c>
      <c r="H2797" s="102">
        <f t="shared" si="43"/>
        <v>7.0754131074435707</v>
      </c>
    </row>
    <row r="2798" spans="1:8" x14ac:dyDescent="0.25">
      <c r="A2798" s="56">
        <v>389831100057</v>
      </c>
      <c r="B2798" s="57" t="s">
        <v>7682</v>
      </c>
      <c r="C2798" s="58" t="s">
        <v>7683</v>
      </c>
      <c r="D2798" s="58" t="s">
        <v>1825</v>
      </c>
      <c r="E2798" s="58" t="s">
        <v>815</v>
      </c>
      <c r="F2798" s="57" t="s">
        <v>441</v>
      </c>
      <c r="G2798" s="59">
        <v>34747</v>
      </c>
      <c r="H2798" s="102">
        <f t="shared" si="43"/>
        <v>7.0754131074435707</v>
      </c>
    </row>
    <row r="2799" spans="1:8" x14ac:dyDescent="0.25">
      <c r="A2799" s="56">
        <v>390721100203</v>
      </c>
      <c r="B2799" s="57" t="s">
        <v>7684</v>
      </c>
      <c r="C2799" s="58" t="s">
        <v>4253</v>
      </c>
      <c r="D2799" s="58" t="s">
        <v>7685</v>
      </c>
      <c r="E2799" s="58" t="s">
        <v>1532</v>
      </c>
      <c r="F2799" s="57" t="s">
        <v>441</v>
      </c>
      <c r="G2799" s="59">
        <v>34747</v>
      </c>
      <c r="H2799" s="102">
        <f t="shared" si="43"/>
        <v>7.0754131074435707</v>
      </c>
    </row>
    <row r="2800" spans="1:8" x14ac:dyDescent="0.25">
      <c r="A2800" s="56">
        <v>390731100481</v>
      </c>
      <c r="B2800" s="57" t="s">
        <v>7686</v>
      </c>
      <c r="C2800" s="58" t="s">
        <v>7687</v>
      </c>
      <c r="D2800" s="58" t="s">
        <v>7688</v>
      </c>
      <c r="E2800" s="58" t="s">
        <v>1532</v>
      </c>
      <c r="F2800" s="57" t="s">
        <v>441</v>
      </c>
      <c r="G2800" s="59">
        <v>34747</v>
      </c>
      <c r="H2800" s="102">
        <f t="shared" si="43"/>
        <v>7.0754131074435707</v>
      </c>
    </row>
    <row r="2801" spans="1:8" x14ac:dyDescent="0.25">
      <c r="A2801" s="56">
        <v>390750100166</v>
      </c>
      <c r="B2801" s="57" t="s">
        <v>7689</v>
      </c>
      <c r="C2801" s="58" t="s">
        <v>7219</v>
      </c>
      <c r="D2801" s="58" t="s">
        <v>3549</v>
      </c>
      <c r="E2801" s="58" t="s">
        <v>1532</v>
      </c>
      <c r="F2801" s="57" t="s">
        <v>441</v>
      </c>
      <c r="G2801" s="59">
        <v>34747</v>
      </c>
      <c r="H2801" s="102">
        <f t="shared" si="43"/>
        <v>7.0754131074435707</v>
      </c>
    </row>
    <row r="2802" spans="1:8" x14ac:dyDescent="0.25">
      <c r="A2802" s="56">
        <v>390820600013</v>
      </c>
      <c r="B2802" s="57" t="s">
        <v>7690</v>
      </c>
      <c r="C2802" s="58" t="s">
        <v>3557</v>
      </c>
      <c r="D2802" s="58" t="s">
        <v>2812</v>
      </c>
      <c r="E2802" s="58" t="s">
        <v>1215</v>
      </c>
      <c r="F2802" s="57" t="s">
        <v>441</v>
      </c>
      <c r="G2802" s="59">
        <v>34747</v>
      </c>
      <c r="H2802" s="102">
        <f t="shared" si="43"/>
        <v>7.0754131074435707</v>
      </c>
    </row>
    <row r="2803" spans="1:8" x14ac:dyDescent="0.25">
      <c r="A2803" s="56">
        <v>390820800179</v>
      </c>
      <c r="B2803" s="57" t="s">
        <v>7691</v>
      </c>
      <c r="C2803" s="58" t="s">
        <v>7692</v>
      </c>
      <c r="D2803" s="58" t="s">
        <v>3549</v>
      </c>
      <c r="E2803" s="58" t="s">
        <v>1532</v>
      </c>
      <c r="F2803" s="57" t="s">
        <v>441</v>
      </c>
      <c r="G2803" s="59">
        <v>34747</v>
      </c>
      <c r="H2803" s="102">
        <f t="shared" si="43"/>
        <v>7.0754131074435707</v>
      </c>
    </row>
    <row r="2804" spans="1:8" x14ac:dyDescent="0.25">
      <c r="A2804" s="56">
        <v>390860800201</v>
      </c>
      <c r="B2804" s="57" t="s">
        <v>7693</v>
      </c>
      <c r="C2804" s="58" t="s">
        <v>7694</v>
      </c>
      <c r="D2804" s="58" t="s">
        <v>7695</v>
      </c>
      <c r="E2804" s="58" t="s">
        <v>1532</v>
      </c>
      <c r="F2804" s="57" t="s">
        <v>441</v>
      </c>
      <c r="G2804" s="59">
        <v>34747</v>
      </c>
      <c r="H2804" s="102">
        <f t="shared" si="43"/>
        <v>7.0754131074435707</v>
      </c>
    </row>
    <row r="2805" spans="1:8" x14ac:dyDescent="0.25">
      <c r="A2805" s="56">
        <v>390870800030</v>
      </c>
      <c r="B2805" s="57" t="s">
        <v>7696</v>
      </c>
      <c r="C2805" s="58" t="s">
        <v>7697</v>
      </c>
      <c r="D2805" s="58" t="s">
        <v>2815</v>
      </c>
      <c r="E2805" s="58" t="s">
        <v>2816</v>
      </c>
      <c r="F2805" s="57" t="s">
        <v>441</v>
      </c>
      <c r="G2805" s="59">
        <v>34747</v>
      </c>
      <c r="H2805" s="102">
        <f t="shared" si="43"/>
        <v>7.0754131074435707</v>
      </c>
    </row>
    <row r="2806" spans="1:8" x14ac:dyDescent="0.25">
      <c r="A2806" s="56">
        <v>390900200466</v>
      </c>
      <c r="B2806" s="57" t="s">
        <v>7698</v>
      </c>
      <c r="C2806" s="58" t="s">
        <v>7699</v>
      </c>
      <c r="D2806" s="58" t="s">
        <v>7700</v>
      </c>
      <c r="E2806" s="58" t="s">
        <v>1532</v>
      </c>
      <c r="F2806" s="57" t="s">
        <v>441</v>
      </c>
      <c r="G2806" s="59">
        <v>34747</v>
      </c>
      <c r="H2806" s="102">
        <f t="shared" si="43"/>
        <v>7.0754131074435707</v>
      </c>
    </row>
    <row r="2807" spans="1:8" x14ac:dyDescent="0.25">
      <c r="A2807" s="56">
        <v>390970111789</v>
      </c>
      <c r="B2807" s="57" t="s">
        <v>7701</v>
      </c>
      <c r="C2807" s="58" t="s">
        <v>7702</v>
      </c>
      <c r="D2807" s="58" t="s">
        <v>7703</v>
      </c>
      <c r="E2807" s="58" t="s">
        <v>1215</v>
      </c>
      <c r="F2807" s="57" t="s">
        <v>441</v>
      </c>
      <c r="G2807" s="59">
        <v>34747</v>
      </c>
      <c r="H2807" s="102">
        <f t="shared" si="43"/>
        <v>7.0754131074435707</v>
      </c>
    </row>
    <row r="2808" spans="1:8" x14ac:dyDescent="0.25">
      <c r="A2808" s="56">
        <v>390970910797</v>
      </c>
      <c r="B2808" s="57" t="s">
        <v>7704</v>
      </c>
      <c r="C2808" s="58" t="s">
        <v>7223</v>
      </c>
      <c r="D2808" s="58" t="s">
        <v>7705</v>
      </c>
      <c r="E2808" s="58" t="s">
        <v>1532</v>
      </c>
      <c r="F2808" s="57" t="s">
        <v>441</v>
      </c>
      <c r="G2808" s="59">
        <v>34747</v>
      </c>
      <c r="H2808" s="102">
        <f t="shared" si="43"/>
        <v>7.0754131074435707</v>
      </c>
    </row>
    <row r="2809" spans="1:8" x14ac:dyDescent="0.25">
      <c r="A2809" s="56">
        <v>390970910851</v>
      </c>
      <c r="B2809" s="57" t="s">
        <v>7706</v>
      </c>
      <c r="C2809" s="58" t="s">
        <v>7707</v>
      </c>
      <c r="D2809" s="58" t="s">
        <v>7708</v>
      </c>
      <c r="E2809" s="58" t="s">
        <v>1532</v>
      </c>
      <c r="F2809" s="57" t="s">
        <v>441</v>
      </c>
      <c r="G2809" s="59">
        <v>34747</v>
      </c>
      <c r="H2809" s="102">
        <f t="shared" si="43"/>
        <v>7.0754131074435707</v>
      </c>
    </row>
    <row r="2810" spans="1:8" x14ac:dyDescent="0.25">
      <c r="A2810" s="56">
        <v>391000510334</v>
      </c>
      <c r="B2810" s="57" t="s">
        <v>7709</v>
      </c>
      <c r="C2810" s="58" t="s">
        <v>7710</v>
      </c>
      <c r="D2810" s="58" t="s">
        <v>7711</v>
      </c>
      <c r="E2810" s="58" t="s">
        <v>984</v>
      </c>
      <c r="F2810" s="57" t="s">
        <v>441</v>
      </c>
      <c r="G2810" s="59">
        <v>34747</v>
      </c>
      <c r="H2810" s="102">
        <f t="shared" si="43"/>
        <v>7.0754131074435707</v>
      </c>
    </row>
    <row r="2811" spans="1:8" x14ac:dyDescent="0.25">
      <c r="A2811" s="56">
        <v>391770200091</v>
      </c>
      <c r="B2811" s="57" t="s">
        <v>7712</v>
      </c>
      <c r="C2811" s="58" t="s">
        <v>2178</v>
      </c>
      <c r="D2811" s="58" t="s">
        <v>7713</v>
      </c>
      <c r="E2811" s="58" t="s">
        <v>1416</v>
      </c>
      <c r="F2811" s="57" t="s">
        <v>441</v>
      </c>
      <c r="G2811" s="59">
        <v>34747</v>
      </c>
      <c r="H2811" s="102">
        <f t="shared" si="43"/>
        <v>7.0754131074435707</v>
      </c>
    </row>
    <row r="2812" spans="1:8" x14ac:dyDescent="0.25">
      <c r="A2812" s="56">
        <v>391840300055</v>
      </c>
      <c r="B2812" s="57" t="s">
        <v>7714</v>
      </c>
      <c r="C2812" s="58" t="s">
        <v>7715</v>
      </c>
      <c r="D2812" s="58" t="s">
        <v>7716</v>
      </c>
      <c r="E2812" s="58" t="s">
        <v>984</v>
      </c>
      <c r="F2812" s="57" t="s">
        <v>441</v>
      </c>
      <c r="G2812" s="59">
        <v>34747</v>
      </c>
      <c r="H2812" s="102">
        <f t="shared" si="43"/>
        <v>7.0754131074435707</v>
      </c>
    </row>
    <row r="2813" spans="1:8" x14ac:dyDescent="0.25">
      <c r="A2813" s="56">
        <v>395770802819</v>
      </c>
      <c r="B2813" s="57" t="s">
        <v>7717</v>
      </c>
      <c r="C2813" s="58" t="s">
        <v>7718</v>
      </c>
      <c r="D2813" s="58" t="s">
        <v>7719</v>
      </c>
      <c r="E2813" s="58" t="s">
        <v>743</v>
      </c>
      <c r="F2813" s="57" t="s">
        <v>441</v>
      </c>
      <c r="G2813" s="59">
        <v>34747</v>
      </c>
      <c r="H2813" s="102">
        <f t="shared" si="43"/>
        <v>7.0754131074435707</v>
      </c>
    </row>
    <row r="2814" spans="1:8" x14ac:dyDescent="0.25">
      <c r="A2814" s="56">
        <v>395991151910</v>
      </c>
      <c r="B2814" s="57" t="s">
        <v>7720</v>
      </c>
      <c r="C2814" s="58" t="s">
        <v>7721</v>
      </c>
      <c r="D2814" s="58" t="s">
        <v>7722</v>
      </c>
      <c r="E2814" s="58" t="s">
        <v>743</v>
      </c>
      <c r="F2814" s="57" t="s">
        <v>441</v>
      </c>
      <c r="G2814" s="59">
        <v>34747</v>
      </c>
      <c r="H2814" s="102">
        <f t="shared" si="43"/>
        <v>7.0754131074435707</v>
      </c>
    </row>
    <row r="2815" spans="1:8" x14ac:dyDescent="0.25">
      <c r="A2815" s="56">
        <v>396010501548</v>
      </c>
      <c r="B2815" s="57" t="s">
        <v>687</v>
      </c>
      <c r="C2815" s="58" t="s">
        <v>688</v>
      </c>
      <c r="D2815" s="58" t="s">
        <v>689</v>
      </c>
      <c r="E2815" s="58" t="s">
        <v>440</v>
      </c>
      <c r="F2815" s="57" t="s">
        <v>441</v>
      </c>
      <c r="G2815" s="59">
        <v>34747</v>
      </c>
      <c r="H2815" s="102">
        <f t="shared" si="43"/>
        <v>7.0754131074435707</v>
      </c>
    </row>
    <row r="2816" spans="1:8" x14ac:dyDescent="0.25">
      <c r="A2816" s="56">
        <v>398000906071</v>
      </c>
      <c r="B2816" s="57" t="s">
        <v>7723</v>
      </c>
      <c r="C2816" s="58" t="s">
        <v>7724</v>
      </c>
      <c r="D2816" s="58" t="s">
        <v>7725</v>
      </c>
      <c r="E2816" s="58" t="s">
        <v>743</v>
      </c>
      <c r="F2816" s="57" t="s">
        <v>441</v>
      </c>
      <c r="G2816" s="59">
        <v>34747</v>
      </c>
      <c r="H2816" s="102">
        <f t="shared" si="43"/>
        <v>7.0754131074435707</v>
      </c>
    </row>
    <row r="2817" spans="1:8" x14ac:dyDescent="0.25">
      <c r="A2817" s="56">
        <v>398010400949</v>
      </c>
      <c r="B2817" s="57" t="s">
        <v>7726</v>
      </c>
      <c r="C2817" s="58" t="s">
        <v>7727</v>
      </c>
      <c r="D2817" s="58" t="s">
        <v>7728</v>
      </c>
      <c r="E2817" s="58" t="s">
        <v>2227</v>
      </c>
      <c r="F2817" s="57" t="s">
        <v>441</v>
      </c>
      <c r="G2817" s="59">
        <v>34747</v>
      </c>
      <c r="H2817" s="102">
        <f t="shared" si="43"/>
        <v>7.0754131074435707</v>
      </c>
    </row>
    <row r="2818" spans="1:8" x14ac:dyDescent="0.25">
      <c r="A2818" s="56">
        <v>398010600794</v>
      </c>
      <c r="B2818" s="57" t="s">
        <v>7729</v>
      </c>
      <c r="C2818" s="58" t="s">
        <v>7730</v>
      </c>
      <c r="D2818" s="58" t="s">
        <v>7731</v>
      </c>
      <c r="E2818" s="58" t="s">
        <v>743</v>
      </c>
      <c r="F2818" s="57" t="s">
        <v>477</v>
      </c>
      <c r="G2818" s="59">
        <v>34747</v>
      </c>
      <c r="H2818" s="102">
        <f t="shared" si="43"/>
        <v>7.0754131074435707</v>
      </c>
    </row>
    <row r="2819" spans="1:8" x14ac:dyDescent="0.25">
      <c r="A2819" s="56">
        <v>398030600251</v>
      </c>
      <c r="B2819" s="57" t="s">
        <v>7732</v>
      </c>
      <c r="C2819" s="58" t="s">
        <v>7733</v>
      </c>
      <c r="D2819" s="58" t="s">
        <v>7734</v>
      </c>
      <c r="E2819" s="58" t="s">
        <v>2223</v>
      </c>
      <c r="F2819" s="57" t="s">
        <v>441</v>
      </c>
      <c r="G2819" s="59">
        <v>34747</v>
      </c>
      <c r="H2819" s="102">
        <f t="shared" ref="H2819:H2882" si="44">G2819/4910.95</f>
        <v>7.0754131074435707</v>
      </c>
    </row>
    <row r="2820" spans="1:8" x14ac:dyDescent="0.25">
      <c r="A2820" s="56">
        <v>398960206600</v>
      </c>
      <c r="B2820" s="57" t="s">
        <v>7735</v>
      </c>
      <c r="C2820" s="58" t="s">
        <v>6376</v>
      </c>
      <c r="D2820" s="58" t="s">
        <v>6377</v>
      </c>
      <c r="E2820" s="58" t="s">
        <v>2733</v>
      </c>
      <c r="F2820" s="57" t="s">
        <v>441</v>
      </c>
      <c r="G2820" s="59">
        <v>34747</v>
      </c>
      <c r="H2820" s="102">
        <f t="shared" si="44"/>
        <v>7.0754131074435707</v>
      </c>
    </row>
    <row r="2821" spans="1:8" x14ac:dyDescent="0.25">
      <c r="A2821" s="56">
        <v>398970410337</v>
      </c>
      <c r="B2821" s="57" t="s">
        <v>7736</v>
      </c>
      <c r="C2821" s="58" t="s">
        <v>7737</v>
      </c>
      <c r="D2821" s="58" t="s">
        <v>7738</v>
      </c>
      <c r="E2821" s="58" t="s">
        <v>2160</v>
      </c>
      <c r="F2821" s="57" t="s">
        <v>441</v>
      </c>
      <c r="G2821" s="59">
        <v>34747</v>
      </c>
      <c r="H2821" s="102">
        <f t="shared" si="44"/>
        <v>7.0754131074435707</v>
      </c>
    </row>
    <row r="2822" spans="1:8" x14ac:dyDescent="0.25">
      <c r="A2822" s="56">
        <v>400931110207</v>
      </c>
      <c r="B2822" s="57" t="s">
        <v>7739</v>
      </c>
      <c r="C2822" s="58" t="s">
        <v>7740</v>
      </c>
      <c r="D2822" s="58" t="s">
        <v>7741</v>
      </c>
      <c r="E2822" s="58" t="s">
        <v>716</v>
      </c>
      <c r="F2822" s="57" t="s">
        <v>441</v>
      </c>
      <c r="G2822" s="59">
        <v>34747</v>
      </c>
      <c r="H2822" s="102">
        <f t="shared" si="44"/>
        <v>7.0754131074435707</v>
      </c>
    </row>
    <row r="2823" spans="1:8" x14ac:dyDescent="0.25">
      <c r="A2823" s="56">
        <v>400951030846</v>
      </c>
      <c r="B2823" s="57" t="s">
        <v>7742</v>
      </c>
      <c r="C2823" s="58" t="s">
        <v>7743</v>
      </c>
      <c r="D2823" s="58" t="s">
        <v>7744</v>
      </c>
      <c r="E2823" s="58" t="s">
        <v>716</v>
      </c>
      <c r="F2823" s="57" t="s">
        <v>441</v>
      </c>
      <c r="G2823" s="59">
        <v>34747</v>
      </c>
      <c r="H2823" s="102">
        <f t="shared" si="44"/>
        <v>7.0754131074435707</v>
      </c>
    </row>
    <row r="2824" spans="1:8" x14ac:dyDescent="0.25">
      <c r="A2824" s="56">
        <v>400951231094</v>
      </c>
      <c r="B2824" s="57" t="s">
        <v>7745</v>
      </c>
      <c r="C2824" s="58" t="s">
        <v>7746</v>
      </c>
      <c r="D2824" s="58" t="s">
        <v>2744</v>
      </c>
      <c r="E2824" s="58" t="s">
        <v>716</v>
      </c>
      <c r="F2824" s="57" t="s">
        <v>441</v>
      </c>
      <c r="G2824" s="59">
        <v>34747</v>
      </c>
      <c r="H2824" s="102">
        <f t="shared" si="44"/>
        <v>7.0754131074435707</v>
      </c>
    </row>
    <row r="2825" spans="1:8" x14ac:dyDescent="0.25">
      <c r="A2825" s="56">
        <v>400960930167</v>
      </c>
      <c r="B2825" s="57" t="s">
        <v>7747</v>
      </c>
      <c r="C2825" s="58" t="s">
        <v>7748</v>
      </c>
      <c r="D2825" s="58" t="s">
        <v>7749</v>
      </c>
      <c r="E2825" s="58" t="s">
        <v>716</v>
      </c>
      <c r="F2825" s="57" t="s">
        <v>441</v>
      </c>
      <c r="G2825" s="59">
        <v>34747</v>
      </c>
      <c r="H2825" s="102">
        <f t="shared" si="44"/>
        <v>7.0754131074435707</v>
      </c>
    </row>
    <row r="2826" spans="1:8" x14ac:dyDescent="0.25">
      <c r="A2826" s="56">
        <v>371070101911</v>
      </c>
      <c r="B2826" s="57" t="s">
        <v>7750</v>
      </c>
      <c r="C2826" s="58" t="s">
        <v>7751</v>
      </c>
      <c r="D2826" s="58" t="s">
        <v>7752</v>
      </c>
      <c r="E2826" s="58" t="s">
        <v>1674</v>
      </c>
      <c r="F2826" s="57" t="s">
        <v>441</v>
      </c>
      <c r="G2826" s="59">
        <v>34746</v>
      </c>
      <c r="H2826" s="102">
        <f t="shared" si="44"/>
        <v>7.07520948085401</v>
      </c>
    </row>
    <row r="2827" spans="1:8" x14ac:dyDescent="0.25">
      <c r="A2827" s="56">
        <v>371090404545</v>
      </c>
      <c r="B2827" s="57" t="s">
        <v>7753</v>
      </c>
      <c r="C2827" s="58" t="s">
        <v>7754</v>
      </c>
      <c r="D2827" s="58" t="s">
        <v>7755</v>
      </c>
      <c r="E2827" s="58" t="s">
        <v>1674</v>
      </c>
      <c r="F2827" s="57" t="s">
        <v>441</v>
      </c>
      <c r="G2827" s="59">
        <v>34746</v>
      </c>
      <c r="H2827" s="102">
        <f t="shared" si="44"/>
        <v>7.07520948085401</v>
      </c>
    </row>
    <row r="2828" spans="1:8" x14ac:dyDescent="0.25">
      <c r="A2828" s="56">
        <v>389140100280</v>
      </c>
      <c r="B2828" s="57" t="s">
        <v>7756</v>
      </c>
      <c r="C2828" s="58" t="s">
        <v>7757</v>
      </c>
      <c r="D2828" s="58" t="s">
        <v>7758</v>
      </c>
      <c r="E2828" s="58" t="s">
        <v>815</v>
      </c>
      <c r="F2828" s="57" t="s">
        <v>441</v>
      </c>
      <c r="G2828" s="59">
        <v>34746</v>
      </c>
      <c r="H2828" s="102">
        <f t="shared" si="44"/>
        <v>7.07520948085401</v>
      </c>
    </row>
    <row r="2829" spans="1:8" x14ac:dyDescent="0.25">
      <c r="A2829" s="56">
        <v>395000501292</v>
      </c>
      <c r="B2829" s="57" t="s">
        <v>7759</v>
      </c>
      <c r="C2829" s="58" t="s">
        <v>7760</v>
      </c>
      <c r="D2829" s="58" t="s">
        <v>2330</v>
      </c>
      <c r="E2829" s="58" t="s">
        <v>728</v>
      </c>
      <c r="F2829" s="57" t="s">
        <v>441</v>
      </c>
      <c r="G2829" s="59">
        <v>34746</v>
      </c>
      <c r="H2829" s="102">
        <f t="shared" si="44"/>
        <v>7.07520948085401</v>
      </c>
    </row>
    <row r="2830" spans="1:8" x14ac:dyDescent="0.25">
      <c r="A2830" s="56">
        <v>395010602551</v>
      </c>
      <c r="B2830" s="57" t="s">
        <v>7761</v>
      </c>
      <c r="C2830" s="58" t="s">
        <v>7762</v>
      </c>
      <c r="D2830" s="58" t="s">
        <v>7763</v>
      </c>
      <c r="E2830" s="58" t="s">
        <v>743</v>
      </c>
      <c r="F2830" s="57" t="s">
        <v>441</v>
      </c>
      <c r="G2830" s="59">
        <v>34746</v>
      </c>
      <c r="H2830" s="102">
        <f t="shared" si="44"/>
        <v>7.07520948085401</v>
      </c>
    </row>
    <row r="2831" spans="1:8" x14ac:dyDescent="0.25">
      <c r="A2831" s="56">
        <v>395761208793</v>
      </c>
      <c r="B2831" s="57" t="s">
        <v>7764</v>
      </c>
      <c r="C2831" s="58" t="s">
        <v>7765</v>
      </c>
      <c r="D2831" s="58" t="s">
        <v>7766</v>
      </c>
      <c r="E2831" s="58" t="s">
        <v>743</v>
      </c>
      <c r="F2831" s="57" t="s">
        <v>441</v>
      </c>
      <c r="G2831" s="59">
        <v>34746</v>
      </c>
      <c r="H2831" s="102">
        <f t="shared" si="44"/>
        <v>7.07520948085401</v>
      </c>
    </row>
    <row r="2832" spans="1:8" x14ac:dyDescent="0.25">
      <c r="A2832" s="56">
        <v>398951220357</v>
      </c>
      <c r="B2832" s="57" t="s">
        <v>7767</v>
      </c>
      <c r="C2832" s="58" t="s">
        <v>7768</v>
      </c>
      <c r="D2832" s="58" t="s">
        <v>7769</v>
      </c>
      <c r="E2832" s="58" t="s">
        <v>6951</v>
      </c>
      <c r="F2832" s="57" t="s">
        <v>441</v>
      </c>
      <c r="G2832" s="59">
        <v>34746</v>
      </c>
      <c r="H2832" s="102">
        <f t="shared" si="44"/>
        <v>7.07520948085401</v>
      </c>
    </row>
    <row r="2833" spans="1:8" x14ac:dyDescent="0.25">
      <c r="A2833" s="56">
        <v>400120302637</v>
      </c>
      <c r="B2833" s="57" t="s">
        <v>7770</v>
      </c>
      <c r="C2833" s="58" t="s">
        <v>7771</v>
      </c>
      <c r="D2833" s="58" t="s">
        <v>7772</v>
      </c>
      <c r="E2833" s="58" t="s">
        <v>716</v>
      </c>
      <c r="F2833" s="57" t="s">
        <v>441</v>
      </c>
      <c r="G2833" s="59">
        <v>34746</v>
      </c>
      <c r="H2833" s="102">
        <f t="shared" si="44"/>
        <v>7.07520948085401</v>
      </c>
    </row>
    <row r="2834" spans="1:8" x14ac:dyDescent="0.25">
      <c r="A2834" s="56">
        <v>400840700222</v>
      </c>
      <c r="B2834" s="57" t="s">
        <v>7773</v>
      </c>
      <c r="C2834" s="58" t="s">
        <v>7774</v>
      </c>
      <c r="D2834" s="58" t="s">
        <v>7775</v>
      </c>
      <c r="E2834" s="58" t="s">
        <v>716</v>
      </c>
      <c r="F2834" s="57" t="s">
        <v>441</v>
      </c>
      <c r="G2834" s="59">
        <v>34746</v>
      </c>
      <c r="H2834" s="102">
        <f t="shared" si="44"/>
        <v>7.07520948085401</v>
      </c>
    </row>
    <row r="2835" spans="1:8" x14ac:dyDescent="0.25">
      <c r="A2835" s="56">
        <v>400960830880</v>
      </c>
      <c r="B2835" s="57" t="s">
        <v>7776</v>
      </c>
      <c r="C2835" s="58" t="s">
        <v>7777</v>
      </c>
      <c r="D2835" s="58" t="s">
        <v>6140</v>
      </c>
      <c r="E2835" s="58" t="s">
        <v>716</v>
      </c>
      <c r="F2835" s="57" t="s">
        <v>441</v>
      </c>
      <c r="G2835" s="59">
        <v>34746</v>
      </c>
      <c r="H2835" s="102">
        <f t="shared" si="44"/>
        <v>7.07520948085401</v>
      </c>
    </row>
    <row r="2836" spans="1:8" x14ac:dyDescent="0.25">
      <c r="A2836" s="56">
        <v>400980920206</v>
      </c>
      <c r="B2836" s="57" t="s">
        <v>7778</v>
      </c>
      <c r="C2836" s="58" t="s">
        <v>7779</v>
      </c>
      <c r="D2836" s="58" t="s">
        <v>7780</v>
      </c>
      <c r="E2836" s="58" t="s">
        <v>716</v>
      </c>
      <c r="F2836" s="57" t="s">
        <v>441</v>
      </c>
      <c r="G2836" s="59">
        <v>34746</v>
      </c>
      <c r="H2836" s="102">
        <f t="shared" si="44"/>
        <v>7.07520948085401</v>
      </c>
    </row>
    <row r="2837" spans="1:8" x14ac:dyDescent="0.25">
      <c r="A2837" s="56">
        <v>400981221948</v>
      </c>
      <c r="B2837" s="57" t="s">
        <v>7781</v>
      </c>
      <c r="C2837" s="58" t="s">
        <v>7782</v>
      </c>
      <c r="D2837" s="58" t="s">
        <v>7783</v>
      </c>
      <c r="E2837" s="58" t="s">
        <v>716</v>
      </c>
      <c r="F2837" s="57" t="s">
        <v>441</v>
      </c>
      <c r="G2837" s="59">
        <v>34746</v>
      </c>
      <c r="H2837" s="102">
        <f t="shared" si="44"/>
        <v>7.07520948085401</v>
      </c>
    </row>
    <row r="2838" spans="1:8" x14ac:dyDescent="0.25">
      <c r="A2838" s="56">
        <v>400841100491</v>
      </c>
      <c r="B2838" s="57" t="s">
        <v>7784</v>
      </c>
      <c r="C2838" s="58" t="s">
        <v>7785</v>
      </c>
      <c r="D2838" s="58" t="s">
        <v>7786</v>
      </c>
      <c r="E2838" s="58" t="s">
        <v>716</v>
      </c>
      <c r="F2838" s="57" t="s">
        <v>441</v>
      </c>
      <c r="G2838" s="59">
        <v>34476</v>
      </c>
      <c r="H2838" s="102">
        <f t="shared" si="44"/>
        <v>7.0202303016727923</v>
      </c>
    </row>
    <row r="2839" spans="1:8" x14ac:dyDescent="0.25">
      <c r="A2839" s="56">
        <v>372720400973</v>
      </c>
      <c r="B2839" s="57" t="s">
        <v>7787</v>
      </c>
      <c r="C2839" s="58" t="s">
        <v>7788</v>
      </c>
      <c r="D2839" s="58" t="s">
        <v>7789</v>
      </c>
      <c r="E2839" s="58" t="s">
        <v>6312</v>
      </c>
      <c r="F2839" s="57" t="s">
        <v>441</v>
      </c>
      <c r="G2839" s="59">
        <v>33288</v>
      </c>
      <c r="H2839" s="102">
        <f t="shared" si="44"/>
        <v>6.7783219132754358</v>
      </c>
    </row>
    <row r="2840" spans="1:8" x14ac:dyDescent="0.25">
      <c r="A2840" s="56">
        <v>389031110496</v>
      </c>
      <c r="B2840" s="57" t="s">
        <v>7790</v>
      </c>
      <c r="C2840" s="58" t="s">
        <v>7791</v>
      </c>
      <c r="D2840" s="58" t="s">
        <v>1948</v>
      </c>
      <c r="E2840" s="58" t="s">
        <v>7681</v>
      </c>
      <c r="F2840" s="57" t="s">
        <v>441</v>
      </c>
      <c r="G2840" s="59">
        <v>33288</v>
      </c>
      <c r="H2840" s="102">
        <f t="shared" si="44"/>
        <v>6.7783219132754358</v>
      </c>
    </row>
    <row r="2841" spans="1:8" x14ac:dyDescent="0.25">
      <c r="A2841" s="56">
        <v>390030412764</v>
      </c>
      <c r="B2841" s="57" t="s">
        <v>7792</v>
      </c>
      <c r="C2841" s="58" t="s">
        <v>7793</v>
      </c>
      <c r="D2841" s="58" t="s">
        <v>7794</v>
      </c>
      <c r="E2841" s="58" t="s">
        <v>1532</v>
      </c>
      <c r="F2841" s="57" t="s">
        <v>441</v>
      </c>
      <c r="G2841" s="59">
        <v>33288</v>
      </c>
      <c r="H2841" s="102">
        <f t="shared" si="44"/>
        <v>6.7783219132754358</v>
      </c>
    </row>
    <row r="2842" spans="1:8" x14ac:dyDescent="0.25">
      <c r="A2842" s="56">
        <v>390960410664</v>
      </c>
      <c r="B2842" s="57" t="s">
        <v>7795</v>
      </c>
      <c r="C2842" s="58" t="s">
        <v>7796</v>
      </c>
      <c r="D2842" s="58" t="s">
        <v>7797</v>
      </c>
      <c r="E2842" s="58" t="s">
        <v>1532</v>
      </c>
      <c r="F2842" s="57" t="s">
        <v>477</v>
      </c>
      <c r="G2842" s="59">
        <v>33288</v>
      </c>
      <c r="H2842" s="102">
        <f t="shared" si="44"/>
        <v>6.7783219132754358</v>
      </c>
    </row>
    <row r="2843" spans="1:8" x14ac:dyDescent="0.25">
      <c r="A2843" s="56">
        <v>393050100083</v>
      </c>
      <c r="B2843" s="57" t="s">
        <v>7798</v>
      </c>
      <c r="C2843" s="58" t="s">
        <v>7799</v>
      </c>
      <c r="D2843" s="58" t="s">
        <v>7800</v>
      </c>
      <c r="E2843" s="58" t="s">
        <v>736</v>
      </c>
      <c r="F2843" s="57" t="s">
        <v>441</v>
      </c>
      <c r="G2843" s="59">
        <v>33288</v>
      </c>
      <c r="H2843" s="102">
        <f t="shared" si="44"/>
        <v>6.7783219132754358</v>
      </c>
    </row>
    <row r="2844" spans="1:8" x14ac:dyDescent="0.25">
      <c r="A2844" s="56">
        <v>395030901007</v>
      </c>
      <c r="B2844" s="57" t="s">
        <v>7801</v>
      </c>
      <c r="C2844" s="58" t="s">
        <v>4727</v>
      </c>
      <c r="D2844" s="58" t="s">
        <v>4728</v>
      </c>
      <c r="E2844" s="58" t="s">
        <v>743</v>
      </c>
      <c r="F2844" s="57" t="s">
        <v>441</v>
      </c>
      <c r="G2844" s="59">
        <v>33288</v>
      </c>
      <c r="H2844" s="102">
        <f t="shared" si="44"/>
        <v>6.7783219132754358</v>
      </c>
    </row>
    <row r="2845" spans="1:8" x14ac:dyDescent="0.25">
      <c r="A2845" s="56">
        <v>395040701448</v>
      </c>
      <c r="B2845" s="57" t="s">
        <v>7802</v>
      </c>
      <c r="C2845" s="58" t="s">
        <v>7803</v>
      </c>
      <c r="D2845" s="58" t="s">
        <v>7804</v>
      </c>
      <c r="E2845" s="58" t="s">
        <v>728</v>
      </c>
      <c r="F2845" s="57" t="s">
        <v>441</v>
      </c>
      <c r="G2845" s="59">
        <v>33288</v>
      </c>
      <c r="H2845" s="102">
        <f t="shared" si="44"/>
        <v>6.7783219132754358</v>
      </c>
    </row>
    <row r="2846" spans="1:8" x14ac:dyDescent="0.25">
      <c r="A2846" s="56">
        <v>395050200641</v>
      </c>
      <c r="B2846" s="57" t="s">
        <v>7805</v>
      </c>
      <c r="C2846" s="58" t="s">
        <v>7806</v>
      </c>
      <c r="D2846" s="58" t="s">
        <v>7807</v>
      </c>
      <c r="E2846" s="58" t="s">
        <v>728</v>
      </c>
      <c r="F2846" s="57" t="s">
        <v>477</v>
      </c>
      <c r="G2846" s="59">
        <v>33288</v>
      </c>
      <c r="H2846" s="102">
        <f t="shared" si="44"/>
        <v>6.7783219132754358</v>
      </c>
    </row>
    <row r="2847" spans="1:8" x14ac:dyDescent="0.25">
      <c r="A2847" s="56">
        <v>398040400943</v>
      </c>
      <c r="B2847" s="57" t="s">
        <v>7808</v>
      </c>
      <c r="C2847" s="58" t="s">
        <v>7809</v>
      </c>
      <c r="D2847" s="58" t="s">
        <v>7810</v>
      </c>
      <c r="E2847" s="58" t="s">
        <v>1845</v>
      </c>
      <c r="F2847" s="57" t="s">
        <v>441</v>
      </c>
      <c r="G2847" s="59">
        <v>33288</v>
      </c>
      <c r="H2847" s="102">
        <f t="shared" si="44"/>
        <v>6.7783219132754358</v>
      </c>
    </row>
    <row r="2848" spans="1:8" x14ac:dyDescent="0.25">
      <c r="A2848" s="56">
        <v>398050300114</v>
      </c>
      <c r="B2848" s="57" t="s">
        <v>7811</v>
      </c>
      <c r="C2848" s="58" t="s">
        <v>7812</v>
      </c>
      <c r="D2848" s="58" t="s">
        <v>7813</v>
      </c>
      <c r="E2848" s="58" t="s">
        <v>1051</v>
      </c>
      <c r="F2848" s="57" t="s">
        <v>441</v>
      </c>
      <c r="G2848" s="59">
        <v>33288</v>
      </c>
      <c r="H2848" s="102">
        <f t="shared" si="44"/>
        <v>6.7783219132754358</v>
      </c>
    </row>
    <row r="2849" spans="1:8" x14ac:dyDescent="0.25">
      <c r="A2849" s="56">
        <v>398050600592</v>
      </c>
      <c r="B2849" s="57" t="s">
        <v>7814</v>
      </c>
      <c r="C2849" s="58" t="s">
        <v>7815</v>
      </c>
      <c r="D2849" s="58" t="s">
        <v>7816</v>
      </c>
      <c r="E2849" s="58" t="s">
        <v>743</v>
      </c>
      <c r="F2849" s="57" t="s">
        <v>441</v>
      </c>
      <c r="G2849" s="59">
        <v>33288</v>
      </c>
      <c r="H2849" s="102">
        <f t="shared" si="44"/>
        <v>6.7783219132754358</v>
      </c>
    </row>
    <row r="2850" spans="1:8" x14ac:dyDescent="0.25">
      <c r="A2850" s="56">
        <v>398050601271</v>
      </c>
      <c r="B2850" s="57" t="s">
        <v>7817</v>
      </c>
      <c r="C2850" s="58" t="s">
        <v>7818</v>
      </c>
      <c r="D2850" s="58" t="s">
        <v>7819</v>
      </c>
      <c r="E2850" s="58" t="s">
        <v>1927</v>
      </c>
      <c r="F2850" s="57" t="s">
        <v>441</v>
      </c>
      <c r="G2850" s="59">
        <v>33288</v>
      </c>
      <c r="H2850" s="102">
        <f t="shared" si="44"/>
        <v>6.7783219132754358</v>
      </c>
    </row>
    <row r="2851" spans="1:8" x14ac:dyDescent="0.25">
      <c r="A2851" s="56">
        <v>414700801089</v>
      </c>
      <c r="B2851" s="57" t="s">
        <v>7820</v>
      </c>
      <c r="C2851" s="58" t="s">
        <v>7821</v>
      </c>
      <c r="D2851" s="58" t="s">
        <v>7822</v>
      </c>
      <c r="E2851" s="58" t="s">
        <v>2174</v>
      </c>
      <c r="F2851" s="57" t="s">
        <v>441</v>
      </c>
      <c r="G2851" s="59">
        <v>33288</v>
      </c>
      <c r="H2851" s="102">
        <f t="shared" si="44"/>
        <v>6.7783219132754358</v>
      </c>
    </row>
    <row r="2852" spans="1:8" x14ac:dyDescent="0.25">
      <c r="A2852" s="56">
        <v>888981102321</v>
      </c>
      <c r="B2852" s="57" t="s">
        <v>7823</v>
      </c>
      <c r="C2852" s="58" t="s">
        <v>7824</v>
      </c>
      <c r="D2852" s="58" t="s">
        <v>7825</v>
      </c>
      <c r="E2852" s="58" t="s">
        <v>7826</v>
      </c>
      <c r="F2852" s="57" t="s">
        <v>441</v>
      </c>
      <c r="G2852" s="59">
        <v>33288</v>
      </c>
      <c r="H2852" s="102">
        <f t="shared" si="44"/>
        <v>6.7783219132754358</v>
      </c>
    </row>
    <row r="2853" spans="1:8" x14ac:dyDescent="0.25">
      <c r="A2853" s="56">
        <v>390800102378</v>
      </c>
      <c r="B2853" s="57" t="s">
        <v>7827</v>
      </c>
      <c r="C2853" s="58" t="s">
        <v>7828</v>
      </c>
      <c r="D2853" s="58" t="s">
        <v>7829</v>
      </c>
      <c r="E2853" s="58" t="s">
        <v>1532</v>
      </c>
      <c r="F2853" s="57" t="s">
        <v>441</v>
      </c>
      <c r="G2853" s="59">
        <v>32296</v>
      </c>
      <c r="H2853" s="102">
        <f t="shared" si="44"/>
        <v>6.5763243364318518</v>
      </c>
    </row>
    <row r="2854" spans="1:8" x14ac:dyDescent="0.25">
      <c r="A2854" s="56">
        <v>400990320932</v>
      </c>
      <c r="B2854" s="57" t="s">
        <v>7830</v>
      </c>
      <c r="C2854" s="58" t="s">
        <v>7075</v>
      </c>
      <c r="D2854" s="58" t="s">
        <v>7831</v>
      </c>
      <c r="E2854" s="58" t="s">
        <v>716</v>
      </c>
      <c r="F2854" s="57" t="s">
        <v>441</v>
      </c>
      <c r="G2854" s="59">
        <v>32295</v>
      </c>
      <c r="H2854" s="102">
        <f t="shared" si="44"/>
        <v>6.5761207098422911</v>
      </c>
    </row>
    <row r="2855" spans="1:8" x14ac:dyDescent="0.25">
      <c r="A2855" s="56">
        <v>371951000955</v>
      </c>
      <c r="B2855" s="57" t="s">
        <v>7832</v>
      </c>
      <c r="C2855" s="58" t="s">
        <v>7833</v>
      </c>
      <c r="D2855" s="58" t="s">
        <v>7834</v>
      </c>
      <c r="E2855" s="58" t="s">
        <v>4156</v>
      </c>
      <c r="F2855" s="57" t="s">
        <v>441</v>
      </c>
      <c r="G2855" s="59">
        <v>31477</v>
      </c>
      <c r="H2855" s="102">
        <f t="shared" si="44"/>
        <v>6.4095541595821581</v>
      </c>
    </row>
    <row r="2856" spans="1:8" x14ac:dyDescent="0.25">
      <c r="A2856" s="56">
        <v>372850201301</v>
      </c>
      <c r="B2856" s="57" t="s">
        <v>7835</v>
      </c>
      <c r="C2856" s="58" t="s">
        <v>7836</v>
      </c>
      <c r="D2856" s="58" t="s">
        <v>7837</v>
      </c>
      <c r="E2856" s="58" t="s">
        <v>3594</v>
      </c>
      <c r="F2856" s="57" t="s">
        <v>441</v>
      </c>
      <c r="G2856" s="59">
        <v>31197</v>
      </c>
      <c r="H2856" s="102">
        <f t="shared" si="44"/>
        <v>6.3525387145053402</v>
      </c>
    </row>
    <row r="2857" spans="1:8" x14ac:dyDescent="0.25">
      <c r="A2857" s="56">
        <v>395050500921</v>
      </c>
      <c r="B2857" s="57" t="s">
        <v>7838</v>
      </c>
      <c r="C2857" s="58" t="s">
        <v>7839</v>
      </c>
      <c r="D2857" s="58" t="s">
        <v>7840</v>
      </c>
      <c r="E2857" s="58" t="s">
        <v>743</v>
      </c>
      <c r="F2857" s="57" t="s">
        <v>477</v>
      </c>
      <c r="G2857" s="59">
        <v>30721</v>
      </c>
      <c r="H2857" s="102">
        <f t="shared" si="44"/>
        <v>6.2556124578747498</v>
      </c>
    </row>
    <row r="2858" spans="1:8" x14ac:dyDescent="0.25">
      <c r="A2858" s="56">
        <v>395150701559</v>
      </c>
      <c r="B2858" s="57" t="s">
        <v>7841</v>
      </c>
      <c r="C2858" s="58" t="s">
        <v>7842</v>
      </c>
      <c r="D2858" s="58" t="s">
        <v>7843</v>
      </c>
      <c r="E2858" s="58" t="s">
        <v>743</v>
      </c>
      <c r="F2858" s="57" t="s">
        <v>441</v>
      </c>
      <c r="G2858" s="59">
        <v>30721</v>
      </c>
      <c r="H2858" s="102">
        <f t="shared" si="44"/>
        <v>6.2556124578747498</v>
      </c>
    </row>
    <row r="2859" spans="1:8" x14ac:dyDescent="0.25">
      <c r="A2859" s="56">
        <v>398941220375</v>
      </c>
      <c r="B2859" s="57" t="s">
        <v>7844</v>
      </c>
      <c r="C2859" s="58" t="s">
        <v>7845</v>
      </c>
      <c r="D2859" s="58" t="s">
        <v>7846</v>
      </c>
      <c r="E2859" s="58" t="s">
        <v>6995</v>
      </c>
      <c r="F2859" s="57" t="s">
        <v>441</v>
      </c>
      <c r="G2859" s="59">
        <v>30721</v>
      </c>
      <c r="H2859" s="102">
        <f t="shared" si="44"/>
        <v>6.2556124578747498</v>
      </c>
    </row>
    <row r="2860" spans="1:8" x14ac:dyDescent="0.25">
      <c r="A2860" s="56">
        <v>371120304699</v>
      </c>
      <c r="B2860" s="57" t="s">
        <v>7847</v>
      </c>
      <c r="C2860" s="58" t="s">
        <v>7848</v>
      </c>
      <c r="D2860" s="58" t="s">
        <v>7849</v>
      </c>
      <c r="E2860" s="58" t="s">
        <v>3101</v>
      </c>
      <c r="F2860" s="57" t="s">
        <v>441</v>
      </c>
      <c r="G2860" s="59">
        <v>30283</v>
      </c>
      <c r="H2860" s="102">
        <f t="shared" si="44"/>
        <v>6.1664240116474414</v>
      </c>
    </row>
    <row r="2861" spans="1:8" x14ac:dyDescent="0.25">
      <c r="A2861" s="56">
        <v>395090801745</v>
      </c>
      <c r="B2861" s="57" t="s">
        <v>7850</v>
      </c>
      <c r="C2861" s="58" t="s">
        <v>7851</v>
      </c>
      <c r="D2861" s="58" t="s">
        <v>7852</v>
      </c>
      <c r="E2861" s="58" t="s">
        <v>728</v>
      </c>
      <c r="F2861" s="57" t="s">
        <v>441</v>
      </c>
      <c r="G2861" s="59">
        <v>30283</v>
      </c>
      <c r="H2861" s="102">
        <f t="shared" si="44"/>
        <v>6.1664240116474414</v>
      </c>
    </row>
    <row r="2862" spans="1:8" x14ac:dyDescent="0.25">
      <c r="A2862" s="56">
        <v>389120500290</v>
      </c>
      <c r="B2862" s="57" t="s">
        <v>7853</v>
      </c>
      <c r="C2862" s="58" t="s">
        <v>7854</v>
      </c>
      <c r="D2862" s="58" t="s">
        <v>7855</v>
      </c>
      <c r="E2862" s="58" t="s">
        <v>1489</v>
      </c>
      <c r="F2862" s="57" t="s">
        <v>441</v>
      </c>
      <c r="G2862" s="59">
        <v>29944</v>
      </c>
      <c r="H2862" s="102">
        <f t="shared" si="44"/>
        <v>6.0973945977865789</v>
      </c>
    </row>
    <row r="2863" spans="1:8" x14ac:dyDescent="0.25">
      <c r="A2863" s="56">
        <v>395170900868</v>
      </c>
      <c r="B2863" s="57" t="s">
        <v>7856</v>
      </c>
      <c r="C2863" s="58" t="s">
        <v>7857</v>
      </c>
      <c r="D2863" s="58" t="s">
        <v>7858</v>
      </c>
      <c r="E2863" s="58" t="s">
        <v>728</v>
      </c>
      <c r="F2863" s="57" t="s">
        <v>441</v>
      </c>
      <c r="G2863" s="59">
        <v>29944</v>
      </c>
      <c r="H2863" s="102">
        <f t="shared" si="44"/>
        <v>6.0973945977865789</v>
      </c>
    </row>
    <row r="2864" spans="1:8" x14ac:dyDescent="0.25">
      <c r="A2864" s="56">
        <v>398060400231</v>
      </c>
      <c r="B2864" s="57" t="s">
        <v>7859</v>
      </c>
      <c r="C2864" s="58" t="s">
        <v>7860</v>
      </c>
      <c r="D2864" s="58" t="s">
        <v>7861</v>
      </c>
      <c r="E2864" s="58" t="s">
        <v>2160</v>
      </c>
      <c r="F2864" s="57" t="s">
        <v>441</v>
      </c>
      <c r="G2864" s="59">
        <v>29944</v>
      </c>
      <c r="H2864" s="102">
        <f t="shared" si="44"/>
        <v>6.0973945977865789</v>
      </c>
    </row>
    <row r="2865" spans="1:8" x14ac:dyDescent="0.25">
      <c r="A2865" s="56">
        <v>400160207530</v>
      </c>
      <c r="B2865" s="57" t="s">
        <v>7862</v>
      </c>
      <c r="C2865" s="58" t="s">
        <v>7111</v>
      </c>
      <c r="D2865" s="58" t="s">
        <v>7863</v>
      </c>
      <c r="E2865" s="58" t="s">
        <v>716</v>
      </c>
      <c r="F2865" s="57" t="s">
        <v>441</v>
      </c>
      <c r="G2865" s="59">
        <v>29944</v>
      </c>
      <c r="H2865" s="102">
        <f t="shared" si="44"/>
        <v>6.0973945977865789</v>
      </c>
    </row>
    <row r="2866" spans="1:8" x14ac:dyDescent="0.25">
      <c r="A2866" s="56">
        <v>371090102522</v>
      </c>
      <c r="B2866" s="57" t="s">
        <v>7864</v>
      </c>
      <c r="C2866" s="58" t="s">
        <v>7865</v>
      </c>
      <c r="D2866" s="58" t="s">
        <v>7866</v>
      </c>
      <c r="E2866" s="58" t="s">
        <v>1429</v>
      </c>
      <c r="F2866" s="57" t="s">
        <v>441</v>
      </c>
      <c r="G2866" s="59">
        <v>29845</v>
      </c>
      <c r="H2866" s="102">
        <f t="shared" si="44"/>
        <v>6.0772355654201329</v>
      </c>
    </row>
    <row r="2867" spans="1:8" x14ac:dyDescent="0.25">
      <c r="A2867" s="56">
        <v>371781111242</v>
      </c>
      <c r="B2867" s="57" t="s">
        <v>7867</v>
      </c>
      <c r="C2867" s="58" t="s">
        <v>7868</v>
      </c>
      <c r="D2867" s="58" t="s">
        <v>7869</v>
      </c>
      <c r="E2867" s="58" t="s">
        <v>2200</v>
      </c>
      <c r="F2867" s="57" t="s">
        <v>441</v>
      </c>
      <c r="G2867" s="59">
        <v>29845</v>
      </c>
      <c r="H2867" s="102">
        <f t="shared" si="44"/>
        <v>6.0772355654201329</v>
      </c>
    </row>
    <row r="2868" spans="1:8" x14ac:dyDescent="0.25">
      <c r="A2868" s="56">
        <v>371880310991</v>
      </c>
      <c r="B2868" s="57" t="s">
        <v>7870</v>
      </c>
      <c r="C2868" s="58" t="s">
        <v>7871</v>
      </c>
      <c r="D2868" s="58" t="s">
        <v>7872</v>
      </c>
      <c r="E2868" s="58" t="s">
        <v>1674</v>
      </c>
      <c r="F2868" s="57" t="s">
        <v>441</v>
      </c>
      <c r="G2868" s="59">
        <v>29845</v>
      </c>
      <c r="H2868" s="102">
        <f t="shared" si="44"/>
        <v>6.0772355654201329</v>
      </c>
    </row>
    <row r="2869" spans="1:8" x14ac:dyDescent="0.25">
      <c r="A2869" s="56">
        <v>389831200205</v>
      </c>
      <c r="B2869" s="57" t="s">
        <v>7873</v>
      </c>
      <c r="C2869" s="58" t="s">
        <v>7874</v>
      </c>
      <c r="D2869" s="58" t="s">
        <v>7875</v>
      </c>
      <c r="E2869" s="58" t="s">
        <v>6327</v>
      </c>
      <c r="F2869" s="57" t="s">
        <v>441</v>
      </c>
      <c r="G2869" s="59">
        <v>29845</v>
      </c>
      <c r="H2869" s="102">
        <f t="shared" si="44"/>
        <v>6.0772355654201329</v>
      </c>
    </row>
    <row r="2870" spans="1:8" x14ac:dyDescent="0.25">
      <c r="A2870" s="56">
        <v>390050400801</v>
      </c>
      <c r="B2870" s="57" t="s">
        <v>7876</v>
      </c>
      <c r="C2870" s="58" t="s">
        <v>4158</v>
      </c>
      <c r="D2870" s="58" t="s">
        <v>7877</v>
      </c>
      <c r="E2870" s="58" t="s">
        <v>1532</v>
      </c>
      <c r="F2870" s="57" t="s">
        <v>477</v>
      </c>
      <c r="G2870" s="59">
        <v>29845</v>
      </c>
      <c r="H2870" s="102">
        <f t="shared" si="44"/>
        <v>6.0772355654201329</v>
      </c>
    </row>
    <row r="2871" spans="1:8" x14ac:dyDescent="0.25">
      <c r="A2871" s="56">
        <v>393030710187</v>
      </c>
      <c r="B2871" s="57" t="s">
        <v>7878</v>
      </c>
      <c r="C2871" s="58" t="s">
        <v>7879</v>
      </c>
      <c r="D2871" s="58" t="s">
        <v>7880</v>
      </c>
      <c r="E2871" s="58" t="s">
        <v>1205</v>
      </c>
      <c r="F2871" s="57" t="s">
        <v>441</v>
      </c>
      <c r="G2871" s="59">
        <v>29845</v>
      </c>
      <c r="H2871" s="102">
        <f t="shared" si="44"/>
        <v>6.0772355654201329</v>
      </c>
    </row>
    <row r="2872" spans="1:8" x14ac:dyDescent="0.25">
      <c r="A2872" s="56">
        <v>395110301329</v>
      </c>
      <c r="B2872" s="57" t="s">
        <v>7881</v>
      </c>
      <c r="C2872" s="58" t="s">
        <v>7882</v>
      </c>
      <c r="D2872" s="58" t="s">
        <v>6681</v>
      </c>
      <c r="E2872" s="58" t="s">
        <v>743</v>
      </c>
      <c r="F2872" s="57" t="s">
        <v>441</v>
      </c>
      <c r="G2872" s="59">
        <v>29845</v>
      </c>
      <c r="H2872" s="102">
        <f t="shared" si="44"/>
        <v>6.0772355654201329</v>
      </c>
    </row>
    <row r="2873" spans="1:8" x14ac:dyDescent="0.25">
      <c r="A2873" s="56">
        <v>395180401657</v>
      </c>
      <c r="B2873" s="57" t="s">
        <v>7883</v>
      </c>
      <c r="C2873" s="58" t="s">
        <v>2704</v>
      </c>
      <c r="D2873" s="58" t="s">
        <v>7884</v>
      </c>
      <c r="E2873" s="58" t="s">
        <v>743</v>
      </c>
      <c r="F2873" s="57" t="s">
        <v>441</v>
      </c>
      <c r="G2873" s="59">
        <v>29845</v>
      </c>
      <c r="H2873" s="102">
        <f t="shared" si="44"/>
        <v>6.0772355654201329</v>
      </c>
    </row>
    <row r="2874" spans="1:8" x14ac:dyDescent="0.25">
      <c r="A2874" s="56">
        <v>396060202835</v>
      </c>
      <c r="B2874" s="57" t="s">
        <v>303</v>
      </c>
      <c r="C2874" s="58" t="s">
        <v>7885</v>
      </c>
      <c r="D2874" s="58" t="s">
        <v>7886</v>
      </c>
      <c r="E2874" s="58" t="s">
        <v>440</v>
      </c>
      <c r="F2874" s="57" t="s">
        <v>441</v>
      </c>
      <c r="G2874" s="59">
        <v>29845</v>
      </c>
      <c r="H2874" s="102">
        <f t="shared" si="44"/>
        <v>6.0772355654201329</v>
      </c>
    </row>
    <row r="2875" spans="1:8" x14ac:dyDescent="0.25">
      <c r="A2875" s="56">
        <v>396980951236</v>
      </c>
      <c r="B2875" s="57" t="s">
        <v>601</v>
      </c>
      <c r="C2875" s="58" t="s">
        <v>602</v>
      </c>
      <c r="D2875" s="58" t="s">
        <v>603</v>
      </c>
      <c r="E2875" s="58" t="s">
        <v>440</v>
      </c>
      <c r="F2875" s="57" t="s">
        <v>441</v>
      </c>
      <c r="G2875" s="59">
        <v>29845</v>
      </c>
      <c r="H2875" s="102">
        <f t="shared" si="44"/>
        <v>6.0772355654201329</v>
      </c>
    </row>
    <row r="2876" spans="1:8" x14ac:dyDescent="0.25">
      <c r="A2876" s="56">
        <v>398010201598</v>
      </c>
      <c r="B2876" s="57" t="s">
        <v>7887</v>
      </c>
      <c r="C2876" s="58" t="s">
        <v>7888</v>
      </c>
      <c r="D2876" s="58" t="s">
        <v>7889</v>
      </c>
      <c r="E2876" s="58" t="s">
        <v>2227</v>
      </c>
      <c r="F2876" s="57" t="s">
        <v>441</v>
      </c>
      <c r="G2876" s="59">
        <v>29845</v>
      </c>
      <c r="H2876" s="102">
        <f t="shared" si="44"/>
        <v>6.0772355654201329</v>
      </c>
    </row>
    <row r="2877" spans="1:8" x14ac:dyDescent="0.25">
      <c r="A2877" s="56">
        <v>398030500494</v>
      </c>
      <c r="B2877" s="57" t="s">
        <v>7890</v>
      </c>
      <c r="C2877" s="58" t="s">
        <v>7891</v>
      </c>
      <c r="D2877" s="58" t="s">
        <v>7892</v>
      </c>
      <c r="E2877" s="58" t="s">
        <v>6137</v>
      </c>
      <c r="F2877" s="57" t="s">
        <v>441</v>
      </c>
      <c r="G2877" s="59">
        <v>29845</v>
      </c>
      <c r="H2877" s="102">
        <f t="shared" si="44"/>
        <v>6.0772355654201329</v>
      </c>
    </row>
    <row r="2878" spans="1:8" x14ac:dyDescent="0.25">
      <c r="A2878" s="56">
        <v>398951220268</v>
      </c>
      <c r="B2878" s="57" t="s">
        <v>7893</v>
      </c>
      <c r="C2878" s="58" t="s">
        <v>7894</v>
      </c>
      <c r="D2878" s="58" t="s">
        <v>7895</v>
      </c>
      <c r="E2878" s="58" t="s">
        <v>6995</v>
      </c>
      <c r="F2878" s="57" t="s">
        <v>441</v>
      </c>
      <c r="G2878" s="59">
        <v>29845</v>
      </c>
      <c r="H2878" s="102">
        <f t="shared" si="44"/>
        <v>6.0772355654201329</v>
      </c>
    </row>
    <row r="2879" spans="1:8" x14ac:dyDescent="0.25">
      <c r="A2879" s="56">
        <v>400030501690</v>
      </c>
      <c r="B2879" s="57" t="s">
        <v>7896</v>
      </c>
      <c r="C2879" s="58" t="s">
        <v>7897</v>
      </c>
      <c r="D2879" s="58" t="s">
        <v>7898</v>
      </c>
      <c r="E2879" s="58" t="s">
        <v>716</v>
      </c>
      <c r="F2879" s="57" t="s">
        <v>441</v>
      </c>
      <c r="G2879" s="59">
        <v>29845</v>
      </c>
      <c r="H2879" s="102">
        <f t="shared" si="44"/>
        <v>6.0772355654201329</v>
      </c>
    </row>
    <row r="2880" spans="1:8" x14ac:dyDescent="0.25">
      <c r="A2880" s="56">
        <v>400050202290</v>
      </c>
      <c r="B2880" s="57" t="s">
        <v>7899</v>
      </c>
      <c r="C2880" s="58" t="s">
        <v>7900</v>
      </c>
      <c r="D2880" s="58" t="s">
        <v>7901</v>
      </c>
      <c r="E2880" s="58" t="s">
        <v>716</v>
      </c>
      <c r="F2880" s="57" t="s">
        <v>441</v>
      </c>
      <c r="G2880" s="59">
        <v>29845</v>
      </c>
      <c r="H2880" s="102">
        <f t="shared" si="44"/>
        <v>6.0772355654201329</v>
      </c>
    </row>
    <row r="2881" spans="1:8" x14ac:dyDescent="0.25">
      <c r="A2881" s="56">
        <v>400120902057</v>
      </c>
      <c r="B2881" s="57" t="s">
        <v>7902</v>
      </c>
      <c r="C2881" s="58" t="s">
        <v>7903</v>
      </c>
      <c r="D2881" s="58" t="s">
        <v>7904</v>
      </c>
      <c r="E2881" s="58" t="s">
        <v>716</v>
      </c>
      <c r="F2881" s="57" t="s">
        <v>441</v>
      </c>
      <c r="G2881" s="59">
        <v>29845</v>
      </c>
      <c r="H2881" s="102">
        <f t="shared" si="44"/>
        <v>6.0772355654201329</v>
      </c>
    </row>
    <row r="2882" spans="1:8" x14ac:dyDescent="0.25">
      <c r="A2882" s="56">
        <v>400760200091</v>
      </c>
      <c r="B2882" s="57" t="s">
        <v>7905</v>
      </c>
      <c r="C2882" s="58" t="s">
        <v>7906</v>
      </c>
      <c r="D2882" s="58" t="s">
        <v>7907</v>
      </c>
      <c r="E2882" s="58" t="s">
        <v>2127</v>
      </c>
      <c r="F2882" s="57" t="s">
        <v>441</v>
      </c>
      <c r="G2882" s="59">
        <v>29845</v>
      </c>
      <c r="H2882" s="102">
        <f t="shared" si="44"/>
        <v>6.0772355654201329</v>
      </c>
    </row>
    <row r="2883" spans="1:8" x14ac:dyDescent="0.25">
      <c r="A2883" s="56">
        <v>400921001361</v>
      </c>
      <c r="B2883" s="57" t="s">
        <v>7908</v>
      </c>
      <c r="C2883" s="58" t="s">
        <v>7909</v>
      </c>
      <c r="D2883" s="58" t="s">
        <v>7910</v>
      </c>
      <c r="E2883" s="58" t="s">
        <v>716</v>
      </c>
      <c r="F2883" s="57" t="s">
        <v>441</v>
      </c>
      <c r="G2883" s="59">
        <v>29845</v>
      </c>
      <c r="H2883" s="102">
        <f t="shared" ref="H2883:H2946" si="45">G2883/4910.95</f>
        <v>6.0772355654201329</v>
      </c>
    </row>
    <row r="2884" spans="1:8" x14ac:dyDescent="0.25">
      <c r="A2884" s="56">
        <v>400161001315</v>
      </c>
      <c r="B2884" s="57" t="s">
        <v>7911</v>
      </c>
      <c r="C2884" s="58" t="s">
        <v>7912</v>
      </c>
      <c r="D2884" s="58" t="s">
        <v>7913</v>
      </c>
      <c r="E2884" s="58" t="s">
        <v>716</v>
      </c>
      <c r="F2884" s="57" t="s">
        <v>441</v>
      </c>
      <c r="G2884" s="59">
        <v>29647</v>
      </c>
      <c r="H2884" s="102">
        <f t="shared" si="45"/>
        <v>6.03691750068724</v>
      </c>
    </row>
    <row r="2885" spans="1:8" x14ac:dyDescent="0.25">
      <c r="A2885" s="56">
        <v>414111102553</v>
      </c>
      <c r="B2885" s="57" t="s">
        <v>7914</v>
      </c>
      <c r="C2885" s="58" t="s">
        <v>7915</v>
      </c>
      <c r="D2885" s="58" t="s">
        <v>7916</v>
      </c>
      <c r="E2885" s="58" t="s">
        <v>4156</v>
      </c>
      <c r="F2885" s="57" t="s">
        <v>441</v>
      </c>
      <c r="G2885" s="59">
        <v>29056</v>
      </c>
      <c r="H2885" s="102">
        <f t="shared" si="45"/>
        <v>5.9165741862572414</v>
      </c>
    </row>
    <row r="2886" spans="1:8" x14ac:dyDescent="0.25">
      <c r="A2886" s="56">
        <v>390080400074</v>
      </c>
      <c r="B2886" s="57" t="s">
        <v>7917</v>
      </c>
      <c r="C2886" s="58" t="s">
        <v>7918</v>
      </c>
      <c r="D2886" s="58" t="s">
        <v>7919</v>
      </c>
      <c r="E2886" s="58" t="s">
        <v>1532</v>
      </c>
      <c r="F2886" s="57" t="s">
        <v>441</v>
      </c>
      <c r="G2886" s="59">
        <v>27668</v>
      </c>
      <c r="H2886" s="102">
        <f t="shared" si="45"/>
        <v>5.6339404799478716</v>
      </c>
    </row>
    <row r="2887" spans="1:8" x14ac:dyDescent="0.25">
      <c r="A2887" s="56">
        <v>395950911438</v>
      </c>
      <c r="B2887" s="57" t="s">
        <v>7920</v>
      </c>
      <c r="C2887" s="58" t="s">
        <v>7921</v>
      </c>
      <c r="D2887" s="58" t="s">
        <v>7922</v>
      </c>
      <c r="E2887" s="58" t="s">
        <v>743</v>
      </c>
      <c r="F2887" s="57" t="s">
        <v>477</v>
      </c>
      <c r="G2887" s="59">
        <v>27394</v>
      </c>
      <c r="H2887" s="102">
        <f t="shared" si="45"/>
        <v>5.578146794408414</v>
      </c>
    </row>
    <row r="2888" spans="1:8" x14ac:dyDescent="0.25">
      <c r="A2888" s="56">
        <v>400771000159</v>
      </c>
      <c r="B2888" s="57" t="s">
        <v>7923</v>
      </c>
      <c r="C2888" s="58" t="s">
        <v>7924</v>
      </c>
      <c r="D2888" s="58" t="s">
        <v>7925</v>
      </c>
      <c r="E2888" s="58" t="s">
        <v>716</v>
      </c>
      <c r="F2888" s="57" t="s">
        <v>441</v>
      </c>
      <c r="G2888" s="59">
        <v>27394</v>
      </c>
      <c r="H2888" s="102">
        <f t="shared" si="45"/>
        <v>5.578146794408414</v>
      </c>
    </row>
    <row r="2889" spans="1:8" x14ac:dyDescent="0.25">
      <c r="A2889" s="56">
        <v>398050600827</v>
      </c>
      <c r="B2889" s="57" t="s">
        <v>7926</v>
      </c>
      <c r="C2889" s="58" t="s">
        <v>7927</v>
      </c>
      <c r="D2889" s="58" t="s">
        <v>7928</v>
      </c>
      <c r="E2889" s="58" t="s">
        <v>2160</v>
      </c>
      <c r="F2889" s="57" t="s">
        <v>441</v>
      </c>
      <c r="G2889" s="59">
        <v>26718</v>
      </c>
      <c r="H2889" s="102">
        <f t="shared" si="45"/>
        <v>5.4404952198658103</v>
      </c>
    </row>
    <row r="2890" spans="1:8" x14ac:dyDescent="0.25">
      <c r="A2890" s="56">
        <v>371950900952</v>
      </c>
      <c r="B2890" s="57" t="s">
        <v>7929</v>
      </c>
      <c r="C2890" s="58" t="s">
        <v>7930</v>
      </c>
      <c r="D2890" s="58" t="s">
        <v>7931</v>
      </c>
      <c r="E2890" s="58" t="s">
        <v>4156</v>
      </c>
      <c r="F2890" s="57" t="s">
        <v>441</v>
      </c>
      <c r="G2890" s="59">
        <v>26444</v>
      </c>
      <c r="H2890" s="102">
        <f t="shared" si="45"/>
        <v>5.3847015343263527</v>
      </c>
    </row>
    <row r="2891" spans="1:8" x14ac:dyDescent="0.25">
      <c r="A2891" s="56">
        <v>395101101007</v>
      </c>
      <c r="B2891" s="57" t="s">
        <v>7932</v>
      </c>
      <c r="C2891" s="58" t="s">
        <v>7933</v>
      </c>
      <c r="D2891" s="58" t="s">
        <v>7934</v>
      </c>
      <c r="E2891" s="58" t="s">
        <v>743</v>
      </c>
      <c r="F2891" s="57" t="s">
        <v>441</v>
      </c>
      <c r="G2891" s="59">
        <v>25404</v>
      </c>
      <c r="H2891" s="102">
        <f t="shared" si="45"/>
        <v>5.1729298811838849</v>
      </c>
    </row>
    <row r="2892" spans="1:8" x14ac:dyDescent="0.25">
      <c r="A2892" s="56">
        <v>396120500148</v>
      </c>
      <c r="B2892" s="57" t="s">
        <v>580</v>
      </c>
      <c r="C2892" s="58" t="s">
        <v>578</v>
      </c>
      <c r="D2892" s="58" t="s">
        <v>579</v>
      </c>
      <c r="E2892" s="58" t="s">
        <v>440</v>
      </c>
      <c r="F2892" s="57" t="s">
        <v>441</v>
      </c>
      <c r="G2892" s="59">
        <v>25404</v>
      </c>
      <c r="H2892" s="102">
        <f t="shared" si="45"/>
        <v>5.1729298811838849</v>
      </c>
    </row>
    <row r="2893" spans="1:8" x14ac:dyDescent="0.25">
      <c r="A2893" s="56">
        <v>395120601592</v>
      </c>
      <c r="B2893" s="57" t="s">
        <v>7935</v>
      </c>
      <c r="C2893" s="58" t="s">
        <v>7936</v>
      </c>
      <c r="D2893" s="58" t="s">
        <v>7937</v>
      </c>
      <c r="E2893" s="58" t="s">
        <v>728</v>
      </c>
      <c r="F2893" s="57" t="s">
        <v>441</v>
      </c>
      <c r="G2893" s="59">
        <v>25382</v>
      </c>
      <c r="H2893" s="102">
        <f t="shared" si="45"/>
        <v>5.1684500962135633</v>
      </c>
    </row>
    <row r="2894" spans="1:8" x14ac:dyDescent="0.25">
      <c r="A2894" s="56">
        <v>398070601021</v>
      </c>
      <c r="B2894" s="57" t="s">
        <v>7938</v>
      </c>
      <c r="C2894" s="58" t="s">
        <v>7939</v>
      </c>
      <c r="D2894" s="58" t="s">
        <v>7940</v>
      </c>
      <c r="E2894" s="58" t="s">
        <v>1051</v>
      </c>
      <c r="F2894" s="57" t="s">
        <v>441</v>
      </c>
      <c r="G2894" s="59">
        <v>24994</v>
      </c>
      <c r="H2894" s="102">
        <f t="shared" si="45"/>
        <v>5.0894429794642591</v>
      </c>
    </row>
    <row r="2895" spans="1:8" x14ac:dyDescent="0.25">
      <c r="A2895" s="56">
        <v>396190401058</v>
      </c>
      <c r="B2895" s="57" t="s">
        <v>666</v>
      </c>
      <c r="C2895" s="58" t="s">
        <v>667</v>
      </c>
      <c r="D2895" s="58" t="s">
        <v>668</v>
      </c>
      <c r="E2895" s="58" t="s">
        <v>440</v>
      </c>
      <c r="F2895" s="57" t="s">
        <v>477</v>
      </c>
      <c r="G2895" s="59">
        <v>24989</v>
      </c>
      <c r="H2895" s="102">
        <f t="shared" si="45"/>
        <v>5.0884248465164585</v>
      </c>
    </row>
    <row r="2896" spans="1:8" x14ac:dyDescent="0.25">
      <c r="A2896" s="56">
        <v>370850103421</v>
      </c>
      <c r="B2896" s="57" t="s">
        <v>7941</v>
      </c>
      <c r="C2896" s="58" t="s">
        <v>7942</v>
      </c>
      <c r="D2896" s="58" t="s">
        <v>7943</v>
      </c>
      <c r="E2896" s="58" t="s">
        <v>1409</v>
      </c>
      <c r="F2896" s="57" t="s">
        <v>441</v>
      </c>
      <c r="G2896" s="59">
        <v>24944</v>
      </c>
      <c r="H2896" s="102">
        <f t="shared" si="45"/>
        <v>5.0792616499862557</v>
      </c>
    </row>
    <row r="2897" spans="1:8" x14ac:dyDescent="0.25">
      <c r="A2897" s="56">
        <v>370970207670</v>
      </c>
      <c r="B2897" s="57" t="s">
        <v>7944</v>
      </c>
      <c r="C2897" s="58" t="s">
        <v>7945</v>
      </c>
      <c r="D2897" s="58" t="s">
        <v>7946</v>
      </c>
      <c r="E2897" s="58" t="s">
        <v>1409</v>
      </c>
      <c r="F2897" s="57" t="s">
        <v>441</v>
      </c>
      <c r="G2897" s="59">
        <v>24944</v>
      </c>
      <c r="H2897" s="102">
        <f t="shared" si="45"/>
        <v>5.0792616499862557</v>
      </c>
    </row>
    <row r="2898" spans="1:8" x14ac:dyDescent="0.25">
      <c r="A2898" s="56">
        <v>371010901209</v>
      </c>
      <c r="B2898" s="57" t="s">
        <v>7947</v>
      </c>
      <c r="C2898" s="58" t="s">
        <v>7948</v>
      </c>
      <c r="D2898" s="58" t="s">
        <v>7949</v>
      </c>
      <c r="E2898" s="58" t="s">
        <v>4156</v>
      </c>
      <c r="F2898" s="57" t="s">
        <v>441</v>
      </c>
      <c r="G2898" s="59">
        <v>24944</v>
      </c>
      <c r="H2898" s="102">
        <f t="shared" si="45"/>
        <v>5.0792616499862557</v>
      </c>
    </row>
    <row r="2899" spans="1:8" x14ac:dyDescent="0.25">
      <c r="A2899" s="56">
        <v>371030500197</v>
      </c>
      <c r="B2899" s="57" t="s">
        <v>7950</v>
      </c>
      <c r="C2899" s="58" t="s">
        <v>7951</v>
      </c>
      <c r="D2899" s="58" t="s">
        <v>7952</v>
      </c>
      <c r="E2899" s="58" t="s">
        <v>3101</v>
      </c>
      <c r="F2899" s="57" t="s">
        <v>441</v>
      </c>
      <c r="G2899" s="59">
        <v>24944</v>
      </c>
      <c r="H2899" s="102">
        <f t="shared" si="45"/>
        <v>5.0792616499862557</v>
      </c>
    </row>
    <row r="2900" spans="1:8" x14ac:dyDescent="0.25">
      <c r="A2900" s="56">
        <v>371111101866</v>
      </c>
      <c r="B2900" s="57" t="s">
        <v>7953</v>
      </c>
      <c r="C2900" s="58" t="s">
        <v>7954</v>
      </c>
      <c r="D2900" s="58" t="s">
        <v>7955</v>
      </c>
      <c r="E2900" s="58" t="s">
        <v>2200</v>
      </c>
      <c r="F2900" s="57" t="s">
        <v>441</v>
      </c>
      <c r="G2900" s="59">
        <v>24944</v>
      </c>
      <c r="H2900" s="102">
        <f t="shared" si="45"/>
        <v>5.0792616499862557</v>
      </c>
    </row>
    <row r="2901" spans="1:8" x14ac:dyDescent="0.25">
      <c r="A2901" s="56">
        <v>371120402135</v>
      </c>
      <c r="B2901" s="57" t="s">
        <v>7956</v>
      </c>
      <c r="C2901" s="58" t="s">
        <v>7957</v>
      </c>
      <c r="D2901" s="58" t="s">
        <v>7958</v>
      </c>
      <c r="E2901" s="58" t="s">
        <v>1429</v>
      </c>
      <c r="F2901" s="57" t="s">
        <v>441</v>
      </c>
      <c r="G2901" s="59">
        <v>24944</v>
      </c>
      <c r="H2901" s="102">
        <f t="shared" si="45"/>
        <v>5.0792616499862557</v>
      </c>
    </row>
    <row r="2902" spans="1:8" x14ac:dyDescent="0.25">
      <c r="A2902" s="56">
        <v>371120601880</v>
      </c>
      <c r="B2902" s="57" t="s">
        <v>7959</v>
      </c>
      <c r="C2902" s="58" t="s">
        <v>7960</v>
      </c>
      <c r="D2902" s="58" t="s">
        <v>7961</v>
      </c>
      <c r="E2902" s="58" t="s">
        <v>1429</v>
      </c>
      <c r="F2902" s="57" t="s">
        <v>441</v>
      </c>
      <c r="G2902" s="59">
        <v>24944</v>
      </c>
      <c r="H2902" s="102">
        <f t="shared" si="45"/>
        <v>5.0792616499862557</v>
      </c>
    </row>
    <row r="2903" spans="1:8" x14ac:dyDescent="0.25">
      <c r="A2903" s="56">
        <v>371151202886</v>
      </c>
      <c r="B2903" s="57" t="s">
        <v>7962</v>
      </c>
      <c r="C2903" s="58" t="s">
        <v>7963</v>
      </c>
      <c r="D2903" s="58" t="s">
        <v>7964</v>
      </c>
      <c r="E2903" s="58" t="s">
        <v>1409</v>
      </c>
      <c r="F2903" s="57" t="s">
        <v>441</v>
      </c>
      <c r="G2903" s="59">
        <v>24944</v>
      </c>
      <c r="H2903" s="102">
        <f t="shared" si="45"/>
        <v>5.0792616499862557</v>
      </c>
    </row>
    <row r="2904" spans="1:8" x14ac:dyDescent="0.25">
      <c r="A2904" s="56">
        <v>371160804295</v>
      </c>
      <c r="B2904" s="57" t="s">
        <v>7965</v>
      </c>
      <c r="C2904" s="58" t="s">
        <v>7966</v>
      </c>
      <c r="D2904" s="58" t="s">
        <v>7967</v>
      </c>
      <c r="E2904" s="58" t="s">
        <v>3101</v>
      </c>
      <c r="F2904" s="57" t="s">
        <v>441</v>
      </c>
      <c r="G2904" s="59">
        <v>24944</v>
      </c>
      <c r="H2904" s="102">
        <f t="shared" si="45"/>
        <v>5.0792616499862557</v>
      </c>
    </row>
    <row r="2905" spans="1:8" x14ac:dyDescent="0.25">
      <c r="A2905" s="56">
        <v>371161000807</v>
      </c>
      <c r="B2905" s="57" t="s">
        <v>7968</v>
      </c>
      <c r="C2905" s="58" t="s">
        <v>7969</v>
      </c>
      <c r="D2905" s="58" t="s">
        <v>7970</v>
      </c>
      <c r="E2905" s="58" t="s">
        <v>4814</v>
      </c>
      <c r="F2905" s="57" t="s">
        <v>441</v>
      </c>
      <c r="G2905" s="59">
        <v>24944</v>
      </c>
      <c r="H2905" s="102">
        <f t="shared" si="45"/>
        <v>5.0792616499862557</v>
      </c>
    </row>
    <row r="2906" spans="1:8" x14ac:dyDescent="0.25">
      <c r="A2906" s="56">
        <v>371191101721</v>
      </c>
      <c r="B2906" s="57" t="s">
        <v>7971</v>
      </c>
      <c r="C2906" s="58" t="s">
        <v>7972</v>
      </c>
      <c r="D2906" s="58" t="s">
        <v>7973</v>
      </c>
      <c r="E2906" s="58" t="s">
        <v>1674</v>
      </c>
      <c r="F2906" s="57" t="s">
        <v>441</v>
      </c>
      <c r="G2906" s="59">
        <v>24944</v>
      </c>
      <c r="H2906" s="102">
        <f t="shared" si="45"/>
        <v>5.0792616499862557</v>
      </c>
    </row>
    <row r="2907" spans="1:8" x14ac:dyDescent="0.25">
      <c r="A2907" s="56">
        <v>371850202492</v>
      </c>
      <c r="B2907" s="57" t="s">
        <v>7974</v>
      </c>
      <c r="C2907" s="58" t="s">
        <v>7975</v>
      </c>
      <c r="D2907" s="58" t="s">
        <v>7976</v>
      </c>
      <c r="E2907" s="58" t="s">
        <v>2200</v>
      </c>
      <c r="F2907" s="57" t="s">
        <v>441</v>
      </c>
      <c r="G2907" s="59">
        <v>24944</v>
      </c>
      <c r="H2907" s="102">
        <f t="shared" si="45"/>
        <v>5.0792616499862557</v>
      </c>
    </row>
    <row r="2908" spans="1:8" x14ac:dyDescent="0.25">
      <c r="A2908" s="56">
        <v>371880310834</v>
      </c>
      <c r="B2908" s="57" t="s">
        <v>7977</v>
      </c>
      <c r="C2908" s="58" t="s">
        <v>7978</v>
      </c>
      <c r="D2908" s="58" t="s">
        <v>7979</v>
      </c>
      <c r="E2908" s="58" t="s">
        <v>1674</v>
      </c>
      <c r="F2908" s="57" t="s">
        <v>441</v>
      </c>
      <c r="G2908" s="59">
        <v>24944</v>
      </c>
      <c r="H2908" s="102">
        <f t="shared" si="45"/>
        <v>5.0792616499862557</v>
      </c>
    </row>
    <row r="2909" spans="1:8" x14ac:dyDescent="0.25">
      <c r="A2909" s="56">
        <v>371891216139</v>
      </c>
      <c r="B2909" s="57" t="s">
        <v>7980</v>
      </c>
      <c r="C2909" s="58" t="s">
        <v>7981</v>
      </c>
      <c r="D2909" s="58" t="s">
        <v>7982</v>
      </c>
      <c r="E2909" s="58" t="s">
        <v>4814</v>
      </c>
      <c r="F2909" s="57" t="s">
        <v>441</v>
      </c>
      <c r="G2909" s="59">
        <v>24944</v>
      </c>
      <c r="H2909" s="102">
        <f t="shared" si="45"/>
        <v>5.0792616499862557</v>
      </c>
    </row>
    <row r="2910" spans="1:8" x14ac:dyDescent="0.25">
      <c r="A2910" s="56">
        <v>371921200313</v>
      </c>
      <c r="B2910" s="57" t="s">
        <v>7983</v>
      </c>
      <c r="C2910" s="58" t="s">
        <v>7984</v>
      </c>
      <c r="D2910" s="58" t="s">
        <v>7985</v>
      </c>
      <c r="E2910" s="58" t="s">
        <v>4156</v>
      </c>
      <c r="F2910" s="57" t="s">
        <v>441</v>
      </c>
      <c r="G2910" s="59">
        <v>24944</v>
      </c>
      <c r="H2910" s="102">
        <f t="shared" si="45"/>
        <v>5.0792616499862557</v>
      </c>
    </row>
    <row r="2911" spans="1:8" x14ac:dyDescent="0.25">
      <c r="A2911" s="56">
        <v>371931000142</v>
      </c>
      <c r="B2911" s="57" t="s">
        <v>7986</v>
      </c>
      <c r="C2911" s="58" t="s">
        <v>7987</v>
      </c>
      <c r="D2911" s="58" t="s">
        <v>7988</v>
      </c>
      <c r="E2911" s="58" t="s">
        <v>2200</v>
      </c>
      <c r="F2911" s="57" t="s">
        <v>441</v>
      </c>
      <c r="G2911" s="59">
        <v>24944</v>
      </c>
      <c r="H2911" s="102">
        <f t="shared" si="45"/>
        <v>5.0792616499862557</v>
      </c>
    </row>
    <row r="2912" spans="1:8" x14ac:dyDescent="0.25">
      <c r="A2912" s="56">
        <v>371950800788</v>
      </c>
      <c r="B2912" s="57" t="s">
        <v>7989</v>
      </c>
      <c r="C2912" s="58" t="s">
        <v>7990</v>
      </c>
      <c r="D2912" s="58" t="s">
        <v>7991</v>
      </c>
      <c r="E2912" s="58" t="s">
        <v>3101</v>
      </c>
      <c r="F2912" s="57" t="s">
        <v>441</v>
      </c>
      <c r="G2912" s="59">
        <v>24944</v>
      </c>
      <c r="H2912" s="102">
        <f t="shared" si="45"/>
        <v>5.0792616499862557</v>
      </c>
    </row>
    <row r="2913" spans="1:8" x14ac:dyDescent="0.25">
      <c r="A2913" s="56">
        <v>371960400672</v>
      </c>
      <c r="B2913" s="57" t="s">
        <v>7992</v>
      </c>
      <c r="C2913" s="58" t="s">
        <v>7993</v>
      </c>
      <c r="D2913" s="58" t="s">
        <v>7994</v>
      </c>
      <c r="E2913" s="58" t="s">
        <v>1429</v>
      </c>
      <c r="F2913" s="57" t="s">
        <v>441</v>
      </c>
      <c r="G2913" s="59">
        <v>24944</v>
      </c>
      <c r="H2913" s="102">
        <f t="shared" si="45"/>
        <v>5.0792616499862557</v>
      </c>
    </row>
    <row r="2914" spans="1:8" x14ac:dyDescent="0.25">
      <c r="A2914" s="56">
        <v>371960800379</v>
      </c>
      <c r="B2914" s="57" t="s">
        <v>7995</v>
      </c>
      <c r="C2914" s="58" t="s">
        <v>7996</v>
      </c>
      <c r="D2914" s="58" t="s">
        <v>7997</v>
      </c>
      <c r="E2914" s="58" t="s">
        <v>1429</v>
      </c>
      <c r="F2914" s="57" t="s">
        <v>441</v>
      </c>
      <c r="G2914" s="59">
        <v>24944</v>
      </c>
      <c r="H2914" s="102">
        <f t="shared" si="45"/>
        <v>5.0792616499862557</v>
      </c>
    </row>
    <row r="2915" spans="1:8" x14ac:dyDescent="0.25">
      <c r="A2915" s="56">
        <v>371970500152</v>
      </c>
      <c r="B2915" s="57" t="s">
        <v>7998</v>
      </c>
      <c r="C2915" s="58" t="s">
        <v>7999</v>
      </c>
      <c r="D2915" s="58" t="s">
        <v>8000</v>
      </c>
      <c r="E2915" s="58" t="s">
        <v>3101</v>
      </c>
      <c r="F2915" s="57" t="s">
        <v>441</v>
      </c>
      <c r="G2915" s="59">
        <v>24944</v>
      </c>
      <c r="H2915" s="102">
        <f t="shared" si="45"/>
        <v>5.0792616499862557</v>
      </c>
    </row>
    <row r="2916" spans="1:8" x14ac:dyDescent="0.25">
      <c r="A2916" s="56">
        <v>371980200432</v>
      </c>
      <c r="B2916" s="57" t="s">
        <v>8001</v>
      </c>
      <c r="C2916" s="58" t="s">
        <v>8002</v>
      </c>
      <c r="D2916" s="58" t="s">
        <v>8003</v>
      </c>
      <c r="E2916" s="58" t="s">
        <v>2200</v>
      </c>
      <c r="F2916" s="57" t="s">
        <v>441</v>
      </c>
      <c r="G2916" s="59">
        <v>24944</v>
      </c>
      <c r="H2916" s="102">
        <f t="shared" si="45"/>
        <v>5.0792616499862557</v>
      </c>
    </row>
    <row r="2917" spans="1:8" x14ac:dyDescent="0.25">
      <c r="A2917" s="56">
        <v>371980300780</v>
      </c>
      <c r="B2917" s="57" t="s">
        <v>8004</v>
      </c>
      <c r="C2917" s="58" t="s">
        <v>8005</v>
      </c>
      <c r="D2917" s="58" t="s">
        <v>8006</v>
      </c>
      <c r="E2917" s="58" t="s">
        <v>1429</v>
      </c>
      <c r="F2917" s="57" t="s">
        <v>441</v>
      </c>
      <c r="G2917" s="59">
        <v>24944</v>
      </c>
      <c r="H2917" s="102">
        <f t="shared" si="45"/>
        <v>5.0792616499862557</v>
      </c>
    </row>
    <row r="2918" spans="1:8" x14ac:dyDescent="0.25">
      <c r="A2918" s="56">
        <v>371991101878</v>
      </c>
      <c r="B2918" s="57" t="s">
        <v>8007</v>
      </c>
      <c r="C2918" s="58" t="s">
        <v>8008</v>
      </c>
      <c r="D2918" s="58" t="s">
        <v>8009</v>
      </c>
      <c r="E2918" s="58" t="s">
        <v>2200</v>
      </c>
      <c r="F2918" s="57" t="s">
        <v>441</v>
      </c>
      <c r="G2918" s="59">
        <v>24944</v>
      </c>
      <c r="H2918" s="102">
        <f t="shared" si="45"/>
        <v>5.0792616499862557</v>
      </c>
    </row>
    <row r="2919" spans="1:8" x14ac:dyDescent="0.25">
      <c r="A2919" s="56">
        <v>371991200876</v>
      </c>
      <c r="B2919" s="57" t="s">
        <v>8010</v>
      </c>
      <c r="C2919" s="58" t="s">
        <v>8011</v>
      </c>
      <c r="D2919" s="58" t="s">
        <v>8012</v>
      </c>
      <c r="E2919" s="58" t="s">
        <v>1674</v>
      </c>
      <c r="F2919" s="57" t="s">
        <v>441</v>
      </c>
      <c r="G2919" s="59">
        <v>24944</v>
      </c>
      <c r="H2919" s="102">
        <f t="shared" si="45"/>
        <v>5.0792616499862557</v>
      </c>
    </row>
    <row r="2920" spans="1:8" x14ac:dyDescent="0.25">
      <c r="A2920" s="56">
        <v>385161000018</v>
      </c>
      <c r="B2920" s="57" t="s">
        <v>8013</v>
      </c>
      <c r="C2920" s="58" t="s">
        <v>8014</v>
      </c>
      <c r="D2920" s="58" t="s">
        <v>8015</v>
      </c>
      <c r="E2920" s="58" t="s">
        <v>1280</v>
      </c>
      <c r="F2920" s="57" t="s">
        <v>441</v>
      </c>
      <c r="G2920" s="59">
        <v>24944</v>
      </c>
      <c r="H2920" s="102">
        <f t="shared" si="45"/>
        <v>5.0792616499862557</v>
      </c>
    </row>
    <row r="2921" spans="1:8" x14ac:dyDescent="0.25">
      <c r="A2921" s="56">
        <v>389070610528</v>
      </c>
      <c r="B2921" s="57" t="s">
        <v>8016</v>
      </c>
      <c r="C2921" s="58" t="s">
        <v>8017</v>
      </c>
      <c r="D2921" s="58" t="s">
        <v>8018</v>
      </c>
      <c r="E2921" s="58" t="s">
        <v>1489</v>
      </c>
      <c r="F2921" s="57" t="s">
        <v>441</v>
      </c>
      <c r="G2921" s="59">
        <v>24944</v>
      </c>
      <c r="H2921" s="102">
        <f t="shared" si="45"/>
        <v>5.0792616499862557</v>
      </c>
    </row>
    <row r="2922" spans="1:8" x14ac:dyDescent="0.25">
      <c r="A2922" s="56">
        <v>389100700012</v>
      </c>
      <c r="B2922" s="57" t="s">
        <v>8019</v>
      </c>
      <c r="C2922" s="58" t="s">
        <v>8020</v>
      </c>
      <c r="D2922" s="58" t="s">
        <v>8021</v>
      </c>
      <c r="E2922" s="58" t="s">
        <v>3105</v>
      </c>
      <c r="F2922" s="57" t="s">
        <v>441</v>
      </c>
      <c r="G2922" s="59">
        <v>24944</v>
      </c>
      <c r="H2922" s="102">
        <f t="shared" si="45"/>
        <v>5.0792616499862557</v>
      </c>
    </row>
    <row r="2923" spans="1:8" x14ac:dyDescent="0.25">
      <c r="A2923" s="56">
        <v>389100700217</v>
      </c>
      <c r="B2923" s="57" t="s">
        <v>8022</v>
      </c>
      <c r="C2923" s="58" t="s">
        <v>8023</v>
      </c>
      <c r="D2923" s="58" t="s">
        <v>8024</v>
      </c>
      <c r="E2923" s="58" t="s">
        <v>1489</v>
      </c>
      <c r="F2923" s="57" t="s">
        <v>441</v>
      </c>
      <c r="G2923" s="59">
        <v>24944</v>
      </c>
      <c r="H2923" s="102">
        <f t="shared" si="45"/>
        <v>5.0792616499862557</v>
      </c>
    </row>
    <row r="2924" spans="1:8" x14ac:dyDescent="0.25">
      <c r="A2924" s="56">
        <v>389111000071</v>
      </c>
      <c r="B2924" s="57" t="s">
        <v>8025</v>
      </c>
      <c r="C2924" s="58" t="s">
        <v>8026</v>
      </c>
      <c r="D2924" s="58" t="s">
        <v>8027</v>
      </c>
      <c r="E2924" s="58" t="s">
        <v>3153</v>
      </c>
      <c r="F2924" s="57" t="s">
        <v>477</v>
      </c>
      <c r="G2924" s="59">
        <v>24944</v>
      </c>
      <c r="H2924" s="102">
        <f t="shared" si="45"/>
        <v>5.0792616499862557</v>
      </c>
    </row>
    <row r="2925" spans="1:8" x14ac:dyDescent="0.25">
      <c r="A2925" s="56">
        <v>389190100078</v>
      </c>
      <c r="B2925" s="57" t="s">
        <v>8028</v>
      </c>
      <c r="C2925" s="58" t="s">
        <v>8023</v>
      </c>
      <c r="D2925" s="58" t="s">
        <v>8029</v>
      </c>
      <c r="E2925" s="58" t="s">
        <v>1489</v>
      </c>
      <c r="F2925" s="57" t="s">
        <v>441</v>
      </c>
      <c r="G2925" s="59">
        <v>24944</v>
      </c>
      <c r="H2925" s="102">
        <f t="shared" si="45"/>
        <v>5.0792616499862557</v>
      </c>
    </row>
    <row r="2926" spans="1:8" x14ac:dyDescent="0.25">
      <c r="A2926" s="56">
        <v>389641000226</v>
      </c>
      <c r="B2926" s="57" t="s">
        <v>8030</v>
      </c>
      <c r="C2926" s="58" t="s">
        <v>8031</v>
      </c>
      <c r="D2926" s="58" t="s">
        <v>8032</v>
      </c>
      <c r="E2926" s="58" t="s">
        <v>3105</v>
      </c>
      <c r="F2926" s="57" t="s">
        <v>441</v>
      </c>
      <c r="G2926" s="59">
        <v>24944</v>
      </c>
      <c r="H2926" s="102">
        <f t="shared" si="45"/>
        <v>5.0792616499862557</v>
      </c>
    </row>
    <row r="2927" spans="1:8" x14ac:dyDescent="0.25">
      <c r="A2927" s="56">
        <v>390000510494</v>
      </c>
      <c r="B2927" s="57" t="s">
        <v>8033</v>
      </c>
      <c r="C2927" s="58" t="s">
        <v>8034</v>
      </c>
      <c r="D2927" s="58" t="s">
        <v>3741</v>
      </c>
      <c r="E2927" s="58" t="s">
        <v>1679</v>
      </c>
      <c r="F2927" s="57" t="s">
        <v>477</v>
      </c>
      <c r="G2927" s="59">
        <v>24944</v>
      </c>
      <c r="H2927" s="102">
        <f t="shared" si="45"/>
        <v>5.0792616499862557</v>
      </c>
    </row>
    <row r="2928" spans="1:8" x14ac:dyDescent="0.25">
      <c r="A2928" s="56">
        <v>390030410648</v>
      </c>
      <c r="B2928" s="57" t="s">
        <v>8035</v>
      </c>
      <c r="C2928" s="58" t="s">
        <v>8036</v>
      </c>
      <c r="D2928" s="58" t="s">
        <v>3741</v>
      </c>
      <c r="E2928" s="58" t="s">
        <v>1679</v>
      </c>
      <c r="F2928" s="57" t="s">
        <v>441</v>
      </c>
      <c r="G2928" s="59">
        <v>24944</v>
      </c>
      <c r="H2928" s="102">
        <f t="shared" si="45"/>
        <v>5.0792616499862557</v>
      </c>
    </row>
    <row r="2929" spans="1:8" x14ac:dyDescent="0.25">
      <c r="A2929" s="56">
        <v>390080600235</v>
      </c>
      <c r="B2929" s="57" t="s">
        <v>8037</v>
      </c>
      <c r="C2929" s="58" t="s">
        <v>8038</v>
      </c>
      <c r="D2929" s="58" t="s">
        <v>8039</v>
      </c>
      <c r="E2929" s="58" t="s">
        <v>1055</v>
      </c>
      <c r="F2929" s="57" t="s">
        <v>441</v>
      </c>
      <c r="G2929" s="59">
        <v>24944</v>
      </c>
      <c r="H2929" s="102">
        <f t="shared" si="45"/>
        <v>5.0792616499862557</v>
      </c>
    </row>
    <row r="2930" spans="1:8" x14ac:dyDescent="0.25">
      <c r="A2930" s="56">
        <v>390091000370</v>
      </c>
      <c r="B2930" s="57" t="s">
        <v>8040</v>
      </c>
      <c r="C2930" s="58" t="s">
        <v>8041</v>
      </c>
      <c r="D2930" s="58" t="s">
        <v>8042</v>
      </c>
      <c r="E2930" s="58" t="s">
        <v>1215</v>
      </c>
      <c r="F2930" s="57" t="s">
        <v>441</v>
      </c>
      <c r="G2930" s="59">
        <v>24944</v>
      </c>
      <c r="H2930" s="102">
        <f t="shared" si="45"/>
        <v>5.0792616499862557</v>
      </c>
    </row>
    <row r="2931" spans="1:8" x14ac:dyDescent="0.25">
      <c r="A2931" s="56">
        <v>390101200925</v>
      </c>
      <c r="B2931" s="57" t="s">
        <v>8043</v>
      </c>
      <c r="C2931" s="58" t="s">
        <v>8044</v>
      </c>
      <c r="D2931" s="58" t="s">
        <v>8045</v>
      </c>
      <c r="E2931" s="58" t="s">
        <v>1532</v>
      </c>
      <c r="F2931" s="57" t="s">
        <v>477</v>
      </c>
      <c r="G2931" s="59">
        <v>24944</v>
      </c>
      <c r="H2931" s="102">
        <f t="shared" si="45"/>
        <v>5.0792616499862557</v>
      </c>
    </row>
    <row r="2932" spans="1:8" x14ac:dyDescent="0.25">
      <c r="A2932" s="56">
        <v>390110500109</v>
      </c>
      <c r="B2932" s="57" t="s">
        <v>8046</v>
      </c>
      <c r="C2932" s="58" t="s">
        <v>8047</v>
      </c>
      <c r="D2932" s="58" t="s">
        <v>8048</v>
      </c>
      <c r="E2932" s="58" t="s">
        <v>1532</v>
      </c>
      <c r="F2932" s="57" t="s">
        <v>477</v>
      </c>
      <c r="G2932" s="59">
        <v>24944</v>
      </c>
      <c r="H2932" s="102">
        <f t="shared" si="45"/>
        <v>5.0792616499862557</v>
      </c>
    </row>
    <row r="2933" spans="1:8" x14ac:dyDescent="0.25">
      <c r="A2933" s="56">
        <v>390111101097</v>
      </c>
      <c r="B2933" s="57" t="s">
        <v>8049</v>
      </c>
      <c r="C2933" s="58" t="s">
        <v>7432</v>
      </c>
      <c r="D2933" s="58" t="s">
        <v>8050</v>
      </c>
      <c r="E2933" s="58" t="s">
        <v>1532</v>
      </c>
      <c r="F2933" s="57" t="s">
        <v>441</v>
      </c>
      <c r="G2933" s="59">
        <v>24944</v>
      </c>
      <c r="H2933" s="102">
        <f t="shared" si="45"/>
        <v>5.0792616499862557</v>
      </c>
    </row>
    <row r="2934" spans="1:8" x14ac:dyDescent="0.25">
      <c r="A2934" s="56">
        <v>390120101253</v>
      </c>
      <c r="B2934" s="57" t="s">
        <v>8051</v>
      </c>
      <c r="C2934" s="58" t="s">
        <v>8052</v>
      </c>
      <c r="D2934" s="58" t="s">
        <v>8053</v>
      </c>
      <c r="E2934" s="58" t="s">
        <v>1532</v>
      </c>
      <c r="F2934" s="57" t="s">
        <v>477</v>
      </c>
      <c r="G2934" s="59">
        <v>24944</v>
      </c>
      <c r="H2934" s="102">
        <f t="shared" si="45"/>
        <v>5.0792616499862557</v>
      </c>
    </row>
    <row r="2935" spans="1:8" x14ac:dyDescent="0.25">
      <c r="A2935" s="56">
        <v>390120200642</v>
      </c>
      <c r="B2935" s="57" t="s">
        <v>8054</v>
      </c>
      <c r="C2935" s="58" t="s">
        <v>8055</v>
      </c>
      <c r="D2935" s="58" t="s">
        <v>8053</v>
      </c>
      <c r="E2935" s="58" t="s">
        <v>1532</v>
      </c>
      <c r="F2935" s="57" t="s">
        <v>477</v>
      </c>
      <c r="G2935" s="59">
        <v>24944</v>
      </c>
      <c r="H2935" s="102">
        <f t="shared" si="45"/>
        <v>5.0792616499862557</v>
      </c>
    </row>
    <row r="2936" spans="1:8" x14ac:dyDescent="0.25">
      <c r="A2936" s="56">
        <v>390130200519</v>
      </c>
      <c r="B2936" s="57" t="s">
        <v>8056</v>
      </c>
      <c r="C2936" s="58" t="s">
        <v>8057</v>
      </c>
      <c r="D2936" s="58" t="s">
        <v>8058</v>
      </c>
      <c r="E2936" s="58" t="s">
        <v>1215</v>
      </c>
      <c r="F2936" s="57" t="s">
        <v>441</v>
      </c>
      <c r="G2936" s="59">
        <v>24944</v>
      </c>
      <c r="H2936" s="102">
        <f t="shared" si="45"/>
        <v>5.0792616499862557</v>
      </c>
    </row>
    <row r="2937" spans="1:8" x14ac:dyDescent="0.25">
      <c r="A2937" s="56">
        <v>390141200171</v>
      </c>
      <c r="B2937" s="57" t="s">
        <v>8059</v>
      </c>
      <c r="C2937" s="58" t="s">
        <v>8060</v>
      </c>
      <c r="D2937" s="58" t="s">
        <v>8061</v>
      </c>
      <c r="E2937" s="58" t="s">
        <v>4686</v>
      </c>
      <c r="F2937" s="57" t="s">
        <v>441</v>
      </c>
      <c r="G2937" s="59">
        <v>24944</v>
      </c>
      <c r="H2937" s="102">
        <f t="shared" si="45"/>
        <v>5.0792616499862557</v>
      </c>
    </row>
    <row r="2938" spans="1:8" x14ac:dyDescent="0.25">
      <c r="A2938" s="56">
        <v>390151000030</v>
      </c>
      <c r="B2938" s="57" t="s">
        <v>8062</v>
      </c>
      <c r="C2938" s="58" t="s">
        <v>8063</v>
      </c>
      <c r="D2938" s="58" t="s">
        <v>8064</v>
      </c>
      <c r="E2938" s="58" t="s">
        <v>1532</v>
      </c>
      <c r="F2938" s="57" t="s">
        <v>441</v>
      </c>
      <c r="G2938" s="59">
        <v>24944</v>
      </c>
      <c r="H2938" s="102">
        <f t="shared" si="45"/>
        <v>5.0792616499862557</v>
      </c>
    </row>
    <row r="2939" spans="1:8" x14ac:dyDescent="0.25">
      <c r="A2939" s="56">
        <v>390190100114</v>
      </c>
      <c r="B2939" s="57" t="s">
        <v>8065</v>
      </c>
      <c r="C2939" s="58" t="s">
        <v>8066</v>
      </c>
      <c r="D2939" s="58" t="s">
        <v>8067</v>
      </c>
      <c r="E2939" s="58" t="s">
        <v>1781</v>
      </c>
      <c r="F2939" s="57" t="s">
        <v>441</v>
      </c>
      <c r="G2939" s="59">
        <v>24944</v>
      </c>
      <c r="H2939" s="102">
        <f t="shared" si="45"/>
        <v>5.0792616499862557</v>
      </c>
    </row>
    <row r="2940" spans="1:8" x14ac:dyDescent="0.25">
      <c r="A2940" s="56">
        <v>390190900862</v>
      </c>
      <c r="B2940" s="57" t="s">
        <v>8068</v>
      </c>
      <c r="C2940" s="58" t="s">
        <v>8069</v>
      </c>
      <c r="D2940" s="58" t="s">
        <v>8070</v>
      </c>
      <c r="E2940" s="58" t="s">
        <v>1525</v>
      </c>
      <c r="F2940" s="57" t="s">
        <v>441</v>
      </c>
      <c r="G2940" s="59">
        <v>24944</v>
      </c>
      <c r="H2940" s="102">
        <f t="shared" si="45"/>
        <v>5.0792616499862557</v>
      </c>
    </row>
    <row r="2941" spans="1:8" x14ac:dyDescent="0.25">
      <c r="A2941" s="56">
        <v>390750700147</v>
      </c>
      <c r="B2941" s="57" t="s">
        <v>8071</v>
      </c>
      <c r="C2941" s="58" t="s">
        <v>8072</v>
      </c>
      <c r="D2941" s="58" t="s">
        <v>8073</v>
      </c>
      <c r="E2941" s="58" t="s">
        <v>1532</v>
      </c>
      <c r="F2941" s="57" t="s">
        <v>441</v>
      </c>
      <c r="G2941" s="59">
        <v>24944</v>
      </c>
      <c r="H2941" s="102">
        <f t="shared" si="45"/>
        <v>5.0792616499862557</v>
      </c>
    </row>
    <row r="2942" spans="1:8" x14ac:dyDescent="0.25">
      <c r="A2942" s="56">
        <v>390751100054</v>
      </c>
      <c r="B2942" s="57" t="s">
        <v>8074</v>
      </c>
      <c r="C2942" s="58" t="s">
        <v>8075</v>
      </c>
      <c r="D2942" s="58" t="s">
        <v>1394</v>
      </c>
      <c r="E2942" s="58" t="s">
        <v>1532</v>
      </c>
      <c r="F2942" s="57" t="s">
        <v>8076</v>
      </c>
      <c r="G2942" s="59">
        <v>24944</v>
      </c>
      <c r="H2942" s="102">
        <f t="shared" si="45"/>
        <v>5.0792616499862557</v>
      </c>
    </row>
    <row r="2943" spans="1:8" x14ac:dyDescent="0.25">
      <c r="A2943" s="56">
        <v>390751200326</v>
      </c>
      <c r="B2943" s="57" t="s">
        <v>8077</v>
      </c>
      <c r="C2943" s="58" t="s">
        <v>2594</v>
      </c>
      <c r="D2943" s="58" t="s">
        <v>3549</v>
      </c>
      <c r="E2943" s="58" t="s">
        <v>1532</v>
      </c>
      <c r="F2943" s="57" t="s">
        <v>441</v>
      </c>
      <c r="G2943" s="59">
        <v>24944</v>
      </c>
      <c r="H2943" s="102">
        <f t="shared" si="45"/>
        <v>5.0792616499862557</v>
      </c>
    </row>
    <row r="2944" spans="1:8" x14ac:dyDescent="0.25">
      <c r="A2944" s="56">
        <v>390760100148</v>
      </c>
      <c r="B2944" s="57" t="s">
        <v>8078</v>
      </c>
      <c r="C2944" s="58" t="s">
        <v>8079</v>
      </c>
      <c r="D2944" s="58" t="s">
        <v>3549</v>
      </c>
      <c r="E2944" s="58" t="s">
        <v>1532</v>
      </c>
      <c r="F2944" s="57" t="s">
        <v>441</v>
      </c>
      <c r="G2944" s="59">
        <v>24944</v>
      </c>
      <c r="H2944" s="102">
        <f t="shared" si="45"/>
        <v>5.0792616499862557</v>
      </c>
    </row>
    <row r="2945" spans="1:8" x14ac:dyDescent="0.25">
      <c r="A2945" s="56">
        <v>390841100495</v>
      </c>
      <c r="B2945" s="57" t="s">
        <v>8080</v>
      </c>
      <c r="C2945" s="58" t="s">
        <v>8081</v>
      </c>
      <c r="D2945" s="58" t="s">
        <v>3549</v>
      </c>
      <c r="E2945" s="58" t="s">
        <v>1532</v>
      </c>
      <c r="F2945" s="57" t="s">
        <v>441</v>
      </c>
      <c r="G2945" s="59">
        <v>24944</v>
      </c>
      <c r="H2945" s="102">
        <f t="shared" si="45"/>
        <v>5.0792616499862557</v>
      </c>
    </row>
    <row r="2946" spans="1:8" x14ac:dyDescent="0.25">
      <c r="A2946" s="56">
        <v>390890100042</v>
      </c>
      <c r="B2946" s="57" t="s">
        <v>8082</v>
      </c>
      <c r="C2946" s="58" t="s">
        <v>8083</v>
      </c>
      <c r="D2946" s="58" t="s">
        <v>8084</v>
      </c>
      <c r="E2946" s="58" t="s">
        <v>1556</v>
      </c>
      <c r="F2946" s="57" t="s">
        <v>441</v>
      </c>
      <c r="G2946" s="59">
        <v>24944</v>
      </c>
      <c r="H2946" s="102">
        <f t="shared" si="45"/>
        <v>5.0792616499862557</v>
      </c>
    </row>
    <row r="2947" spans="1:8" x14ac:dyDescent="0.25">
      <c r="A2947" s="56">
        <v>390890600011</v>
      </c>
      <c r="B2947" s="57" t="s">
        <v>8085</v>
      </c>
      <c r="C2947" s="58" t="s">
        <v>8086</v>
      </c>
      <c r="D2947" s="58" t="s">
        <v>8087</v>
      </c>
      <c r="E2947" s="58" t="s">
        <v>1215</v>
      </c>
      <c r="F2947" s="57" t="s">
        <v>441</v>
      </c>
      <c r="G2947" s="59">
        <v>24944</v>
      </c>
      <c r="H2947" s="102">
        <f t="shared" ref="H2947:H3010" si="46">G2947/4910.95</f>
        <v>5.0792616499862557</v>
      </c>
    </row>
    <row r="2948" spans="1:8" x14ac:dyDescent="0.25">
      <c r="A2948" s="56">
        <v>390891100020</v>
      </c>
      <c r="B2948" s="57" t="s">
        <v>8088</v>
      </c>
      <c r="C2948" s="58" t="s">
        <v>8089</v>
      </c>
      <c r="D2948" s="58" t="s">
        <v>8090</v>
      </c>
      <c r="E2948" s="58" t="s">
        <v>1532</v>
      </c>
      <c r="F2948" s="57" t="s">
        <v>441</v>
      </c>
      <c r="G2948" s="59">
        <v>24944</v>
      </c>
      <c r="H2948" s="102">
        <f t="shared" si="46"/>
        <v>5.0792616499862557</v>
      </c>
    </row>
    <row r="2949" spans="1:8" x14ac:dyDescent="0.25">
      <c r="A2949" s="56">
        <v>390920800044</v>
      </c>
      <c r="B2949" s="57" t="s">
        <v>8091</v>
      </c>
      <c r="C2949" s="58" t="s">
        <v>3758</v>
      </c>
      <c r="D2949" s="58" t="s">
        <v>8092</v>
      </c>
      <c r="E2949" s="58" t="s">
        <v>1215</v>
      </c>
      <c r="F2949" s="57" t="s">
        <v>441</v>
      </c>
      <c r="G2949" s="59">
        <v>24944</v>
      </c>
      <c r="H2949" s="102">
        <f t="shared" si="46"/>
        <v>5.0792616499862557</v>
      </c>
    </row>
    <row r="2950" spans="1:8" x14ac:dyDescent="0.25">
      <c r="A2950" s="56">
        <v>390940500438</v>
      </c>
      <c r="B2950" s="57" t="s">
        <v>8093</v>
      </c>
      <c r="C2950" s="58" t="s">
        <v>5514</v>
      </c>
      <c r="D2950" s="58" t="s">
        <v>8094</v>
      </c>
      <c r="E2950" s="58" t="s">
        <v>1055</v>
      </c>
      <c r="F2950" s="57" t="s">
        <v>441</v>
      </c>
      <c r="G2950" s="59">
        <v>24944</v>
      </c>
      <c r="H2950" s="102">
        <f t="shared" si="46"/>
        <v>5.0792616499862557</v>
      </c>
    </row>
    <row r="2951" spans="1:8" x14ac:dyDescent="0.25">
      <c r="A2951" s="56">
        <v>390960410192</v>
      </c>
      <c r="B2951" s="57" t="s">
        <v>8095</v>
      </c>
      <c r="C2951" s="58" t="s">
        <v>4776</v>
      </c>
      <c r="D2951" s="58" t="s">
        <v>8096</v>
      </c>
      <c r="E2951" s="58" t="s">
        <v>1532</v>
      </c>
      <c r="F2951" s="57" t="s">
        <v>441</v>
      </c>
      <c r="G2951" s="59">
        <v>24944</v>
      </c>
      <c r="H2951" s="102">
        <f t="shared" si="46"/>
        <v>5.0792616499862557</v>
      </c>
    </row>
    <row r="2952" spans="1:8" x14ac:dyDescent="0.25">
      <c r="A2952" s="56">
        <v>390960910241</v>
      </c>
      <c r="B2952" s="57" t="s">
        <v>8097</v>
      </c>
      <c r="C2952" s="58" t="s">
        <v>8098</v>
      </c>
      <c r="D2952" s="58" t="s">
        <v>8099</v>
      </c>
      <c r="E2952" s="58" t="s">
        <v>1532</v>
      </c>
      <c r="F2952" s="57" t="s">
        <v>441</v>
      </c>
      <c r="G2952" s="59">
        <v>24944</v>
      </c>
      <c r="H2952" s="102">
        <f t="shared" si="46"/>
        <v>5.0792616499862557</v>
      </c>
    </row>
    <row r="2953" spans="1:8" x14ac:dyDescent="0.25">
      <c r="A2953" s="56">
        <v>390970910720</v>
      </c>
      <c r="B2953" s="57" t="s">
        <v>8100</v>
      </c>
      <c r="C2953" s="58" t="s">
        <v>8101</v>
      </c>
      <c r="D2953" s="58" t="s">
        <v>8102</v>
      </c>
      <c r="E2953" s="58" t="s">
        <v>1532</v>
      </c>
      <c r="F2953" s="57" t="s">
        <v>441</v>
      </c>
      <c r="G2953" s="59">
        <v>24944</v>
      </c>
      <c r="H2953" s="102">
        <f t="shared" si="46"/>
        <v>5.0792616499862557</v>
      </c>
    </row>
    <row r="2954" spans="1:8" x14ac:dyDescent="0.25">
      <c r="A2954" s="56">
        <v>391000410356</v>
      </c>
      <c r="B2954" s="57" t="s">
        <v>8103</v>
      </c>
      <c r="C2954" s="58" t="s">
        <v>8104</v>
      </c>
      <c r="D2954" s="58" t="s">
        <v>8105</v>
      </c>
      <c r="E2954" s="58" t="s">
        <v>1416</v>
      </c>
      <c r="F2954" s="57" t="s">
        <v>441</v>
      </c>
      <c r="G2954" s="59">
        <v>24944</v>
      </c>
      <c r="H2954" s="102">
        <f t="shared" si="46"/>
        <v>5.0792616499862557</v>
      </c>
    </row>
    <row r="2955" spans="1:8" x14ac:dyDescent="0.25">
      <c r="A2955" s="56">
        <v>391010910233</v>
      </c>
      <c r="B2955" s="57" t="s">
        <v>8106</v>
      </c>
      <c r="C2955" s="58" t="s">
        <v>4970</v>
      </c>
      <c r="D2955" s="58" t="s">
        <v>8107</v>
      </c>
      <c r="E2955" s="58" t="s">
        <v>984</v>
      </c>
      <c r="F2955" s="57" t="s">
        <v>441</v>
      </c>
      <c r="G2955" s="59">
        <v>24944</v>
      </c>
      <c r="H2955" s="102">
        <f t="shared" si="46"/>
        <v>5.0792616499862557</v>
      </c>
    </row>
    <row r="2956" spans="1:8" x14ac:dyDescent="0.25">
      <c r="A2956" s="56">
        <v>391011210146</v>
      </c>
      <c r="B2956" s="57" t="s">
        <v>8108</v>
      </c>
      <c r="C2956" s="58" t="s">
        <v>8109</v>
      </c>
      <c r="D2956" s="58" t="s">
        <v>2255</v>
      </c>
      <c r="E2956" s="58" t="s">
        <v>1416</v>
      </c>
      <c r="F2956" s="57" t="s">
        <v>441</v>
      </c>
      <c r="G2956" s="59">
        <v>24944</v>
      </c>
      <c r="H2956" s="102">
        <f t="shared" si="46"/>
        <v>5.0792616499862557</v>
      </c>
    </row>
    <row r="2957" spans="1:8" x14ac:dyDescent="0.25">
      <c r="A2957" s="56">
        <v>391100900083</v>
      </c>
      <c r="B2957" s="57" t="s">
        <v>8110</v>
      </c>
      <c r="C2957" s="58" t="s">
        <v>8111</v>
      </c>
      <c r="D2957" s="58" t="s">
        <v>8112</v>
      </c>
      <c r="E2957" s="58" t="s">
        <v>1525</v>
      </c>
      <c r="F2957" s="57" t="s">
        <v>441</v>
      </c>
      <c r="G2957" s="59">
        <v>24944</v>
      </c>
      <c r="H2957" s="102">
        <f t="shared" si="46"/>
        <v>5.0792616499862557</v>
      </c>
    </row>
    <row r="2958" spans="1:8" x14ac:dyDescent="0.25">
      <c r="A2958" s="56">
        <v>391100900091</v>
      </c>
      <c r="B2958" s="57" t="s">
        <v>8113</v>
      </c>
      <c r="C2958" s="58" t="s">
        <v>8114</v>
      </c>
      <c r="D2958" s="58" t="s">
        <v>8115</v>
      </c>
      <c r="E2958" s="58" t="s">
        <v>984</v>
      </c>
      <c r="F2958" s="57" t="s">
        <v>441</v>
      </c>
      <c r="G2958" s="59">
        <v>24944</v>
      </c>
      <c r="H2958" s="102">
        <f t="shared" si="46"/>
        <v>5.0792616499862557</v>
      </c>
    </row>
    <row r="2959" spans="1:8" x14ac:dyDescent="0.25">
      <c r="A2959" s="56">
        <v>391140400253</v>
      </c>
      <c r="B2959" s="57" t="s">
        <v>8116</v>
      </c>
      <c r="C2959" s="58" t="s">
        <v>8117</v>
      </c>
      <c r="D2959" s="58" t="s">
        <v>8118</v>
      </c>
      <c r="E2959" s="58" t="s">
        <v>1416</v>
      </c>
      <c r="F2959" s="57" t="s">
        <v>441</v>
      </c>
      <c r="G2959" s="59">
        <v>24944</v>
      </c>
      <c r="H2959" s="102">
        <f t="shared" si="46"/>
        <v>5.0792616499862557</v>
      </c>
    </row>
    <row r="2960" spans="1:8" x14ac:dyDescent="0.25">
      <c r="A2960" s="56">
        <v>391701000128</v>
      </c>
      <c r="B2960" s="57" t="s">
        <v>8119</v>
      </c>
      <c r="C2960" s="58" t="s">
        <v>8120</v>
      </c>
      <c r="D2960" s="58" t="s">
        <v>8121</v>
      </c>
      <c r="E2960" s="58" t="s">
        <v>984</v>
      </c>
      <c r="F2960" s="57" t="s">
        <v>441</v>
      </c>
      <c r="G2960" s="59">
        <v>24944</v>
      </c>
      <c r="H2960" s="102">
        <f t="shared" si="46"/>
        <v>5.0792616499862557</v>
      </c>
    </row>
    <row r="2961" spans="1:8" x14ac:dyDescent="0.25">
      <c r="A2961" s="56">
        <v>391770200082</v>
      </c>
      <c r="B2961" s="57" t="s">
        <v>8122</v>
      </c>
      <c r="C2961" s="58" t="s">
        <v>8123</v>
      </c>
      <c r="D2961" s="58" t="s">
        <v>8124</v>
      </c>
      <c r="E2961" s="58" t="s">
        <v>984</v>
      </c>
      <c r="F2961" s="57" t="s">
        <v>441</v>
      </c>
      <c r="G2961" s="59">
        <v>24944</v>
      </c>
      <c r="H2961" s="102">
        <f t="shared" si="46"/>
        <v>5.0792616499862557</v>
      </c>
    </row>
    <row r="2962" spans="1:8" x14ac:dyDescent="0.25">
      <c r="A2962" s="56">
        <v>391790200151</v>
      </c>
      <c r="B2962" s="57" t="s">
        <v>8125</v>
      </c>
      <c r="C2962" s="58" t="s">
        <v>8126</v>
      </c>
      <c r="D2962" s="58" t="s">
        <v>8127</v>
      </c>
      <c r="E2962" s="58" t="s">
        <v>984</v>
      </c>
      <c r="F2962" s="57" t="s">
        <v>441</v>
      </c>
      <c r="G2962" s="59">
        <v>24944</v>
      </c>
      <c r="H2962" s="102">
        <f t="shared" si="46"/>
        <v>5.0792616499862557</v>
      </c>
    </row>
    <row r="2963" spans="1:8" x14ac:dyDescent="0.25">
      <c r="A2963" s="56">
        <v>391841000047</v>
      </c>
      <c r="B2963" s="57" t="s">
        <v>8128</v>
      </c>
      <c r="C2963" s="58" t="s">
        <v>8129</v>
      </c>
      <c r="D2963" s="58" t="s">
        <v>8130</v>
      </c>
      <c r="E2963" s="58" t="s">
        <v>1416</v>
      </c>
      <c r="F2963" s="57" t="s">
        <v>441</v>
      </c>
      <c r="G2963" s="59">
        <v>24944</v>
      </c>
      <c r="H2963" s="102">
        <f t="shared" si="46"/>
        <v>5.0792616499862557</v>
      </c>
    </row>
    <row r="2964" spans="1:8" x14ac:dyDescent="0.25">
      <c r="A2964" s="56">
        <v>391851200010</v>
      </c>
      <c r="B2964" s="57" t="s">
        <v>8131</v>
      </c>
      <c r="C2964" s="58" t="s">
        <v>8132</v>
      </c>
      <c r="D2964" s="58" t="s">
        <v>8133</v>
      </c>
      <c r="E2964" s="58" t="s">
        <v>3788</v>
      </c>
      <c r="F2964" s="57" t="s">
        <v>441</v>
      </c>
      <c r="G2964" s="59">
        <v>24944</v>
      </c>
      <c r="H2964" s="102">
        <f t="shared" si="46"/>
        <v>5.0792616499862557</v>
      </c>
    </row>
    <row r="2965" spans="1:8" x14ac:dyDescent="0.25">
      <c r="A2965" s="56">
        <v>391900700091</v>
      </c>
      <c r="B2965" s="57" t="s">
        <v>8134</v>
      </c>
      <c r="C2965" s="58" t="s">
        <v>8135</v>
      </c>
      <c r="D2965" s="58" t="s">
        <v>4971</v>
      </c>
      <c r="E2965" s="58" t="s">
        <v>984</v>
      </c>
      <c r="F2965" s="57" t="s">
        <v>441</v>
      </c>
      <c r="G2965" s="59">
        <v>24944</v>
      </c>
      <c r="H2965" s="102">
        <f t="shared" si="46"/>
        <v>5.0792616499862557</v>
      </c>
    </row>
    <row r="2966" spans="1:8" x14ac:dyDescent="0.25">
      <c r="A2966" s="56">
        <v>391910100067</v>
      </c>
      <c r="B2966" s="57" t="s">
        <v>8136</v>
      </c>
      <c r="C2966" s="58" t="s">
        <v>8137</v>
      </c>
      <c r="D2966" s="58" t="s">
        <v>8138</v>
      </c>
      <c r="E2966" s="58" t="s">
        <v>1788</v>
      </c>
      <c r="F2966" s="57" t="s">
        <v>441</v>
      </c>
      <c r="G2966" s="59">
        <v>24944</v>
      </c>
      <c r="H2966" s="102">
        <f t="shared" si="46"/>
        <v>5.0792616499862557</v>
      </c>
    </row>
    <row r="2967" spans="1:8" x14ac:dyDescent="0.25">
      <c r="A2967" s="56">
        <v>391910400079</v>
      </c>
      <c r="B2967" s="57" t="s">
        <v>8139</v>
      </c>
      <c r="C2967" s="58" t="s">
        <v>8140</v>
      </c>
      <c r="D2967" s="58" t="s">
        <v>8141</v>
      </c>
      <c r="E2967" s="58" t="s">
        <v>984</v>
      </c>
      <c r="F2967" s="57" t="s">
        <v>441</v>
      </c>
      <c r="G2967" s="59">
        <v>24944</v>
      </c>
      <c r="H2967" s="102">
        <f t="shared" si="46"/>
        <v>5.0792616499862557</v>
      </c>
    </row>
    <row r="2968" spans="1:8" x14ac:dyDescent="0.25">
      <c r="A2968" s="56">
        <v>391990901057</v>
      </c>
      <c r="B2968" s="57" t="s">
        <v>8142</v>
      </c>
      <c r="C2968" s="58" t="s">
        <v>5517</v>
      </c>
      <c r="D2968" s="58" t="s">
        <v>8143</v>
      </c>
      <c r="E2968" s="58" t="s">
        <v>1525</v>
      </c>
      <c r="F2968" s="57" t="s">
        <v>441</v>
      </c>
      <c r="G2968" s="59">
        <v>24944</v>
      </c>
      <c r="H2968" s="102">
        <f t="shared" si="46"/>
        <v>5.0792616499862557</v>
      </c>
    </row>
    <row r="2969" spans="1:8" x14ac:dyDescent="0.25">
      <c r="A2969" s="56">
        <v>393030610158</v>
      </c>
      <c r="B2969" s="57" t="s">
        <v>8144</v>
      </c>
      <c r="C2969" s="58" t="s">
        <v>8145</v>
      </c>
      <c r="D2969" s="58" t="s">
        <v>8146</v>
      </c>
      <c r="E2969" s="58" t="s">
        <v>1205</v>
      </c>
      <c r="F2969" s="57" t="s">
        <v>441</v>
      </c>
      <c r="G2969" s="59">
        <v>24944</v>
      </c>
      <c r="H2969" s="102">
        <f t="shared" si="46"/>
        <v>5.0792616499862557</v>
      </c>
    </row>
    <row r="2970" spans="1:8" x14ac:dyDescent="0.25">
      <c r="A2970" s="56">
        <v>393030610182</v>
      </c>
      <c r="B2970" s="57" t="s">
        <v>8147</v>
      </c>
      <c r="C2970" s="58" t="s">
        <v>8148</v>
      </c>
      <c r="D2970" s="58" t="s">
        <v>8149</v>
      </c>
      <c r="E2970" s="58" t="s">
        <v>6362</v>
      </c>
      <c r="F2970" s="57" t="s">
        <v>441</v>
      </c>
      <c r="G2970" s="59">
        <v>24944</v>
      </c>
      <c r="H2970" s="102">
        <f t="shared" si="46"/>
        <v>5.0792616499862557</v>
      </c>
    </row>
    <row r="2971" spans="1:8" x14ac:dyDescent="0.25">
      <c r="A2971" s="56">
        <v>395000500610</v>
      </c>
      <c r="B2971" s="57" t="s">
        <v>8150</v>
      </c>
      <c r="C2971" s="58" t="s">
        <v>8151</v>
      </c>
      <c r="D2971" s="58" t="s">
        <v>8152</v>
      </c>
      <c r="E2971" s="58" t="s">
        <v>743</v>
      </c>
      <c r="F2971" s="57" t="s">
        <v>441</v>
      </c>
      <c r="G2971" s="59">
        <v>24944</v>
      </c>
      <c r="H2971" s="102">
        <f t="shared" si="46"/>
        <v>5.0792616499862557</v>
      </c>
    </row>
    <row r="2972" spans="1:8" x14ac:dyDescent="0.25">
      <c r="A2972" s="56">
        <v>395000801024</v>
      </c>
      <c r="B2972" s="57" t="s">
        <v>8153</v>
      </c>
      <c r="C2972" s="58" t="s">
        <v>8154</v>
      </c>
      <c r="D2972" s="58" t="s">
        <v>2558</v>
      </c>
      <c r="E2972" s="58" t="s">
        <v>743</v>
      </c>
      <c r="F2972" s="57" t="s">
        <v>441</v>
      </c>
      <c r="G2972" s="59">
        <v>24944</v>
      </c>
      <c r="H2972" s="102">
        <f t="shared" si="46"/>
        <v>5.0792616499862557</v>
      </c>
    </row>
    <row r="2973" spans="1:8" x14ac:dyDescent="0.25">
      <c r="A2973" s="56">
        <v>395000802837</v>
      </c>
      <c r="B2973" s="57" t="s">
        <v>8155</v>
      </c>
      <c r="C2973" s="58" t="s">
        <v>8156</v>
      </c>
      <c r="D2973" s="58" t="s">
        <v>8157</v>
      </c>
      <c r="E2973" s="58" t="s">
        <v>743</v>
      </c>
      <c r="F2973" s="57" t="s">
        <v>441</v>
      </c>
      <c r="G2973" s="59">
        <v>24944</v>
      </c>
      <c r="H2973" s="102">
        <f t="shared" si="46"/>
        <v>5.0792616499862557</v>
      </c>
    </row>
    <row r="2974" spans="1:8" x14ac:dyDescent="0.25">
      <c r="A2974" s="56">
        <v>395010104062</v>
      </c>
      <c r="B2974" s="57" t="s">
        <v>8158</v>
      </c>
      <c r="C2974" s="58" t="s">
        <v>8159</v>
      </c>
      <c r="D2974" s="58" t="s">
        <v>8160</v>
      </c>
      <c r="E2974" s="58" t="s">
        <v>743</v>
      </c>
      <c r="F2974" s="57" t="s">
        <v>441</v>
      </c>
      <c r="G2974" s="59">
        <v>24944</v>
      </c>
      <c r="H2974" s="102">
        <f t="shared" si="46"/>
        <v>5.0792616499862557</v>
      </c>
    </row>
    <row r="2975" spans="1:8" x14ac:dyDescent="0.25">
      <c r="A2975" s="56">
        <v>395010104097</v>
      </c>
      <c r="B2975" s="57" t="s">
        <v>8161</v>
      </c>
      <c r="C2975" s="58" t="s">
        <v>8162</v>
      </c>
      <c r="D2975" s="58" t="s">
        <v>4752</v>
      </c>
      <c r="E2975" s="58" t="s">
        <v>743</v>
      </c>
      <c r="F2975" s="57" t="s">
        <v>441</v>
      </c>
      <c r="G2975" s="59">
        <v>24944</v>
      </c>
      <c r="H2975" s="102">
        <f t="shared" si="46"/>
        <v>5.0792616499862557</v>
      </c>
    </row>
    <row r="2976" spans="1:8" x14ac:dyDescent="0.25">
      <c r="A2976" s="56">
        <v>395011002964</v>
      </c>
      <c r="B2976" s="57" t="s">
        <v>8163</v>
      </c>
      <c r="C2976" s="58" t="s">
        <v>8164</v>
      </c>
      <c r="D2976" s="58" t="s">
        <v>8165</v>
      </c>
      <c r="E2976" s="58" t="s">
        <v>743</v>
      </c>
      <c r="F2976" s="57" t="s">
        <v>441</v>
      </c>
      <c r="G2976" s="59">
        <v>24944</v>
      </c>
      <c r="H2976" s="102">
        <f t="shared" si="46"/>
        <v>5.0792616499862557</v>
      </c>
    </row>
    <row r="2977" spans="1:8" x14ac:dyDescent="0.25">
      <c r="A2977" s="56">
        <v>395030300461</v>
      </c>
      <c r="B2977" s="57" t="s">
        <v>8166</v>
      </c>
      <c r="C2977" s="58" t="s">
        <v>8167</v>
      </c>
      <c r="D2977" s="58" t="s">
        <v>8168</v>
      </c>
      <c r="E2977" s="58" t="s">
        <v>743</v>
      </c>
      <c r="F2977" s="57" t="s">
        <v>441</v>
      </c>
      <c r="G2977" s="59">
        <v>24944</v>
      </c>
      <c r="H2977" s="102">
        <f t="shared" si="46"/>
        <v>5.0792616499862557</v>
      </c>
    </row>
    <row r="2978" spans="1:8" x14ac:dyDescent="0.25">
      <c r="A2978" s="56">
        <v>395030500452</v>
      </c>
      <c r="B2978" s="57" t="s">
        <v>8169</v>
      </c>
      <c r="C2978" s="58" t="s">
        <v>8170</v>
      </c>
      <c r="D2978" s="58" t="s">
        <v>8171</v>
      </c>
      <c r="E2978" s="58" t="s">
        <v>728</v>
      </c>
      <c r="F2978" s="57" t="s">
        <v>441</v>
      </c>
      <c r="G2978" s="59">
        <v>24944</v>
      </c>
      <c r="H2978" s="102">
        <f t="shared" si="46"/>
        <v>5.0792616499862557</v>
      </c>
    </row>
    <row r="2979" spans="1:8" x14ac:dyDescent="0.25">
      <c r="A2979" s="56">
        <v>395030800367</v>
      </c>
      <c r="B2979" s="57" t="s">
        <v>8172</v>
      </c>
      <c r="C2979" s="58" t="s">
        <v>8173</v>
      </c>
      <c r="D2979" s="58" t="s">
        <v>2016</v>
      </c>
      <c r="E2979" s="58" t="s">
        <v>728</v>
      </c>
      <c r="F2979" s="57" t="s">
        <v>441</v>
      </c>
      <c r="G2979" s="59">
        <v>24944</v>
      </c>
      <c r="H2979" s="102">
        <f t="shared" si="46"/>
        <v>5.0792616499862557</v>
      </c>
    </row>
    <row r="2980" spans="1:8" x14ac:dyDescent="0.25">
      <c r="A2980" s="56">
        <v>395030800855</v>
      </c>
      <c r="B2980" s="57" t="s">
        <v>8174</v>
      </c>
      <c r="C2980" s="58" t="s">
        <v>8175</v>
      </c>
      <c r="D2980" s="58" t="s">
        <v>8176</v>
      </c>
      <c r="E2980" s="58" t="s">
        <v>743</v>
      </c>
      <c r="F2980" s="57" t="s">
        <v>441</v>
      </c>
      <c r="G2980" s="59">
        <v>24944</v>
      </c>
      <c r="H2980" s="102">
        <f t="shared" si="46"/>
        <v>5.0792616499862557</v>
      </c>
    </row>
    <row r="2981" spans="1:8" x14ac:dyDescent="0.25">
      <c r="A2981" s="56">
        <v>395030901571</v>
      </c>
      <c r="B2981" s="57" t="s">
        <v>8177</v>
      </c>
      <c r="C2981" s="58" t="s">
        <v>8178</v>
      </c>
      <c r="D2981" s="58" t="s">
        <v>8179</v>
      </c>
      <c r="E2981" s="58" t="s">
        <v>728</v>
      </c>
      <c r="F2981" s="57" t="s">
        <v>441</v>
      </c>
      <c r="G2981" s="59">
        <v>24944</v>
      </c>
      <c r="H2981" s="102">
        <f t="shared" si="46"/>
        <v>5.0792616499862557</v>
      </c>
    </row>
    <row r="2982" spans="1:8" x14ac:dyDescent="0.25">
      <c r="A2982" s="56">
        <v>395040804280</v>
      </c>
      <c r="B2982" s="57" t="s">
        <v>8180</v>
      </c>
      <c r="C2982" s="58" t="s">
        <v>8181</v>
      </c>
      <c r="D2982" s="58" t="s">
        <v>3424</v>
      </c>
      <c r="E2982" s="58" t="s">
        <v>728</v>
      </c>
      <c r="F2982" s="57" t="s">
        <v>441</v>
      </c>
      <c r="G2982" s="59">
        <v>24944</v>
      </c>
      <c r="H2982" s="102">
        <f t="shared" si="46"/>
        <v>5.0792616499862557</v>
      </c>
    </row>
    <row r="2983" spans="1:8" x14ac:dyDescent="0.25">
      <c r="A2983" s="56">
        <v>395041102220</v>
      </c>
      <c r="B2983" s="57" t="s">
        <v>8182</v>
      </c>
      <c r="C2983" s="58" t="s">
        <v>4733</v>
      </c>
      <c r="D2983" s="58" t="s">
        <v>6835</v>
      </c>
      <c r="E2983" s="58" t="s">
        <v>743</v>
      </c>
      <c r="F2983" s="57" t="s">
        <v>441</v>
      </c>
      <c r="G2983" s="59">
        <v>24944</v>
      </c>
      <c r="H2983" s="102">
        <f t="shared" si="46"/>
        <v>5.0792616499862557</v>
      </c>
    </row>
    <row r="2984" spans="1:8" x14ac:dyDescent="0.25">
      <c r="A2984" s="56">
        <v>395050301553</v>
      </c>
      <c r="B2984" s="57" t="s">
        <v>8183</v>
      </c>
      <c r="C2984" s="58" t="s">
        <v>8184</v>
      </c>
      <c r="D2984" s="58" t="s">
        <v>8185</v>
      </c>
      <c r="E2984" s="58" t="s">
        <v>743</v>
      </c>
      <c r="F2984" s="57" t="s">
        <v>441</v>
      </c>
      <c r="G2984" s="59">
        <v>24944</v>
      </c>
      <c r="H2984" s="102">
        <f t="shared" si="46"/>
        <v>5.0792616499862557</v>
      </c>
    </row>
    <row r="2985" spans="1:8" x14ac:dyDescent="0.25">
      <c r="A2985" s="56">
        <v>395050801297</v>
      </c>
      <c r="B2985" s="57" t="s">
        <v>8186</v>
      </c>
      <c r="C2985" s="58" t="s">
        <v>8187</v>
      </c>
      <c r="D2985" s="58" t="s">
        <v>5184</v>
      </c>
      <c r="E2985" s="58" t="s">
        <v>4163</v>
      </c>
      <c r="F2985" s="57" t="s">
        <v>441</v>
      </c>
      <c r="G2985" s="59">
        <v>24944</v>
      </c>
      <c r="H2985" s="102">
        <f t="shared" si="46"/>
        <v>5.0792616499862557</v>
      </c>
    </row>
    <row r="2986" spans="1:8" x14ac:dyDescent="0.25">
      <c r="A2986" s="56">
        <v>395051201072</v>
      </c>
      <c r="B2986" s="57" t="s">
        <v>8188</v>
      </c>
      <c r="C2986" s="58" t="s">
        <v>8189</v>
      </c>
      <c r="D2986" s="58" t="s">
        <v>8190</v>
      </c>
      <c r="E2986" s="58" t="s">
        <v>728</v>
      </c>
      <c r="F2986" s="57" t="s">
        <v>441</v>
      </c>
      <c r="G2986" s="59">
        <v>24944</v>
      </c>
      <c r="H2986" s="102">
        <f t="shared" si="46"/>
        <v>5.0792616499862557</v>
      </c>
    </row>
    <row r="2987" spans="1:8" x14ac:dyDescent="0.25">
      <c r="A2987" s="56">
        <v>395060701452</v>
      </c>
      <c r="B2987" s="57" t="s">
        <v>8191</v>
      </c>
      <c r="C2987" s="58" t="s">
        <v>8192</v>
      </c>
      <c r="D2987" s="58" t="s">
        <v>8193</v>
      </c>
      <c r="E2987" s="58" t="s">
        <v>728</v>
      </c>
      <c r="F2987" s="57" t="s">
        <v>441</v>
      </c>
      <c r="G2987" s="59">
        <v>24944</v>
      </c>
      <c r="H2987" s="102">
        <f t="shared" si="46"/>
        <v>5.0792616499862557</v>
      </c>
    </row>
    <row r="2988" spans="1:8" x14ac:dyDescent="0.25">
      <c r="A2988" s="56">
        <v>395060701461</v>
      </c>
      <c r="B2988" s="57" t="s">
        <v>8194</v>
      </c>
      <c r="C2988" s="58" t="s">
        <v>8195</v>
      </c>
      <c r="D2988" s="58" t="s">
        <v>8196</v>
      </c>
      <c r="E2988" s="58" t="s">
        <v>728</v>
      </c>
      <c r="F2988" s="57" t="s">
        <v>441</v>
      </c>
      <c r="G2988" s="59">
        <v>24944</v>
      </c>
      <c r="H2988" s="102">
        <f t="shared" si="46"/>
        <v>5.0792616499862557</v>
      </c>
    </row>
    <row r="2989" spans="1:8" x14ac:dyDescent="0.25">
      <c r="A2989" s="56">
        <v>395070100775</v>
      </c>
      <c r="B2989" s="57" t="s">
        <v>8197</v>
      </c>
      <c r="C2989" s="58" t="s">
        <v>8198</v>
      </c>
      <c r="D2989" s="58" t="s">
        <v>8199</v>
      </c>
      <c r="E2989" s="58" t="s">
        <v>743</v>
      </c>
      <c r="F2989" s="57" t="s">
        <v>441</v>
      </c>
      <c r="G2989" s="59">
        <v>24944</v>
      </c>
      <c r="H2989" s="102">
        <f t="shared" si="46"/>
        <v>5.0792616499862557</v>
      </c>
    </row>
    <row r="2990" spans="1:8" x14ac:dyDescent="0.25">
      <c r="A2990" s="56">
        <v>395070302041</v>
      </c>
      <c r="B2990" s="57" t="s">
        <v>8200</v>
      </c>
      <c r="C2990" s="58" t="s">
        <v>8201</v>
      </c>
      <c r="D2990" s="58" t="s">
        <v>6663</v>
      </c>
      <c r="E2990" s="58" t="s">
        <v>743</v>
      </c>
      <c r="F2990" s="57" t="s">
        <v>441</v>
      </c>
      <c r="G2990" s="59">
        <v>24944</v>
      </c>
      <c r="H2990" s="102">
        <f t="shared" si="46"/>
        <v>5.0792616499862557</v>
      </c>
    </row>
    <row r="2991" spans="1:8" x14ac:dyDescent="0.25">
      <c r="A2991" s="56">
        <v>395080100421</v>
      </c>
      <c r="B2991" s="57" t="s">
        <v>8202</v>
      </c>
      <c r="C2991" s="58" t="s">
        <v>8203</v>
      </c>
      <c r="D2991" s="58" t="s">
        <v>8204</v>
      </c>
      <c r="E2991" s="58" t="s">
        <v>743</v>
      </c>
      <c r="F2991" s="57" t="s">
        <v>441</v>
      </c>
      <c r="G2991" s="59">
        <v>24944</v>
      </c>
      <c r="H2991" s="102">
        <f t="shared" si="46"/>
        <v>5.0792616499862557</v>
      </c>
    </row>
    <row r="2992" spans="1:8" x14ac:dyDescent="0.25">
      <c r="A2992" s="56">
        <v>395081101412</v>
      </c>
      <c r="B2992" s="57" t="s">
        <v>8205</v>
      </c>
      <c r="C2992" s="58" t="s">
        <v>8206</v>
      </c>
      <c r="D2992" s="58" t="s">
        <v>8207</v>
      </c>
      <c r="E2992" s="58" t="s">
        <v>743</v>
      </c>
      <c r="F2992" s="57" t="s">
        <v>441</v>
      </c>
      <c r="G2992" s="59">
        <v>24944</v>
      </c>
      <c r="H2992" s="102">
        <f t="shared" si="46"/>
        <v>5.0792616499862557</v>
      </c>
    </row>
    <row r="2993" spans="1:8" x14ac:dyDescent="0.25">
      <c r="A2993" s="56">
        <v>395090101182</v>
      </c>
      <c r="B2993" s="57" t="s">
        <v>8208</v>
      </c>
      <c r="C2993" s="58" t="s">
        <v>8209</v>
      </c>
      <c r="D2993" s="58" t="s">
        <v>5884</v>
      </c>
      <c r="E2993" s="58" t="s">
        <v>728</v>
      </c>
      <c r="F2993" s="57" t="s">
        <v>441</v>
      </c>
      <c r="G2993" s="59">
        <v>24944</v>
      </c>
      <c r="H2993" s="102">
        <f t="shared" si="46"/>
        <v>5.0792616499862557</v>
      </c>
    </row>
    <row r="2994" spans="1:8" x14ac:dyDescent="0.25">
      <c r="A2994" s="56">
        <v>395090500699</v>
      </c>
      <c r="B2994" s="57" t="s">
        <v>8210</v>
      </c>
      <c r="C2994" s="58" t="s">
        <v>4483</v>
      </c>
      <c r="D2994" s="58" t="s">
        <v>8211</v>
      </c>
      <c r="E2994" s="58" t="s">
        <v>743</v>
      </c>
      <c r="F2994" s="57" t="s">
        <v>441</v>
      </c>
      <c r="G2994" s="59">
        <v>24944</v>
      </c>
      <c r="H2994" s="102">
        <f t="shared" si="46"/>
        <v>5.0792616499862557</v>
      </c>
    </row>
    <row r="2995" spans="1:8" x14ac:dyDescent="0.25">
      <c r="A2995" s="56">
        <v>395090700418</v>
      </c>
      <c r="B2995" s="57" t="s">
        <v>8212</v>
      </c>
      <c r="C2995" s="58" t="s">
        <v>8213</v>
      </c>
      <c r="D2995" s="58" t="s">
        <v>8214</v>
      </c>
      <c r="E2995" s="58" t="s">
        <v>728</v>
      </c>
      <c r="F2995" s="57" t="s">
        <v>441</v>
      </c>
      <c r="G2995" s="59">
        <v>24944</v>
      </c>
      <c r="H2995" s="102">
        <f t="shared" si="46"/>
        <v>5.0792616499862557</v>
      </c>
    </row>
    <row r="2996" spans="1:8" x14ac:dyDescent="0.25">
      <c r="A2996" s="56">
        <v>395090800161</v>
      </c>
      <c r="B2996" s="57" t="s">
        <v>8215</v>
      </c>
      <c r="C2996" s="58" t="s">
        <v>8216</v>
      </c>
      <c r="D2996" s="58" t="s">
        <v>8217</v>
      </c>
      <c r="E2996" s="58" t="s">
        <v>728</v>
      </c>
      <c r="F2996" s="57" t="s">
        <v>441</v>
      </c>
      <c r="G2996" s="59">
        <v>24944</v>
      </c>
      <c r="H2996" s="102">
        <f t="shared" si="46"/>
        <v>5.0792616499862557</v>
      </c>
    </row>
    <row r="2997" spans="1:8" x14ac:dyDescent="0.25">
      <c r="A2997" s="56">
        <v>395091001017</v>
      </c>
      <c r="B2997" s="57" t="s">
        <v>8218</v>
      </c>
      <c r="C2997" s="58" t="s">
        <v>8219</v>
      </c>
      <c r="D2997" s="58" t="s">
        <v>8220</v>
      </c>
      <c r="E2997" s="58" t="s">
        <v>728</v>
      </c>
      <c r="F2997" s="57" t="s">
        <v>441</v>
      </c>
      <c r="G2997" s="59">
        <v>24944</v>
      </c>
      <c r="H2997" s="102">
        <f t="shared" si="46"/>
        <v>5.0792616499862557</v>
      </c>
    </row>
    <row r="2998" spans="1:8" x14ac:dyDescent="0.25">
      <c r="A2998" s="56">
        <v>395091200591</v>
      </c>
      <c r="B2998" s="57" t="s">
        <v>8221</v>
      </c>
      <c r="C2998" s="58" t="s">
        <v>3844</v>
      </c>
      <c r="D2998" s="58" t="s">
        <v>8222</v>
      </c>
      <c r="E2998" s="58" t="s">
        <v>743</v>
      </c>
      <c r="F2998" s="57" t="s">
        <v>441</v>
      </c>
      <c r="G2998" s="59">
        <v>24944</v>
      </c>
      <c r="H2998" s="102">
        <f t="shared" si="46"/>
        <v>5.0792616499862557</v>
      </c>
    </row>
    <row r="2999" spans="1:8" x14ac:dyDescent="0.25">
      <c r="A2999" s="56">
        <v>395100401198</v>
      </c>
      <c r="B2999" s="57" t="s">
        <v>8223</v>
      </c>
      <c r="C2999" s="58" t="s">
        <v>8224</v>
      </c>
      <c r="D2999" s="58" t="s">
        <v>8225</v>
      </c>
      <c r="E2999" s="58" t="s">
        <v>743</v>
      </c>
      <c r="F2999" s="57" t="s">
        <v>441</v>
      </c>
      <c r="G2999" s="59">
        <v>24944</v>
      </c>
      <c r="H2999" s="102">
        <f t="shared" si="46"/>
        <v>5.0792616499862557</v>
      </c>
    </row>
    <row r="3000" spans="1:8" x14ac:dyDescent="0.25">
      <c r="A3000" s="56">
        <v>395100500528</v>
      </c>
      <c r="B3000" s="57" t="s">
        <v>8226</v>
      </c>
      <c r="C3000" s="58" t="s">
        <v>8227</v>
      </c>
      <c r="D3000" s="58" t="s">
        <v>8228</v>
      </c>
      <c r="E3000" s="58" t="s">
        <v>743</v>
      </c>
      <c r="F3000" s="57" t="s">
        <v>441</v>
      </c>
      <c r="G3000" s="59">
        <v>24944</v>
      </c>
      <c r="H3000" s="102">
        <f t="shared" si="46"/>
        <v>5.0792616499862557</v>
      </c>
    </row>
    <row r="3001" spans="1:8" x14ac:dyDescent="0.25">
      <c r="A3001" s="56">
        <v>395100501516</v>
      </c>
      <c r="B3001" s="57" t="s">
        <v>8229</v>
      </c>
      <c r="C3001" s="58" t="s">
        <v>6655</v>
      </c>
      <c r="D3001" s="58" t="s">
        <v>8230</v>
      </c>
      <c r="E3001" s="58" t="s">
        <v>743</v>
      </c>
      <c r="F3001" s="57" t="s">
        <v>441</v>
      </c>
      <c r="G3001" s="59">
        <v>24944</v>
      </c>
      <c r="H3001" s="102">
        <f t="shared" si="46"/>
        <v>5.0792616499862557</v>
      </c>
    </row>
    <row r="3002" spans="1:8" x14ac:dyDescent="0.25">
      <c r="A3002" s="56">
        <v>395100502016</v>
      </c>
      <c r="B3002" s="57" t="s">
        <v>8231</v>
      </c>
      <c r="C3002" s="58" t="s">
        <v>7470</v>
      </c>
      <c r="D3002" s="58" t="s">
        <v>7471</v>
      </c>
      <c r="E3002" s="58" t="s">
        <v>728</v>
      </c>
      <c r="F3002" s="57" t="s">
        <v>441</v>
      </c>
      <c r="G3002" s="59">
        <v>24944</v>
      </c>
      <c r="H3002" s="102">
        <f t="shared" si="46"/>
        <v>5.0792616499862557</v>
      </c>
    </row>
    <row r="3003" spans="1:8" x14ac:dyDescent="0.25">
      <c r="A3003" s="56">
        <v>395100602011</v>
      </c>
      <c r="B3003" s="57" t="s">
        <v>8232</v>
      </c>
      <c r="C3003" s="58" t="s">
        <v>8233</v>
      </c>
      <c r="D3003" s="58" t="s">
        <v>2547</v>
      </c>
      <c r="E3003" s="58" t="s">
        <v>743</v>
      </c>
      <c r="F3003" s="57" t="s">
        <v>441</v>
      </c>
      <c r="G3003" s="59">
        <v>24944</v>
      </c>
      <c r="H3003" s="102">
        <f t="shared" si="46"/>
        <v>5.0792616499862557</v>
      </c>
    </row>
    <row r="3004" spans="1:8" x14ac:dyDescent="0.25">
      <c r="A3004" s="56">
        <v>395110300438</v>
      </c>
      <c r="B3004" s="57" t="s">
        <v>8234</v>
      </c>
      <c r="C3004" s="58" t="s">
        <v>8235</v>
      </c>
      <c r="D3004" s="58" t="s">
        <v>8236</v>
      </c>
      <c r="E3004" s="58" t="s">
        <v>728</v>
      </c>
      <c r="F3004" s="57" t="s">
        <v>441</v>
      </c>
      <c r="G3004" s="59">
        <v>24944</v>
      </c>
      <c r="H3004" s="102">
        <f t="shared" si="46"/>
        <v>5.0792616499862557</v>
      </c>
    </row>
    <row r="3005" spans="1:8" x14ac:dyDescent="0.25">
      <c r="A3005" s="56">
        <v>395110301710</v>
      </c>
      <c r="B3005" s="57" t="s">
        <v>8237</v>
      </c>
      <c r="C3005" s="58" t="s">
        <v>8238</v>
      </c>
      <c r="D3005" s="58" t="s">
        <v>8239</v>
      </c>
      <c r="E3005" s="58" t="s">
        <v>743</v>
      </c>
      <c r="F3005" s="57" t="s">
        <v>441</v>
      </c>
      <c r="G3005" s="59">
        <v>24944</v>
      </c>
      <c r="H3005" s="102">
        <f t="shared" si="46"/>
        <v>5.0792616499862557</v>
      </c>
    </row>
    <row r="3006" spans="1:8" x14ac:dyDescent="0.25">
      <c r="A3006" s="56">
        <v>395110601802</v>
      </c>
      <c r="B3006" s="57" t="s">
        <v>8240</v>
      </c>
      <c r="C3006" s="58" t="s">
        <v>8241</v>
      </c>
      <c r="D3006" s="58" t="s">
        <v>8242</v>
      </c>
      <c r="E3006" s="58" t="s">
        <v>743</v>
      </c>
      <c r="F3006" s="57" t="s">
        <v>441</v>
      </c>
      <c r="G3006" s="59">
        <v>24944</v>
      </c>
      <c r="H3006" s="102">
        <f t="shared" si="46"/>
        <v>5.0792616499862557</v>
      </c>
    </row>
    <row r="3007" spans="1:8" x14ac:dyDescent="0.25">
      <c r="A3007" s="56">
        <v>395111100785</v>
      </c>
      <c r="B3007" s="57" t="s">
        <v>8243</v>
      </c>
      <c r="C3007" s="58" t="s">
        <v>6659</v>
      </c>
      <c r="D3007" s="58" t="s">
        <v>8244</v>
      </c>
      <c r="E3007" s="58" t="s">
        <v>743</v>
      </c>
      <c r="F3007" s="57" t="s">
        <v>477</v>
      </c>
      <c r="G3007" s="59">
        <v>24944</v>
      </c>
      <c r="H3007" s="102">
        <f t="shared" si="46"/>
        <v>5.0792616499862557</v>
      </c>
    </row>
    <row r="3008" spans="1:8" x14ac:dyDescent="0.25">
      <c r="A3008" s="56">
        <v>395111101773</v>
      </c>
      <c r="B3008" s="57" t="s">
        <v>8245</v>
      </c>
      <c r="C3008" s="58" t="s">
        <v>8246</v>
      </c>
      <c r="D3008" s="58" t="s">
        <v>2860</v>
      </c>
      <c r="E3008" s="58" t="s">
        <v>743</v>
      </c>
      <c r="F3008" s="57" t="s">
        <v>441</v>
      </c>
      <c r="G3008" s="59">
        <v>24944</v>
      </c>
      <c r="H3008" s="102">
        <f t="shared" si="46"/>
        <v>5.0792616499862557</v>
      </c>
    </row>
    <row r="3009" spans="1:8" x14ac:dyDescent="0.25">
      <c r="A3009" s="56">
        <v>395111101889</v>
      </c>
      <c r="B3009" s="57" t="s">
        <v>8247</v>
      </c>
      <c r="C3009" s="58" t="s">
        <v>8248</v>
      </c>
      <c r="D3009" s="58" t="s">
        <v>8249</v>
      </c>
      <c r="E3009" s="58" t="s">
        <v>728</v>
      </c>
      <c r="F3009" s="57" t="s">
        <v>441</v>
      </c>
      <c r="G3009" s="59">
        <v>24944</v>
      </c>
      <c r="H3009" s="102">
        <f t="shared" si="46"/>
        <v>5.0792616499862557</v>
      </c>
    </row>
    <row r="3010" spans="1:8" x14ac:dyDescent="0.25">
      <c r="A3010" s="56">
        <v>395120100577</v>
      </c>
      <c r="B3010" s="57" t="s">
        <v>8250</v>
      </c>
      <c r="C3010" s="58" t="s">
        <v>8251</v>
      </c>
      <c r="D3010" s="58" t="s">
        <v>8252</v>
      </c>
      <c r="E3010" s="58" t="s">
        <v>728</v>
      </c>
      <c r="F3010" s="57" t="s">
        <v>477</v>
      </c>
      <c r="G3010" s="59">
        <v>24944</v>
      </c>
      <c r="H3010" s="102">
        <f t="shared" si="46"/>
        <v>5.0792616499862557</v>
      </c>
    </row>
    <row r="3011" spans="1:8" x14ac:dyDescent="0.25">
      <c r="A3011" s="56">
        <v>395120100879</v>
      </c>
      <c r="B3011" s="57" t="s">
        <v>8253</v>
      </c>
      <c r="C3011" s="58" t="s">
        <v>8254</v>
      </c>
      <c r="D3011" s="58" t="s">
        <v>8255</v>
      </c>
      <c r="E3011" s="58" t="s">
        <v>728</v>
      </c>
      <c r="F3011" s="57" t="s">
        <v>441</v>
      </c>
      <c r="G3011" s="59">
        <v>24944</v>
      </c>
      <c r="H3011" s="102">
        <f t="shared" ref="H3011:H3074" si="47">G3011/4910.95</f>
        <v>5.0792616499862557</v>
      </c>
    </row>
    <row r="3012" spans="1:8" x14ac:dyDescent="0.25">
      <c r="A3012" s="56">
        <v>395120300282</v>
      </c>
      <c r="B3012" s="57" t="s">
        <v>8256</v>
      </c>
      <c r="C3012" s="58" t="s">
        <v>8257</v>
      </c>
      <c r="D3012" s="58" t="s">
        <v>2611</v>
      </c>
      <c r="E3012" s="58" t="s">
        <v>728</v>
      </c>
      <c r="F3012" s="57" t="s">
        <v>441</v>
      </c>
      <c r="G3012" s="59">
        <v>24944</v>
      </c>
      <c r="H3012" s="102">
        <f t="shared" si="47"/>
        <v>5.0792616499862557</v>
      </c>
    </row>
    <row r="3013" spans="1:8" x14ac:dyDescent="0.25">
      <c r="A3013" s="56">
        <v>395120501253</v>
      </c>
      <c r="B3013" s="57" t="s">
        <v>8258</v>
      </c>
      <c r="C3013" s="58" t="s">
        <v>8259</v>
      </c>
      <c r="D3013" s="58" t="s">
        <v>8260</v>
      </c>
      <c r="E3013" s="58" t="s">
        <v>743</v>
      </c>
      <c r="F3013" s="57" t="s">
        <v>441</v>
      </c>
      <c r="G3013" s="59">
        <v>24944</v>
      </c>
      <c r="H3013" s="102">
        <f t="shared" si="47"/>
        <v>5.0792616499862557</v>
      </c>
    </row>
    <row r="3014" spans="1:8" x14ac:dyDescent="0.25">
      <c r="A3014" s="56">
        <v>395120600588</v>
      </c>
      <c r="B3014" s="57" t="s">
        <v>8261</v>
      </c>
      <c r="C3014" s="58" t="s">
        <v>6848</v>
      </c>
      <c r="D3014" s="58" t="s">
        <v>1774</v>
      </c>
      <c r="E3014" s="58" t="s">
        <v>743</v>
      </c>
      <c r="F3014" s="57" t="s">
        <v>441</v>
      </c>
      <c r="G3014" s="59">
        <v>24944</v>
      </c>
      <c r="H3014" s="102">
        <f t="shared" si="47"/>
        <v>5.0792616499862557</v>
      </c>
    </row>
    <row r="3015" spans="1:8" x14ac:dyDescent="0.25">
      <c r="A3015" s="56">
        <v>395121000932</v>
      </c>
      <c r="B3015" s="57" t="s">
        <v>8262</v>
      </c>
      <c r="C3015" s="58" t="s">
        <v>7359</v>
      </c>
      <c r="D3015" s="58" t="s">
        <v>8263</v>
      </c>
      <c r="E3015" s="58" t="s">
        <v>743</v>
      </c>
      <c r="F3015" s="57" t="s">
        <v>441</v>
      </c>
      <c r="G3015" s="59">
        <v>24944</v>
      </c>
      <c r="H3015" s="102">
        <f t="shared" si="47"/>
        <v>5.0792616499862557</v>
      </c>
    </row>
    <row r="3016" spans="1:8" x14ac:dyDescent="0.25">
      <c r="A3016" s="56">
        <v>395130400072</v>
      </c>
      <c r="B3016" s="57" t="s">
        <v>8264</v>
      </c>
      <c r="C3016" s="58" t="s">
        <v>8265</v>
      </c>
      <c r="D3016" s="58" t="s">
        <v>7858</v>
      </c>
      <c r="E3016" s="58" t="s">
        <v>728</v>
      </c>
      <c r="F3016" s="57" t="s">
        <v>441</v>
      </c>
      <c r="G3016" s="59">
        <v>24944</v>
      </c>
      <c r="H3016" s="102">
        <f t="shared" si="47"/>
        <v>5.0792616499862557</v>
      </c>
    </row>
    <row r="3017" spans="1:8" x14ac:dyDescent="0.25">
      <c r="A3017" s="56">
        <v>395130401028</v>
      </c>
      <c r="B3017" s="57" t="s">
        <v>8266</v>
      </c>
      <c r="C3017" s="58" t="s">
        <v>8248</v>
      </c>
      <c r="D3017" s="58" t="s">
        <v>8267</v>
      </c>
      <c r="E3017" s="58" t="s">
        <v>728</v>
      </c>
      <c r="F3017" s="57" t="s">
        <v>441</v>
      </c>
      <c r="G3017" s="59">
        <v>24944</v>
      </c>
      <c r="H3017" s="102">
        <f t="shared" si="47"/>
        <v>5.0792616499862557</v>
      </c>
    </row>
    <row r="3018" spans="1:8" x14ac:dyDescent="0.25">
      <c r="A3018" s="56">
        <v>395130401788</v>
      </c>
      <c r="B3018" s="57" t="s">
        <v>8268</v>
      </c>
      <c r="C3018" s="58" t="s">
        <v>4425</v>
      </c>
      <c r="D3018" s="58" t="s">
        <v>8269</v>
      </c>
      <c r="E3018" s="58" t="s">
        <v>728</v>
      </c>
      <c r="F3018" s="57" t="s">
        <v>441</v>
      </c>
      <c r="G3018" s="59">
        <v>24944</v>
      </c>
      <c r="H3018" s="102">
        <f t="shared" si="47"/>
        <v>5.0792616499862557</v>
      </c>
    </row>
    <row r="3019" spans="1:8" x14ac:dyDescent="0.25">
      <c r="A3019" s="56">
        <v>395130801603</v>
      </c>
      <c r="B3019" s="57" t="s">
        <v>8270</v>
      </c>
      <c r="C3019" s="58" t="s">
        <v>8271</v>
      </c>
      <c r="D3019" s="58" t="s">
        <v>8272</v>
      </c>
      <c r="E3019" s="58" t="s">
        <v>743</v>
      </c>
      <c r="F3019" s="57" t="s">
        <v>441</v>
      </c>
      <c r="G3019" s="59">
        <v>24944</v>
      </c>
      <c r="H3019" s="102">
        <f t="shared" si="47"/>
        <v>5.0792616499862557</v>
      </c>
    </row>
    <row r="3020" spans="1:8" x14ac:dyDescent="0.25">
      <c r="A3020" s="56">
        <v>395131100897</v>
      </c>
      <c r="B3020" s="57" t="s">
        <v>8273</v>
      </c>
      <c r="C3020" s="58" t="s">
        <v>8274</v>
      </c>
      <c r="D3020" s="58" t="s">
        <v>3171</v>
      </c>
      <c r="E3020" s="58" t="s">
        <v>728</v>
      </c>
      <c r="F3020" s="57" t="s">
        <v>441</v>
      </c>
      <c r="G3020" s="59">
        <v>24944</v>
      </c>
      <c r="H3020" s="102">
        <f t="shared" si="47"/>
        <v>5.0792616499862557</v>
      </c>
    </row>
    <row r="3021" spans="1:8" x14ac:dyDescent="0.25">
      <c r="A3021" s="56">
        <v>395141001684</v>
      </c>
      <c r="B3021" s="57" t="s">
        <v>8275</v>
      </c>
      <c r="C3021" s="58" t="s">
        <v>8276</v>
      </c>
      <c r="D3021" s="58" t="s">
        <v>8277</v>
      </c>
      <c r="E3021" s="58" t="s">
        <v>728</v>
      </c>
      <c r="F3021" s="57" t="s">
        <v>477</v>
      </c>
      <c r="G3021" s="59">
        <v>24944</v>
      </c>
      <c r="H3021" s="102">
        <f t="shared" si="47"/>
        <v>5.0792616499862557</v>
      </c>
    </row>
    <row r="3022" spans="1:8" x14ac:dyDescent="0.25">
      <c r="A3022" s="56">
        <v>395151101466</v>
      </c>
      <c r="B3022" s="57" t="s">
        <v>8278</v>
      </c>
      <c r="C3022" s="58" t="s">
        <v>8279</v>
      </c>
      <c r="D3022" s="58" t="s">
        <v>8280</v>
      </c>
      <c r="E3022" s="58" t="s">
        <v>743</v>
      </c>
      <c r="F3022" s="57" t="s">
        <v>441</v>
      </c>
      <c r="G3022" s="59">
        <v>24944</v>
      </c>
      <c r="H3022" s="102">
        <f t="shared" si="47"/>
        <v>5.0792616499862557</v>
      </c>
    </row>
    <row r="3023" spans="1:8" x14ac:dyDescent="0.25">
      <c r="A3023" s="56">
        <v>395161100531</v>
      </c>
      <c r="B3023" s="57" t="s">
        <v>8281</v>
      </c>
      <c r="C3023" s="58" t="s">
        <v>6638</v>
      </c>
      <c r="D3023" s="58" t="s">
        <v>8282</v>
      </c>
      <c r="E3023" s="58" t="s">
        <v>728</v>
      </c>
      <c r="F3023" s="57" t="s">
        <v>441</v>
      </c>
      <c r="G3023" s="59">
        <v>24944</v>
      </c>
      <c r="H3023" s="102">
        <f t="shared" si="47"/>
        <v>5.0792616499862557</v>
      </c>
    </row>
    <row r="3024" spans="1:8" x14ac:dyDescent="0.25">
      <c r="A3024" s="56">
        <v>395170300216</v>
      </c>
      <c r="B3024" s="57" t="s">
        <v>8283</v>
      </c>
      <c r="C3024" s="58" t="s">
        <v>8284</v>
      </c>
      <c r="D3024" s="58" t="s">
        <v>8285</v>
      </c>
      <c r="E3024" s="58" t="s">
        <v>728</v>
      </c>
      <c r="F3024" s="57" t="s">
        <v>441</v>
      </c>
      <c r="G3024" s="59">
        <v>24944</v>
      </c>
      <c r="H3024" s="102">
        <f t="shared" si="47"/>
        <v>5.0792616499862557</v>
      </c>
    </row>
    <row r="3025" spans="1:8" x14ac:dyDescent="0.25">
      <c r="A3025" s="56">
        <v>395170301212</v>
      </c>
      <c r="B3025" s="57" t="s">
        <v>8286</v>
      </c>
      <c r="C3025" s="58" t="s">
        <v>8287</v>
      </c>
      <c r="D3025" s="58" t="s">
        <v>8288</v>
      </c>
      <c r="E3025" s="58" t="s">
        <v>728</v>
      </c>
      <c r="F3025" s="57" t="s">
        <v>441</v>
      </c>
      <c r="G3025" s="59">
        <v>24944</v>
      </c>
      <c r="H3025" s="102">
        <f t="shared" si="47"/>
        <v>5.0792616499862557</v>
      </c>
    </row>
    <row r="3026" spans="1:8" x14ac:dyDescent="0.25">
      <c r="A3026" s="56">
        <v>395170302197</v>
      </c>
      <c r="B3026" s="57" t="s">
        <v>8289</v>
      </c>
      <c r="C3026" s="58" t="s">
        <v>8290</v>
      </c>
      <c r="D3026" s="58" t="s">
        <v>6769</v>
      </c>
      <c r="E3026" s="58" t="s">
        <v>728</v>
      </c>
      <c r="F3026" s="57" t="s">
        <v>441</v>
      </c>
      <c r="G3026" s="59">
        <v>24944</v>
      </c>
      <c r="H3026" s="102">
        <f t="shared" si="47"/>
        <v>5.0792616499862557</v>
      </c>
    </row>
    <row r="3027" spans="1:8" x14ac:dyDescent="0.25">
      <c r="A3027" s="56">
        <v>395180101734</v>
      </c>
      <c r="B3027" s="57" t="s">
        <v>8291</v>
      </c>
      <c r="C3027" s="58" t="s">
        <v>8292</v>
      </c>
      <c r="D3027" s="58" t="s">
        <v>6785</v>
      </c>
      <c r="E3027" s="58" t="s">
        <v>728</v>
      </c>
      <c r="F3027" s="57" t="s">
        <v>441</v>
      </c>
      <c r="G3027" s="59">
        <v>24944</v>
      </c>
      <c r="H3027" s="102">
        <f t="shared" si="47"/>
        <v>5.0792616499862557</v>
      </c>
    </row>
    <row r="3028" spans="1:8" x14ac:dyDescent="0.25">
      <c r="A3028" s="56">
        <v>395180301164</v>
      </c>
      <c r="B3028" s="57" t="s">
        <v>8293</v>
      </c>
      <c r="C3028" s="58" t="s">
        <v>8294</v>
      </c>
      <c r="D3028" s="58" t="s">
        <v>8295</v>
      </c>
      <c r="E3028" s="58" t="s">
        <v>728</v>
      </c>
      <c r="F3028" s="57" t="s">
        <v>441</v>
      </c>
      <c r="G3028" s="59">
        <v>24944</v>
      </c>
      <c r="H3028" s="102">
        <f t="shared" si="47"/>
        <v>5.0792616499862557</v>
      </c>
    </row>
    <row r="3029" spans="1:8" x14ac:dyDescent="0.25">
      <c r="A3029" s="56">
        <v>395180600587</v>
      </c>
      <c r="B3029" s="57" t="s">
        <v>8296</v>
      </c>
      <c r="C3029" s="58" t="s">
        <v>8297</v>
      </c>
      <c r="D3029" s="58" t="s">
        <v>8298</v>
      </c>
      <c r="E3029" s="58" t="s">
        <v>728</v>
      </c>
      <c r="F3029" s="57" t="s">
        <v>441</v>
      </c>
      <c r="G3029" s="59">
        <v>24944</v>
      </c>
      <c r="H3029" s="102">
        <f t="shared" si="47"/>
        <v>5.0792616499862557</v>
      </c>
    </row>
    <row r="3030" spans="1:8" x14ac:dyDescent="0.25">
      <c r="A3030" s="56">
        <v>395180900271</v>
      </c>
      <c r="B3030" s="57" t="s">
        <v>8299</v>
      </c>
      <c r="C3030" s="58" t="s">
        <v>8300</v>
      </c>
      <c r="D3030" s="58" t="s">
        <v>8301</v>
      </c>
      <c r="E3030" s="58" t="s">
        <v>743</v>
      </c>
      <c r="F3030" s="57" t="s">
        <v>441</v>
      </c>
      <c r="G3030" s="59">
        <v>24944</v>
      </c>
      <c r="H3030" s="102">
        <f t="shared" si="47"/>
        <v>5.0792616499862557</v>
      </c>
    </row>
    <row r="3031" spans="1:8" x14ac:dyDescent="0.25">
      <c r="A3031" s="56">
        <v>395181000222</v>
      </c>
      <c r="B3031" s="57" t="s">
        <v>8302</v>
      </c>
      <c r="C3031" s="58" t="s">
        <v>8303</v>
      </c>
      <c r="D3031" s="58" t="s">
        <v>8304</v>
      </c>
      <c r="E3031" s="58" t="s">
        <v>743</v>
      </c>
      <c r="F3031" s="57" t="s">
        <v>441</v>
      </c>
      <c r="G3031" s="59">
        <v>24944</v>
      </c>
      <c r="H3031" s="102">
        <f t="shared" si="47"/>
        <v>5.0792616499862557</v>
      </c>
    </row>
    <row r="3032" spans="1:8" x14ac:dyDescent="0.25">
      <c r="A3032" s="56">
        <v>395181200850</v>
      </c>
      <c r="B3032" s="57" t="s">
        <v>8305</v>
      </c>
      <c r="C3032" s="58" t="s">
        <v>8306</v>
      </c>
      <c r="D3032" s="58" t="s">
        <v>8307</v>
      </c>
      <c r="E3032" s="58" t="s">
        <v>728</v>
      </c>
      <c r="F3032" s="57" t="s">
        <v>441</v>
      </c>
      <c r="G3032" s="59">
        <v>24944</v>
      </c>
      <c r="H3032" s="102">
        <f t="shared" si="47"/>
        <v>5.0792616499862557</v>
      </c>
    </row>
    <row r="3033" spans="1:8" x14ac:dyDescent="0.25">
      <c r="A3033" s="56">
        <v>395191200211</v>
      </c>
      <c r="B3033" s="57" t="s">
        <v>8308</v>
      </c>
      <c r="C3033" s="58" t="s">
        <v>8309</v>
      </c>
      <c r="D3033" s="58" t="s">
        <v>5095</v>
      </c>
      <c r="E3033" s="58" t="s">
        <v>728</v>
      </c>
      <c r="F3033" s="57" t="s">
        <v>441</v>
      </c>
      <c r="G3033" s="59">
        <v>24944</v>
      </c>
      <c r="H3033" s="102">
        <f t="shared" si="47"/>
        <v>5.0792616499862557</v>
      </c>
    </row>
    <row r="3034" spans="1:8" x14ac:dyDescent="0.25">
      <c r="A3034" s="56">
        <v>395200501289</v>
      </c>
      <c r="B3034" s="57" t="s">
        <v>8310</v>
      </c>
      <c r="C3034" s="58" t="s">
        <v>8311</v>
      </c>
      <c r="D3034" s="58" t="s">
        <v>8312</v>
      </c>
      <c r="E3034" s="58" t="s">
        <v>743</v>
      </c>
      <c r="F3034" s="57" t="s">
        <v>441</v>
      </c>
      <c r="G3034" s="59">
        <v>24944</v>
      </c>
      <c r="H3034" s="102">
        <f t="shared" si="47"/>
        <v>5.0792616499862557</v>
      </c>
    </row>
    <row r="3035" spans="1:8" x14ac:dyDescent="0.25">
      <c r="A3035" s="56">
        <v>395200703116</v>
      </c>
      <c r="B3035" s="57" t="s">
        <v>8313</v>
      </c>
      <c r="C3035" s="58" t="s">
        <v>8314</v>
      </c>
      <c r="D3035" s="58" t="s">
        <v>8315</v>
      </c>
      <c r="E3035" s="58" t="s">
        <v>728</v>
      </c>
      <c r="F3035" s="57" t="s">
        <v>441</v>
      </c>
      <c r="G3035" s="59">
        <v>24944</v>
      </c>
      <c r="H3035" s="102">
        <f t="shared" si="47"/>
        <v>5.0792616499862557</v>
      </c>
    </row>
    <row r="3036" spans="1:8" x14ac:dyDescent="0.25">
      <c r="A3036" s="56">
        <v>395770800271</v>
      </c>
      <c r="B3036" s="57" t="s">
        <v>8316</v>
      </c>
      <c r="C3036" s="58" t="s">
        <v>8317</v>
      </c>
      <c r="D3036" s="58" t="s">
        <v>3165</v>
      </c>
      <c r="E3036" s="58" t="s">
        <v>728</v>
      </c>
      <c r="F3036" s="57" t="s">
        <v>441</v>
      </c>
      <c r="G3036" s="59">
        <v>24944</v>
      </c>
      <c r="H3036" s="102">
        <f t="shared" si="47"/>
        <v>5.0792616499862557</v>
      </c>
    </row>
    <row r="3037" spans="1:8" x14ac:dyDescent="0.25">
      <c r="A3037" s="56">
        <v>395770800654</v>
      </c>
      <c r="B3037" s="57" t="s">
        <v>8318</v>
      </c>
      <c r="C3037" s="58" t="s">
        <v>8319</v>
      </c>
      <c r="D3037" s="58" t="s">
        <v>8320</v>
      </c>
      <c r="E3037" s="58" t="s">
        <v>728</v>
      </c>
      <c r="F3037" s="57" t="s">
        <v>477</v>
      </c>
      <c r="G3037" s="59">
        <v>24944</v>
      </c>
      <c r="H3037" s="102">
        <f t="shared" si="47"/>
        <v>5.0792616499862557</v>
      </c>
    </row>
    <row r="3038" spans="1:8" x14ac:dyDescent="0.25">
      <c r="A3038" s="56">
        <v>395770800662</v>
      </c>
      <c r="B3038" s="57" t="s">
        <v>8321</v>
      </c>
      <c r="C3038" s="58" t="s">
        <v>8322</v>
      </c>
      <c r="D3038" s="58" t="s">
        <v>8323</v>
      </c>
      <c r="E3038" s="58" t="s">
        <v>728</v>
      </c>
      <c r="F3038" s="57" t="s">
        <v>441</v>
      </c>
      <c r="G3038" s="59">
        <v>24944</v>
      </c>
      <c r="H3038" s="102">
        <f t="shared" si="47"/>
        <v>5.0792616499862557</v>
      </c>
    </row>
    <row r="3039" spans="1:8" x14ac:dyDescent="0.25">
      <c r="A3039" s="56">
        <v>395770800832</v>
      </c>
      <c r="B3039" s="57" t="s">
        <v>8324</v>
      </c>
      <c r="C3039" s="58" t="s">
        <v>8325</v>
      </c>
      <c r="D3039" s="58" t="s">
        <v>4564</v>
      </c>
      <c r="E3039" s="58" t="s">
        <v>728</v>
      </c>
      <c r="F3039" s="57" t="s">
        <v>441</v>
      </c>
      <c r="G3039" s="59">
        <v>24944</v>
      </c>
      <c r="H3039" s="102">
        <f t="shared" si="47"/>
        <v>5.0792616499862557</v>
      </c>
    </row>
    <row r="3040" spans="1:8" x14ac:dyDescent="0.25">
      <c r="A3040" s="56">
        <v>395770801669</v>
      </c>
      <c r="B3040" s="57" t="s">
        <v>8326</v>
      </c>
      <c r="C3040" s="58" t="s">
        <v>8327</v>
      </c>
      <c r="D3040" s="58" t="s">
        <v>5592</v>
      </c>
      <c r="E3040" s="58" t="s">
        <v>743</v>
      </c>
      <c r="F3040" s="57" t="s">
        <v>441</v>
      </c>
      <c r="G3040" s="59">
        <v>24944</v>
      </c>
      <c r="H3040" s="102">
        <f t="shared" si="47"/>
        <v>5.0792616499862557</v>
      </c>
    </row>
    <row r="3041" spans="1:8" x14ac:dyDescent="0.25">
      <c r="A3041" s="56">
        <v>395770802002</v>
      </c>
      <c r="B3041" s="57" t="s">
        <v>8328</v>
      </c>
      <c r="C3041" s="58" t="s">
        <v>8329</v>
      </c>
      <c r="D3041" s="58" t="s">
        <v>8330</v>
      </c>
      <c r="E3041" s="58" t="s">
        <v>743</v>
      </c>
      <c r="F3041" s="57" t="s">
        <v>441</v>
      </c>
      <c r="G3041" s="59">
        <v>24944</v>
      </c>
      <c r="H3041" s="102">
        <f t="shared" si="47"/>
        <v>5.0792616499862557</v>
      </c>
    </row>
    <row r="3042" spans="1:8" x14ac:dyDescent="0.25">
      <c r="A3042" s="56">
        <v>395770802959</v>
      </c>
      <c r="B3042" s="57" t="s">
        <v>8331</v>
      </c>
      <c r="C3042" s="58" t="s">
        <v>8332</v>
      </c>
      <c r="D3042" s="58" t="s">
        <v>8333</v>
      </c>
      <c r="E3042" s="58" t="s">
        <v>743</v>
      </c>
      <c r="F3042" s="57" t="s">
        <v>441</v>
      </c>
      <c r="G3042" s="59">
        <v>24944</v>
      </c>
      <c r="H3042" s="102">
        <f t="shared" si="47"/>
        <v>5.0792616499862557</v>
      </c>
    </row>
    <row r="3043" spans="1:8" x14ac:dyDescent="0.25">
      <c r="A3043" s="56">
        <v>395770803131</v>
      </c>
      <c r="B3043" s="57" t="s">
        <v>8334</v>
      </c>
      <c r="C3043" s="58" t="s">
        <v>8335</v>
      </c>
      <c r="D3043" s="58" t="s">
        <v>8336</v>
      </c>
      <c r="E3043" s="58" t="s">
        <v>743</v>
      </c>
      <c r="F3043" s="57" t="s">
        <v>441</v>
      </c>
      <c r="G3043" s="59">
        <v>24944</v>
      </c>
      <c r="H3043" s="102">
        <f t="shared" si="47"/>
        <v>5.0792616499862557</v>
      </c>
    </row>
    <row r="3044" spans="1:8" x14ac:dyDescent="0.25">
      <c r="A3044" s="56">
        <v>395770803246</v>
      </c>
      <c r="B3044" s="57" t="s">
        <v>8337</v>
      </c>
      <c r="C3044" s="58" t="s">
        <v>2019</v>
      </c>
      <c r="D3044" s="58" t="s">
        <v>8338</v>
      </c>
      <c r="E3044" s="58" t="s">
        <v>743</v>
      </c>
      <c r="F3044" s="57" t="s">
        <v>441</v>
      </c>
      <c r="G3044" s="59">
        <v>24944</v>
      </c>
      <c r="H3044" s="102">
        <f t="shared" si="47"/>
        <v>5.0792616499862557</v>
      </c>
    </row>
    <row r="3045" spans="1:8" x14ac:dyDescent="0.25">
      <c r="A3045" s="56">
        <v>395920611011</v>
      </c>
      <c r="B3045" s="57" t="s">
        <v>8339</v>
      </c>
      <c r="C3045" s="58" t="s">
        <v>8340</v>
      </c>
      <c r="D3045" s="58" t="s">
        <v>8341</v>
      </c>
      <c r="E3045" s="58" t="s">
        <v>743</v>
      </c>
      <c r="F3045" s="57" t="s">
        <v>441</v>
      </c>
      <c r="G3045" s="59">
        <v>24944</v>
      </c>
      <c r="H3045" s="102">
        <f t="shared" si="47"/>
        <v>5.0792616499862557</v>
      </c>
    </row>
    <row r="3046" spans="1:8" x14ac:dyDescent="0.25">
      <c r="A3046" s="56">
        <v>395930410467</v>
      </c>
      <c r="B3046" s="57" t="s">
        <v>8342</v>
      </c>
      <c r="C3046" s="58" t="s">
        <v>8343</v>
      </c>
      <c r="D3046" s="58" t="s">
        <v>8344</v>
      </c>
      <c r="E3046" s="58" t="s">
        <v>743</v>
      </c>
      <c r="F3046" s="57" t="s">
        <v>441</v>
      </c>
      <c r="G3046" s="59">
        <v>24944</v>
      </c>
      <c r="H3046" s="102">
        <f t="shared" si="47"/>
        <v>5.0792616499862557</v>
      </c>
    </row>
    <row r="3047" spans="1:8" x14ac:dyDescent="0.25">
      <c r="A3047" s="56">
        <v>395950810381</v>
      </c>
      <c r="B3047" s="57" t="s">
        <v>8345</v>
      </c>
      <c r="C3047" s="58" t="s">
        <v>4169</v>
      </c>
      <c r="D3047" s="58" t="s">
        <v>8346</v>
      </c>
      <c r="E3047" s="58" t="s">
        <v>743</v>
      </c>
      <c r="F3047" s="57" t="s">
        <v>441</v>
      </c>
      <c r="G3047" s="59">
        <v>24944</v>
      </c>
      <c r="H3047" s="102">
        <f t="shared" si="47"/>
        <v>5.0792616499862557</v>
      </c>
    </row>
    <row r="3048" spans="1:8" x14ac:dyDescent="0.25">
      <c r="A3048" s="56">
        <v>395951111231</v>
      </c>
      <c r="B3048" s="57" t="s">
        <v>8347</v>
      </c>
      <c r="C3048" s="58" t="s">
        <v>8348</v>
      </c>
      <c r="D3048" s="58" t="s">
        <v>8349</v>
      </c>
      <c r="E3048" s="58" t="s">
        <v>728</v>
      </c>
      <c r="F3048" s="57" t="s">
        <v>441</v>
      </c>
      <c r="G3048" s="59">
        <v>24944</v>
      </c>
      <c r="H3048" s="102">
        <f t="shared" si="47"/>
        <v>5.0792616499862557</v>
      </c>
    </row>
    <row r="3049" spans="1:8" x14ac:dyDescent="0.25">
      <c r="A3049" s="56">
        <v>395960710210</v>
      </c>
      <c r="B3049" s="57" t="s">
        <v>8350</v>
      </c>
      <c r="C3049" s="58" t="s">
        <v>8351</v>
      </c>
      <c r="D3049" s="58" t="s">
        <v>8352</v>
      </c>
      <c r="E3049" s="58" t="s">
        <v>743</v>
      </c>
      <c r="F3049" s="57" t="s">
        <v>441</v>
      </c>
      <c r="G3049" s="59">
        <v>24944</v>
      </c>
      <c r="H3049" s="102">
        <f t="shared" si="47"/>
        <v>5.0792616499862557</v>
      </c>
    </row>
    <row r="3050" spans="1:8" x14ac:dyDescent="0.25">
      <c r="A3050" s="56">
        <v>395960712166</v>
      </c>
      <c r="B3050" s="57" t="s">
        <v>8353</v>
      </c>
      <c r="C3050" s="58" t="s">
        <v>8354</v>
      </c>
      <c r="D3050" s="58" t="s">
        <v>8355</v>
      </c>
      <c r="E3050" s="58" t="s">
        <v>743</v>
      </c>
      <c r="F3050" s="57" t="s">
        <v>441</v>
      </c>
      <c r="G3050" s="59">
        <v>24944</v>
      </c>
      <c r="H3050" s="102">
        <f t="shared" si="47"/>
        <v>5.0792616499862557</v>
      </c>
    </row>
    <row r="3051" spans="1:8" x14ac:dyDescent="0.25">
      <c r="A3051" s="56">
        <v>395961110283</v>
      </c>
      <c r="B3051" s="57" t="s">
        <v>8356</v>
      </c>
      <c r="C3051" s="58" t="s">
        <v>8357</v>
      </c>
      <c r="D3051" s="58" t="s">
        <v>8358</v>
      </c>
      <c r="E3051" s="58" t="s">
        <v>728</v>
      </c>
      <c r="F3051" s="57" t="s">
        <v>441</v>
      </c>
      <c r="G3051" s="59">
        <v>24944</v>
      </c>
      <c r="H3051" s="102">
        <f t="shared" si="47"/>
        <v>5.0792616499862557</v>
      </c>
    </row>
    <row r="3052" spans="1:8" x14ac:dyDescent="0.25">
      <c r="A3052" s="56">
        <v>395961210377</v>
      </c>
      <c r="B3052" s="57" t="s">
        <v>8359</v>
      </c>
      <c r="C3052" s="58" t="s">
        <v>8360</v>
      </c>
      <c r="D3052" s="58" t="s">
        <v>5965</v>
      </c>
      <c r="E3052" s="58" t="s">
        <v>743</v>
      </c>
      <c r="F3052" s="57" t="s">
        <v>441</v>
      </c>
      <c r="G3052" s="59">
        <v>24944</v>
      </c>
      <c r="H3052" s="102">
        <f t="shared" si="47"/>
        <v>5.0792616499862557</v>
      </c>
    </row>
    <row r="3053" spans="1:8" x14ac:dyDescent="0.25">
      <c r="A3053" s="56">
        <v>395970212366</v>
      </c>
      <c r="B3053" s="57" t="s">
        <v>8361</v>
      </c>
      <c r="C3053" s="58" t="s">
        <v>8362</v>
      </c>
      <c r="D3053" s="58" t="s">
        <v>8363</v>
      </c>
      <c r="E3053" s="58" t="s">
        <v>743</v>
      </c>
      <c r="F3053" s="57" t="s">
        <v>441</v>
      </c>
      <c r="G3053" s="59">
        <v>24944</v>
      </c>
      <c r="H3053" s="102">
        <f t="shared" si="47"/>
        <v>5.0792616499862557</v>
      </c>
    </row>
    <row r="3054" spans="1:8" x14ac:dyDescent="0.25">
      <c r="A3054" s="56">
        <v>395970651424</v>
      </c>
      <c r="B3054" s="57" t="s">
        <v>8364</v>
      </c>
      <c r="C3054" s="58" t="s">
        <v>8365</v>
      </c>
      <c r="D3054" s="58" t="s">
        <v>8366</v>
      </c>
      <c r="E3054" s="58" t="s">
        <v>728</v>
      </c>
      <c r="F3054" s="57" t="s">
        <v>441</v>
      </c>
      <c r="G3054" s="59">
        <v>24944</v>
      </c>
      <c r="H3054" s="102">
        <f t="shared" si="47"/>
        <v>5.0792616499862557</v>
      </c>
    </row>
    <row r="3055" spans="1:8" x14ac:dyDescent="0.25">
      <c r="A3055" s="56">
        <v>395970950464</v>
      </c>
      <c r="B3055" s="57" t="s">
        <v>8367</v>
      </c>
      <c r="C3055" s="58" t="s">
        <v>8368</v>
      </c>
      <c r="D3055" s="58" t="s">
        <v>8152</v>
      </c>
      <c r="E3055" s="58" t="s">
        <v>743</v>
      </c>
      <c r="F3055" s="57" t="s">
        <v>441</v>
      </c>
      <c r="G3055" s="59">
        <v>24944</v>
      </c>
      <c r="H3055" s="102">
        <f t="shared" si="47"/>
        <v>5.0792616499862557</v>
      </c>
    </row>
    <row r="3056" spans="1:8" x14ac:dyDescent="0.25">
      <c r="A3056" s="56">
        <v>395970951193</v>
      </c>
      <c r="B3056" s="57" t="s">
        <v>8369</v>
      </c>
      <c r="C3056" s="58" t="s">
        <v>8370</v>
      </c>
      <c r="D3056" s="58" t="s">
        <v>8371</v>
      </c>
      <c r="E3056" s="58" t="s">
        <v>743</v>
      </c>
      <c r="F3056" s="57" t="s">
        <v>441</v>
      </c>
      <c r="G3056" s="59">
        <v>24944</v>
      </c>
      <c r="H3056" s="102">
        <f t="shared" si="47"/>
        <v>5.0792616499862557</v>
      </c>
    </row>
    <row r="3057" spans="1:8" x14ac:dyDescent="0.25">
      <c r="A3057" s="56">
        <v>395971250016</v>
      </c>
      <c r="B3057" s="57" t="s">
        <v>8372</v>
      </c>
      <c r="C3057" s="58" t="s">
        <v>8373</v>
      </c>
      <c r="D3057" s="58" t="s">
        <v>6364</v>
      </c>
      <c r="E3057" s="58" t="s">
        <v>728</v>
      </c>
      <c r="F3057" s="57" t="s">
        <v>441</v>
      </c>
      <c r="G3057" s="59">
        <v>24944</v>
      </c>
      <c r="H3057" s="102">
        <f t="shared" si="47"/>
        <v>5.0792616499862557</v>
      </c>
    </row>
    <row r="3058" spans="1:8" x14ac:dyDescent="0.25">
      <c r="A3058" s="56">
        <v>395980250011</v>
      </c>
      <c r="B3058" s="57" t="s">
        <v>8374</v>
      </c>
      <c r="C3058" s="58" t="s">
        <v>8375</v>
      </c>
      <c r="D3058" s="58" t="s">
        <v>8376</v>
      </c>
      <c r="E3058" s="58" t="s">
        <v>743</v>
      </c>
      <c r="F3058" s="57" t="s">
        <v>441</v>
      </c>
      <c r="G3058" s="59">
        <v>24944</v>
      </c>
      <c r="H3058" s="102">
        <f t="shared" si="47"/>
        <v>5.0792616499862557</v>
      </c>
    </row>
    <row r="3059" spans="1:8" x14ac:dyDescent="0.25">
      <c r="A3059" s="56">
        <v>395980351062</v>
      </c>
      <c r="B3059" s="57" t="s">
        <v>8377</v>
      </c>
      <c r="C3059" s="58" t="s">
        <v>8378</v>
      </c>
      <c r="D3059" s="58" t="s">
        <v>8379</v>
      </c>
      <c r="E3059" s="58" t="s">
        <v>728</v>
      </c>
      <c r="F3059" s="57" t="s">
        <v>477</v>
      </c>
      <c r="G3059" s="59">
        <v>24944</v>
      </c>
      <c r="H3059" s="102">
        <f t="shared" si="47"/>
        <v>5.0792616499862557</v>
      </c>
    </row>
    <row r="3060" spans="1:8" x14ac:dyDescent="0.25">
      <c r="A3060" s="56">
        <v>395981020043</v>
      </c>
      <c r="B3060" s="57" t="s">
        <v>8380</v>
      </c>
      <c r="C3060" s="58" t="s">
        <v>8381</v>
      </c>
      <c r="D3060" s="58" t="s">
        <v>3191</v>
      </c>
      <c r="E3060" s="58" t="s">
        <v>728</v>
      </c>
      <c r="F3060" s="57" t="s">
        <v>441</v>
      </c>
      <c r="G3060" s="59">
        <v>24944</v>
      </c>
      <c r="H3060" s="102">
        <f t="shared" si="47"/>
        <v>5.0792616499862557</v>
      </c>
    </row>
    <row r="3061" spans="1:8" x14ac:dyDescent="0.25">
      <c r="A3061" s="56">
        <v>395981020213</v>
      </c>
      <c r="B3061" s="57" t="s">
        <v>8382</v>
      </c>
      <c r="C3061" s="58" t="s">
        <v>8383</v>
      </c>
      <c r="D3061" s="58" t="s">
        <v>2611</v>
      </c>
      <c r="E3061" s="58" t="s">
        <v>728</v>
      </c>
      <c r="F3061" s="57" t="s">
        <v>441</v>
      </c>
      <c r="G3061" s="59">
        <v>24944</v>
      </c>
      <c r="H3061" s="102">
        <f t="shared" si="47"/>
        <v>5.0792616499862557</v>
      </c>
    </row>
    <row r="3062" spans="1:8" x14ac:dyDescent="0.25">
      <c r="A3062" s="56">
        <v>395981020566</v>
      </c>
      <c r="B3062" s="57" t="s">
        <v>8384</v>
      </c>
      <c r="C3062" s="58" t="s">
        <v>726</v>
      </c>
      <c r="D3062" s="58" t="s">
        <v>8385</v>
      </c>
      <c r="E3062" s="58" t="s">
        <v>743</v>
      </c>
      <c r="F3062" s="57" t="s">
        <v>441</v>
      </c>
      <c r="G3062" s="59">
        <v>24944</v>
      </c>
      <c r="H3062" s="102">
        <f t="shared" si="47"/>
        <v>5.0792616499862557</v>
      </c>
    </row>
    <row r="3063" spans="1:8" x14ac:dyDescent="0.25">
      <c r="A3063" s="56">
        <v>395981021155</v>
      </c>
      <c r="B3063" s="57" t="s">
        <v>8386</v>
      </c>
      <c r="C3063" s="58" t="s">
        <v>8387</v>
      </c>
      <c r="D3063" s="58" t="s">
        <v>8388</v>
      </c>
      <c r="E3063" s="58" t="s">
        <v>728</v>
      </c>
      <c r="F3063" s="57" t="s">
        <v>441</v>
      </c>
      <c r="G3063" s="59">
        <v>24944</v>
      </c>
      <c r="H3063" s="102">
        <f t="shared" si="47"/>
        <v>5.0792616499862557</v>
      </c>
    </row>
    <row r="3064" spans="1:8" x14ac:dyDescent="0.25">
      <c r="A3064" s="56">
        <v>395981221022</v>
      </c>
      <c r="B3064" s="57" t="s">
        <v>8389</v>
      </c>
      <c r="C3064" s="58" t="s">
        <v>8390</v>
      </c>
      <c r="D3064" s="58" t="s">
        <v>8391</v>
      </c>
      <c r="E3064" s="58" t="s">
        <v>728</v>
      </c>
      <c r="F3064" s="57" t="s">
        <v>441</v>
      </c>
      <c r="G3064" s="59">
        <v>24944</v>
      </c>
      <c r="H3064" s="102">
        <f t="shared" si="47"/>
        <v>5.0792616499862557</v>
      </c>
    </row>
    <row r="3065" spans="1:8" x14ac:dyDescent="0.25">
      <c r="A3065" s="56">
        <v>396000101142</v>
      </c>
      <c r="B3065" s="57" t="s">
        <v>403</v>
      </c>
      <c r="C3065" s="58" t="s">
        <v>8392</v>
      </c>
      <c r="D3065" s="58" t="s">
        <v>8393</v>
      </c>
      <c r="E3065" s="58" t="s">
        <v>440</v>
      </c>
      <c r="F3065" s="57" t="s">
        <v>441</v>
      </c>
      <c r="G3065" s="59">
        <v>24944</v>
      </c>
      <c r="H3065" s="102">
        <f t="shared" si="47"/>
        <v>5.0792616499862557</v>
      </c>
    </row>
    <row r="3066" spans="1:8" x14ac:dyDescent="0.25">
      <c r="A3066" s="56">
        <v>396010701377</v>
      </c>
      <c r="B3066" s="57" t="s">
        <v>562</v>
      </c>
      <c r="C3066" s="58" t="s">
        <v>563</v>
      </c>
      <c r="D3066" s="58" t="s">
        <v>564</v>
      </c>
      <c r="E3066" s="58" t="s">
        <v>440</v>
      </c>
      <c r="F3066" s="57" t="s">
        <v>441</v>
      </c>
      <c r="G3066" s="59">
        <v>24944</v>
      </c>
      <c r="H3066" s="102">
        <f t="shared" si="47"/>
        <v>5.0792616499862557</v>
      </c>
    </row>
    <row r="3067" spans="1:8" x14ac:dyDescent="0.25">
      <c r="A3067" s="56">
        <v>396080200898</v>
      </c>
      <c r="B3067" s="57" t="s">
        <v>366</v>
      </c>
      <c r="C3067" s="58" t="s">
        <v>8394</v>
      </c>
      <c r="D3067" s="58" t="s">
        <v>8395</v>
      </c>
      <c r="E3067" s="58" t="s">
        <v>440</v>
      </c>
      <c r="F3067" s="57" t="s">
        <v>441</v>
      </c>
      <c r="G3067" s="59">
        <v>24944</v>
      </c>
      <c r="H3067" s="102">
        <f t="shared" si="47"/>
        <v>5.0792616499862557</v>
      </c>
    </row>
    <row r="3068" spans="1:8" x14ac:dyDescent="0.25">
      <c r="A3068" s="56">
        <v>396080700173</v>
      </c>
      <c r="B3068" s="57" t="s">
        <v>280</v>
      </c>
      <c r="C3068" s="58" t="s">
        <v>8396</v>
      </c>
      <c r="D3068" s="58" t="s">
        <v>8397</v>
      </c>
      <c r="E3068" s="58" t="s">
        <v>440</v>
      </c>
      <c r="F3068" s="57" t="s">
        <v>477</v>
      </c>
      <c r="G3068" s="59">
        <v>24944</v>
      </c>
      <c r="H3068" s="102">
        <f t="shared" si="47"/>
        <v>5.0792616499862557</v>
      </c>
    </row>
    <row r="3069" spans="1:8" x14ac:dyDescent="0.25">
      <c r="A3069" s="56">
        <v>396090700678</v>
      </c>
      <c r="B3069" s="57" t="s">
        <v>286</v>
      </c>
      <c r="C3069" s="58" t="s">
        <v>8398</v>
      </c>
      <c r="D3069" s="58" t="s">
        <v>8399</v>
      </c>
      <c r="E3069" s="58" t="s">
        <v>440</v>
      </c>
      <c r="F3069" s="57" t="s">
        <v>441</v>
      </c>
      <c r="G3069" s="59">
        <v>24944</v>
      </c>
      <c r="H3069" s="102">
        <f t="shared" si="47"/>
        <v>5.0792616499862557</v>
      </c>
    </row>
    <row r="3070" spans="1:8" x14ac:dyDescent="0.25">
      <c r="A3070" s="56">
        <v>396100401020</v>
      </c>
      <c r="B3070" s="57" t="s">
        <v>85</v>
      </c>
      <c r="C3070" s="58" t="s">
        <v>8400</v>
      </c>
      <c r="D3070" s="58" t="s">
        <v>8401</v>
      </c>
      <c r="E3070" s="58" t="s">
        <v>440</v>
      </c>
      <c r="F3070" s="57" t="s">
        <v>441</v>
      </c>
      <c r="G3070" s="59">
        <v>24944</v>
      </c>
      <c r="H3070" s="102">
        <f t="shared" si="47"/>
        <v>5.0792616499862557</v>
      </c>
    </row>
    <row r="3071" spans="1:8" x14ac:dyDescent="0.25">
      <c r="A3071" s="56">
        <v>396101100988</v>
      </c>
      <c r="B3071" s="57" t="s">
        <v>400</v>
      </c>
      <c r="C3071" s="58" t="s">
        <v>8402</v>
      </c>
      <c r="D3071" s="58" t="s">
        <v>8403</v>
      </c>
      <c r="E3071" s="58" t="s">
        <v>440</v>
      </c>
      <c r="F3071" s="57" t="s">
        <v>441</v>
      </c>
      <c r="G3071" s="59">
        <v>24944</v>
      </c>
      <c r="H3071" s="102">
        <f t="shared" si="47"/>
        <v>5.0792616499862557</v>
      </c>
    </row>
    <row r="3072" spans="1:8" x14ac:dyDescent="0.25">
      <c r="A3072" s="56">
        <v>396110601833</v>
      </c>
      <c r="B3072" s="57" t="s">
        <v>314</v>
      </c>
      <c r="C3072" s="58" t="s">
        <v>8404</v>
      </c>
      <c r="D3072" s="58" t="s">
        <v>8405</v>
      </c>
      <c r="E3072" s="58" t="s">
        <v>440</v>
      </c>
      <c r="F3072" s="57" t="s">
        <v>441</v>
      </c>
      <c r="G3072" s="59">
        <v>24944</v>
      </c>
      <c r="H3072" s="102">
        <f t="shared" si="47"/>
        <v>5.0792616499862557</v>
      </c>
    </row>
    <row r="3073" spans="1:8" x14ac:dyDescent="0.25">
      <c r="A3073" s="56">
        <v>396111001651</v>
      </c>
      <c r="B3073" s="57" t="s">
        <v>319</v>
      </c>
      <c r="C3073" s="58" t="s">
        <v>8406</v>
      </c>
      <c r="D3073" s="58" t="s">
        <v>8407</v>
      </c>
      <c r="E3073" s="58" t="s">
        <v>440</v>
      </c>
      <c r="F3073" s="57" t="s">
        <v>441</v>
      </c>
      <c r="G3073" s="59">
        <v>24944</v>
      </c>
      <c r="H3073" s="102">
        <f t="shared" si="47"/>
        <v>5.0792616499862557</v>
      </c>
    </row>
    <row r="3074" spans="1:8" x14ac:dyDescent="0.25">
      <c r="A3074" s="56">
        <v>396120101596</v>
      </c>
      <c r="B3074" s="57" t="s">
        <v>344</v>
      </c>
      <c r="C3074" s="58" t="s">
        <v>6053</v>
      </c>
      <c r="D3074" s="58" t="s">
        <v>8408</v>
      </c>
      <c r="E3074" s="58" t="s">
        <v>440</v>
      </c>
      <c r="F3074" s="57" t="s">
        <v>441</v>
      </c>
      <c r="G3074" s="59">
        <v>24944</v>
      </c>
      <c r="H3074" s="102">
        <f t="shared" si="47"/>
        <v>5.0792616499862557</v>
      </c>
    </row>
    <row r="3075" spans="1:8" x14ac:dyDescent="0.25">
      <c r="A3075" s="56">
        <v>396121101174</v>
      </c>
      <c r="B3075" s="57" t="s">
        <v>367</v>
      </c>
      <c r="C3075" s="58" t="s">
        <v>2530</v>
      </c>
      <c r="D3075" s="58" t="s">
        <v>8409</v>
      </c>
      <c r="E3075" s="58" t="s">
        <v>440</v>
      </c>
      <c r="F3075" s="57" t="s">
        <v>441</v>
      </c>
      <c r="G3075" s="59">
        <v>24944</v>
      </c>
      <c r="H3075" s="102">
        <f t="shared" ref="H3075:H3138" si="48">G3075/4910.95</f>
        <v>5.0792616499862557</v>
      </c>
    </row>
    <row r="3076" spans="1:8" x14ac:dyDescent="0.25">
      <c r="A3076" s="56">
        <v>396160700697</v>
      </c>
      <c r="B3076" s="57" t="s">
        <v>598</v>
      </c>
      <c r="C3076" s="58" t="s">
        <v>599</v>
      </c>
      <c r="D3076" s="58" t="s">
        <v>600</v>
      </c>
      <c r="E3076" s="58" t="s">
        <v>440</v>
      </c>
      <c r="F3076" s="57" t="s">
        <v>441</v>
      </c>
      <c r="G3076" s="59">
        <v>24944</v>
      </c>
      <c r="H3076" s="102">
        <f t="shared" si="48"/>
        <v>5.0792616499862557</v>
      </c>
    </row>
    <row r="3077" spans="1:8" x14ac:dyDescent="0.25">
      <c r="A3077" s="56">
        <v>396170800622</v>
      </c>
      <c r="B3077" s="57" t="s">
        <v>166</v>
      </c>
      <c r="C3077" s="58" t="s">
        <v>8410</v>
      </c>
      <c r="D3077" s="58" t="s">
        <v>8411</v>
      </c>
      <c r="E3077" s="58" t="s">
        <v>440</v>
      </c>
      <c r="F3077" s="57" t="s">
        <v>441</v>
      </c>
      <c r="G3077" s="59">
        <v>24944</v>
      </c>
      <c r="H3077" s="102">
        <f t="shared" si="48"/>
        <v>5.0792616499862557</v>
      </c>
    </row>
    <row r="3078" spans="1:8" x14ac:dyDescent="0.25">
      <c r="A3078" s="56">
        <v>396180200704</v>
      </c>
      <c r="B3078" s="57" t="s">
        <v>499</v>
      </c>
      <c r="C3078" s="58" t="s">
        <v>500</v>
      </c>
      <c r="D3078" s="58" t="s">
        <v>501</v>
      </c>
      <c r="E3078" s="58" t="s">
        <v>440</v>
      </c>
      <c r="F3078" s="57" t="s">
        <v>441</v>
      </c>
      <c r="G3078" s="59">
        <v>24944</v>
      </c>
      <c r="H3078" s="102">
        <f t="shared" si="48"/>
        <v>5.0792616499862557</v>
      </c>
    </row>
    <row r="3079" spans="1:8" x14ac:dyDescent="0.25">
      <c r="A3079" s="56">
        <v>396180500643</v>
      </c>
      <c r="B3079" s="57" t="s">
        <v>690</v>
      </c>
      <c r="C3079" s="58" t="s">
        <v>691</v>
      </c>
      <c r="D3079" s="58" t="s">
        <v>692</v>
      </c>
      <c r="E3079" s="58" t="s">
        <v>440</v>
      </c>
      <c r="F3079" s="57" t="s">
        <v>441</v>
      </c>
      <c r="G3079" s="59">
        <v>24944</v>
      </c>
      <c r="H3079" s="102">
        <f t="shared" si="48"/>
        <v>5.0792616499862557</v>
      </c>
    </row>
    <row r="3080" spans="1:8" x14ac:dyDescent="0.25">
      <c r="A3080" s="56">
        <v>396180900684</v>
      </c>
      <c r="B3080" s="57" t="s">
        <v>583</v>
      </c>
      <c r="C3080" s="58" t="s">
        <v>584</v>
      </c>
      <c r="D3080" s="58" t="s">
        <v>585</v>
      </c>
      <c r="E3080" s="58" t="s">
        <v>440</v>
      </c>
      <c r="F3080" s="57" t="s">
        <v>441</v>
      </c>
      <c r="G3080" s="59">
        <v>24944</v>
      </c>
      <c r="H3080" s="102">
        <f t="shared" si="48"/>
        <v>5.0792616499862557</v>
      </c>
    </row>
    <row r="3081" spans="1:8" x14ac:dyDescent="0.25">
      <c r="A3081" s="56">
        <v>396180900871</v>
      </c>
      <c r="B3081" s="57" t="s">
        <v>638</v>
      </c>
      <c r="C3081" s="58" t="s">
        <v>639</v>
      </c>
      <c r="D3081" s="58" t="s">
        <v>640</v>
      </c>
      <c r="E3081" s="58" t="s">
        <v>440</v>
      </c>
      <c r="F3081" s="57" t="s">
        <v>441</v>
      </c>
      <c r="G3081" s="59">
        <v>24944</v>
      </c>
      <c r="H3081" s="102">
        <f t="shared" si="48"/>
        <v>5.0792616499862557</v>
      </c>
    </row>
    <row r="3082" spans="1:8" x14ac:dyDescent="0.25">
      <c r="A3082" s="56">
        <v>396190100821</v>
      </c>
      <c r="B3082" s="57" t="s">
        <v>633</v>
      </c>
      <c r="C3082" s="58" t="s">
        <v>634</v>
      </c>
      <c r="D3082" s="58" t="s">
        <v>635</v>
      </c>
      <c r="E3082" s="58" t="s">
        <v>440</v>
      </c>
      <c r="F3082" s="57" t="s">
        <v>441</v>
      </c>
      <c r="G3082" s="59">
        <v>24944</v>
      </c>
      <c r="H3082" s="102">
        <f t="shared" si="48"/>
        <v>5.0792616499862557</v>
      </c>
    </row>
    <row r="3083" spans="1:8" x14ac:dyDescent="0.25">
      <c r="A3083" s="56">
        <v>396190101445</v>
      </c>
      <c r="B3083" s="57" t="s">
        <v>700</v>
      </c>
      <c r="C3083" s="58" t="s">
        <v>701</v>
      </c>
      <c r="D3083" s="58" t="s">
        <v>702</v>
      </c>
      <c r="E3083" s="58" t="s">
        <v>440</v>
      </c>
      <c r="F3083" s="57" t="s">
        <v>441</v>
      </c>
      <c r="G3083" s="59">
        <v>24944</v>
      </c>
      <c r="H3083" s="102">
        <f t="shared" si="48"/>
        <v>5.0792616499862557</v>
      </c>
    </row>
    <row r="3084" spans="1:8" x14ac:dyDescent="0.25">
      <c r="A3084" s="56">
        <v>396190300120</v>
      </c>
      <c r="B3084" s="57" t="s">
        <v>646</v>
      </c>
      <c r="C3084" s="58" t="s">
        <v>647</v>
      </c>
      <c r="D3084" s="58" t="s">
        <v>648</v>
      </c>
      <c r="E3084" s="58" t="s">
        <v>440</v>
      </c>
      <c r="F3084" s="57" t="s">
        <v>441</v>
      </c>
      <c r="G3084" s="59">
        <v>24944</v>
      </c>
      <c r="H3084" s="102">
        <f t="shared" si="48"/>
        <v>5.0792616499862557</v>
      </c>
    </row>
    <row r="3085" spans="1:8" x14ac:dyDescent="0.25">
      <c r="A3085" s="56">
        <v>396190300138</v>
      </c>
      <c r="B3085" s="57" t="s">
        <v>649</v>
      </c>
      <c r="C3085" s="58" t="s">
        <v>647</v>
      </c>
      <c r="D3085" s="58" t="s">
        <v>650</v>
      </c>
      <c r="E3085" s="58" t="s">
        <v>440</v>
      </c>
      <c r="F3085" s="57" t="s">
        <v>441</v>
      </c>
      <c r="G3085" s="59">
        <v>24944</v>
      </c>
      <c r="H3085" s="102">
        <f t="shared" si="48"/>
        <v>5.0792616499862557</v>
      </c>
    </row>
    <row r="3086" spans="1:8" x14ac:dyDescent="0.25">
      <c r="A3086" s="56">
        <v>396190300448</v>
      </c>
      <c r="B3086" s="57" t="s">
        <v>421</v>
      </c>
      <c r="C3086" s="58" t="s">
        <v>8412</v>
      </c>
      <c r="D3086" s="58" t="s">
        <v>8413</v>
      </c>
      <c r="E3086" s="58" t="s">
        <v>440</v>
      </c>
      <c r="F3086" s="57" t="s">
        <v>441</v>
      </c>
      <c r="G3086" s="59">
        <v>24944</v>
      </c>
      <c r="H3086" s="102">
        <f t="shared" si="48"/>
        <v>5.0792616499862557</v>
      </c>
    </row>
    <row r="3087" spans="1:8" x14ac:dyDescent="0.25">
      <c r="A3087" s="56">
        <v>396190300537</v>
      </c>
      <c r="B3087" s="57" t="s">
        <v>651</v>
      </c>
      <c r="C3087" s="58" t="s">
        <v>647</v>
      </c>
      <c r="D3087" s="58" t="s">
        <v>652</v>
      </c>
      <c r="E3087" s="58" t="s">
        <v>440</v>
      </c>
      <c r="F3087" s="57" t="s">
        <v>441</v>
      </c>
      <c r="G3087" s="59">
        <v>24944</v>
      </c>
      <c r="H3087" s="102">
        <f t="shared" si="48"/>
        <v>5.0792616499862557</v>
      </c>
    </row>
    <row r="3088" spans="1:8" x14ac:dyDescent="0.25">
      <c r="A3088" s="56">
        <v>396190301193</v>
      </c>
      <c r="B3088" s="57" t="s">
        <v>457</v>
      </c>
      <c r="C3088" s="58" t="s">
        <v>458</v>
      </c>
      <c r="D3088" s="58" t="s">
        <v>459</v>
      </c>
      <c r="E3088" s="58" t="s">
        <v>440</v>
      </c>
      <c r="F3088" s="57" t="s">
        <v>441</v>
      </c>
      <c r="G3088" s="59">
        <v>24944</v>
      </c>
      <c r="H3088" s="102">
        <f t="shared" si="48"/>
        <v>5.0792616499862557</v>
      </c>
    </row>
    <row r="3089" spans="1:8" x14ac:dyDescent="0.25">
      <c r="A3089" s="56">
        <v>396740914961</v>
      </c>
      <c r="B3089" s="57" t="s">
        <v>514</v>
      </c>
      <c r="C3089" s="58" t="s">
        <v>515</v>
      </c>
      <c r="D3089" s="58" t="s">
        <v>516</v>
      </c>
      <c r="E3089" s="58" t="s">
        <v>440</v>
      </c>
      <c r="F3089" s="57" t="s">
        <v>441</v>
      </c>
      <c r="G3089" s="59">
        <v>24944</v>
      </c>
      <c r="H3089" s="102">
        <f t="shared" si="48"/>
        <v>5.0792616499862557</v>
      </c>
    </row>
    <row r="3090" spans="1:8" x14ac:dyDescent="0.25">
      <c r="A3090" s="56">
        <v>396761201094</v>
      </c>
      <c r="B3090" s="57" t="s">
        <v>271</v>
      </c>
      <c r="C3090" s="58" t="s">
        <v>8414</v>
      </c>
      <c r="D3090" s="58" t="s">
        <v>8415</v>
      </c>
      <c r="E3090" s="58" t="s">
        <v>440</v>
      </c>
      <c r="F3090" s="57" t="s">
        <v>441</v>
      </c>
      <c r="G3090" s="59">
        <v>24944</v>
      </c>
      <c r="H3090" s="102">
        <f t="shared" si="48"/>
        <v>5.0792616499862557</v>
      </c>
    </row>
    <row r="3091" spans="1:8" x14ac:dyDescent="0.25">
      <c r="A3091" s="56">
        <v>396761202708</v>
      </c>
      <c r="B3091" s="57" t="s">
        <v>309</v>
      </c>
      <c r="C3091" s="58" t="s">
        <v>8416</v>
      </c>
      <c r="D3091" s="58" t="s">
        <v>8417</v>
      </c>
      <c r="E3091" s="58" t="s">
        <v>440</v>
      </c>
      <c r="F3091" s="57" t="s">
        <v>441</v>
      </c>
      <c r="G3091" s="59">
        <v>24944</v>
      </c>
      <c r="H3091" s="102">
        <f t="shared" si="48"/>
        <v>5.0792616499862557</v>
      </c>
    </row>
    <row r="3092" spans="1:8" x14ac:dyDescent="0.25">
      <c r="A3092" s="56">
        <v>396761203241</v>
      </c>
      <c r="B3092" s="57" t="s">
        <v>375</v>
      </c>
      <c r="C3092" s="58" t="s">
        <v>8418</v>
      </c>
      <c r="D3092" s="58" t="s">
        <v>8419</v>
      </c>
      <c r="E3092" s="58" t="s">
        <v>440</v>
      </c>
      <c r="F3092" s="57" t="s">
        <v>441</v>
      </c>
      <c r="G3092" s="59">
        <v>24944</v>
      </c>
      <c r="H3092" s="102">
        <f t="shared" si="48"/>
        <v>5.0792616499862557</v>
      </c>
    </row>
    <row r="3093" spans="1:8" x14ac:dyDescent="0.25">
      <c r="A3093" s="56">
        <v>396761203615</v>
      </c>
      <c r="B3093" s="57" t="s">
        <v>385</v>
      </c>
      <c r="C3093" s="58" t="s">
        <v>8420</v>
      </c>
      <c r="D3093" s="58" t="s">
        <v>8421</v>
      </c>
      <c r="E3093" s="58" t="s">
        <v>440</v>
      </c>
      <c r="F3093" s="57" t="s">
        <v>441</v>
      </c>
      <c r="G3093" s="59">
        <v>24944</v>
      </c>
      <c r="H3093" s="102">
        <f t="shared" si="48"/>
        <v>5.0792616499862557</v>
      </c>
    </row>
    <row r="3094" spans="1:8" x14ac:dyDescent="0.25">
      <c r="A3094" s="56">
        <v>398000306090</v>
      </c>
      <c r="B3094" s="57" t="s">
        <v>8422</v>
      </c>
      <c r="C3094" s="58" t="s">
        <v>8423</v>
      </c>
      <c r="D3094" s="58" t="s">
        <v>8424</v>
      </c>
      <c r="E3094" s="58" t="s">
        <v>2223</v>
      </c>
      <c r="F3094" s="57" t="s">
        <v>441</v>
      </c>
      <c r="G3094" s="59">
        <v>24944</v>
      </c>
      <c r="H3094" s="102">
        <f t="shared" si="48"/>
        <v>5.0792616499862557</v>
      </c>
    </row>
    <row r="3095" spans="1:8" x14ac:dyDescent="0.25">
      <c r="A3095" s="56">
        <v>398000406485</v>
      </c>
      <c r="B3095" s="57" t="s">
        <v>8425</v>
      </c>
      <c r="C3095" s="58" t="s">
        <v>7888</v>
      </c>
      <c r="D3095" s="58" t="s">
        <v>7889</v>
      </c>
      <c r="E3095" s="58" t="s">
        <v>2227</v>
      </c>
      <c r="F3095" s="57" t="s">
        <v>441</v>
      </c>
      <c r="G3095" s="59">
        <v>24944</v>
      </c>
      <c r="H3095" s="102">
        <f t="shared" si="48"/>
        <v>5.0792616499862557</v>
      </c>
    </row>
    <row r="3096" spans="1:8" x14ac:dyDescent="0.25">
      <c r="A3096" s="56">
        <v>398000605895</v>
      </c>
      <c r="B3096" s="57" t="s">
        <v>8426</v>
      </c>
      <c r="C3096" s="58" t="s">
        <v>8427</v>
      </c>
      <c r="D3096" s="58" t="s">
        <v>8428</v>
      </c>
      <c r="E3096" s="58" t="s">
        <v>1927</v>
      </c>
      <c r="F3096" s="57" t="s">
        <v>441</v>
      </c>
      <c r="G3096" s="59">
        <v>24944</v>
      </c>
      <c r="H3096" s="102">
        <f t="shared" si="48"/>
        <v>5.0792616499862557</v>
      </c>
    </row>
    <row r="3097" spans="1:8" x14ac:dyDescent="0.25">
      <c r="A3097" s="56">
        <v>398000705733</v>
      </c>
      <c r="B3097" s="57" t="s">
        <v>8429</v>
      </c>
      <c r="C3097" s="58" t="s">
        <v>2155</v>
      </c>
      <c r="D3097" s="58" t="s">
        <v>6377</v>
      </c>
      <c r="E3097" s="58" t="s">
        <v>2733</v>
      </c>
      <c r="F3097" s="57" t="s">
        <v>441</v>
      </c>
      <c r="G3097" s="59">
        <v>24944</v>
      </c>
      <c r="H3097" s="102">
        <f t="shared" si="48"/>
        <v>5.0792616499862557</v>
      </c>
    </row>
    <row r="3098" spans="1:8" x14ac:dyDescent="0.25">
      <c r="A3098" s="56">
        <v>398001206421</v>
      </c>
      <c r="B3098" s="57" t="s">
        <v>8430</v>
      </c>
      <c r="C3098" s="58" t="s">
        <v>7815</v>
      </c>
      <c r="D3098" s="58" t="s">
        <v>8431</v>
      </c>
      <c r="E3098" s="58" t="s">
        <v>4797</v>
      </c>
      <c r="F3098" s="57" t="s">
        <v>441</v>
      </c>
      <c r="G3098" s="59">
        <v>24944</v>
      </c>
      <c r="H3098" s="102">
        <f t="shared" si="48"/>
        <v>5.0792616499862557</v>
      </c>
    </row>
    <row r="3099" spans="1:8" x14ac:dyDescent="0.25">
      <c r="A3099" s="56">
        <v>398010101968</v>
      </c>
      <c r="B3099" s="57" t="s">
        <v>8432</v>
      </c>
      <c r="C3099" s="58" t="s">
        <v>8433</v>
      </c>
      <c r="D3099" s="58" t="s">
        <v>8434</v>
      </c>
      <c r="E3099" s="58" t="s">
        <v>743</v>
      </c>
      <c r="F3099" s="57" t="s">
        <v>441</v>
      </c>
      <c r="G3099" s="59">
        <v>24944</v>
      </c>
      <c r="H3099" s="102">
        <f t="shared" si="48"/>
        <v>5.0792616499862557</v>
      </c>
    </row>
    <row r="3100" spans="1:8" x14ac:dyDescent="0.25">
      <c r="A3100" s="56">
        <v>398010900861</v>
      </c>
      <c r="B3100" s="57" t="s">
        <v>8435</v>
      </c>
      <c r="C3100" s="58" t="s">
        <v>8436</v>
      </c>
      <c r="D3100" s="58" t="s">
        <v>8437</v>
      </c>
      <c r="E3100" s="58" t="s">
        <v>2160</v>
      </c>
      <c r="F3100" s="57" t="s">
        <v>441</v>
      </c>
      <c r="G3100" s="59">
        <v>24944</v>
      </c>
      <c r="H3100" s="102">
        <f t="shared" si="48"/>
        <v>5.0792616499862557</v>
      </c>
    </row>
    <row r="3101" spans="1:8" x14ac:dyDescent="0.25">
      <c r="A3101" s="56">
        <v>398011101970</v>
      </c>
      <c r="B3101" s="57" t="s">
        <v>8438</v>
      </c>
      <c r="C3101" s="58" t="s">
        <v>8439</v>
      </c>
      <c r="D3101" s="58" t="s">
        <v>8440</v>
      </c>
      <c r="E3101" s="58" t="s">
        <v>716</v>
      </c>
      <c r="F3101" s="57" t="s">
        <v>441</v>
      </c>
      <c r="G3101" s="59">
        <v>24944</v>
      </c>
      <c r="H3101" s="102">
        <f t="shared" si="48"/>
        <v>5.0792616499862557</v>
      </c>
    </row>
    <row r="3102" spans="1:8" x14ac:dyDescent="0.25">
      <c r="A3102" s="56">
        <v>398011200161</v>
      </c>
      <c r="B3102" s="57" t="s">
        <v>8441</v>
      </c>
      <c r="C3102" s="58" t="s">
        <v>8442</v>
      </c>
      <c r="D3102" s="58" t="s">
        <v>8443</v>
      </c>
      <c r="E3102" s="58" t="s">
        <v>6927</v>
      </c>
      <c r="F3102" s="57" t="s">
        <v>441</v>
      </c>
      <c r="G3102" s="59">
        <v>24944</v>
      </c>
      <c r="H3102" s="102">
        <f t="shared" si="48"/>
        <v>5.0792616499862557</v>
      </c>
    </row>
    <row r="3103" spans="1:8" x14ac:dyDescent="0.25">
      <c r="A3103" s="56">
        <v>398011201516</v>
      </c>
      <c r="B3103" s="57" t="s">
        <v>8444</v>
      </c>
      <c r="C3103" s="58" t="s">
        <v>8445</v>
      </c>
      <c r="D3103" s="58" t="s">
        <v>8446</v>
      </c>
      <c r="E3103" s="58" t="s">
        <v>2160</v>
      </c>
      <c r="F3103" s="57" t="s">
        <v>441</v>
      </c>
      <c r="G3103" s="59">
        <v>24944</v>
      </c>
      <c r="H3103" s="102">
        <f t="shared" si="48"/>
        <v>5.0792616499862557</v>
      </c>
    </row>
    <row r="3104" spans="1:8" x14ac:dyDescent="0.25">
      <c r="A3104" s="56">
        <v>398020100048</v>
      </c>
      <c r="B3104" s="57" t="s">
        <v>8447</v>
      </c>
      <c r="C3104" s="58" t="s">
        <v>5230</v>
      </c>
      <c r="D3104" s="58" t="s">
        <v>8448</v>
      </c>
      <c r="E3104" s="58" t="s">
        <v>2227</v>
      </c>
      <c r="F3104" s="57" t="s">
        <v>441</v>
      </c>
      <c r="G3104" s="59">
        <v>24944</v>
      </c>
      <c r="H3104" s="102">
        <f t="shared" si="48"/>
        <v>5.0792616499862557</v>
      </c>
    </row>
    <row r="3105" spans="1:8" x14ac:dyDescent="0.25">
      <c r="A3105" s="56">
        <v>398020100269</v>
      </c>
      <c r="B3105" s="57" t="s">
        <v>8449</v>
      </c>
      <c r="C3105" s="58" t="s">
        <v>8450</v>
      </c>
      <c r="D3105" s="58" t="s">
        <v>4278</v>
      </c>
      <c r="E3105" s="58" t="s">
        <v>3623</v>
      </c>
      <c r="F3105" s="57" t="s">
        <v>441</v>
      </c>
      <c r="G3105" s="59">
        <v>24944</v>
      </c>
      <c r="H3105" s="102">
        <f t="shared" si="48"/>
        <v>5.0792616499862557</v>
      </c>
    </row>
    <row r="3106" spans="1:8" x14ac:dyDescent="0.25">
      <c r="A3106" s="56">
        <v>398050800109</v>
      </c>
      <c r="B3106" s="57" t="s">
        <v>8451</v>
      </c>
      <c r="C3106" s="58" t="s">
        <v>8452</v>
      </c>
      <c r="D3106" s="58" t="s">
        <v>8453</v>
      </c>
      <c r="E3106" s="58" t="s">
        <v>716</v>
      </c>
      <c r="F3106" s="57" t="s">
        <v>441</v>
      </c>
      <c r="G3106" s="59">
        <v>24944</v>
      </c>
      <c r="H3106" s="102">
        <f t="shared" si="48"/>
        <v>5.0792616499862557</v>
      </c>
    </row>
    <row r="3107" spans="1:8" x14ac:dyDescent="0.25">
      <c r="A3107" s="56">
        <v>398050901436</v>
      </c>
      <c r="B3107" s="57" t="s">
        <v>8454</v>
      </c>
      <c r="C3107" s="58" t="s">
        <v>4338</v>
      </c>
      <c r="D3107" s="58" t="s">
        <v>8455</v>
      </c>
      <c r="E3107" s="58" t="s">
        <v>2223</v>
      </c>
      <c r="F3107" s="57" t="s">
        <v>441</v>
      </c>
      <c r="G3107" s="59">
        <v>24944</v>
      </c>
      <c r="H3107" s="102">
        <f t="shared" si="48"/>
        <v>5.0792616499862557</v>
      </c>
    </row>
    <row r="3108" spans="1:8" x14ac:dyDescent="0.25">
      <c r="A3108" s="56">
        <v>398051000106</v>
      </c>
      <c r="B3108" s="57" t="s">
        <v>8456</v>
      </c>
      <c r="C3108" s="58" t="s">
        <v>8457</v>
      </c>
      <c r="D3108" s="58" t="s">
        <v>5251</v>
      </c>
      <c r="E3108" s="58" t="s">
        <v>5251</v>
      </c>
      <c r="F3108" s="57" t="s">
        <v>441</v>
      </c>
      <c r="G3108" s="59">
        <v>24944</v>
      </c>
      <c r="H3108" s="102">
        <f t="shared" si="48"/>
        <v>5.0792616499862557</v>
      </c>
    </row>
    <row r="3109" spans="1:8" x14ac:dyDescent="0.25">
      <c r="A3109" s="56">
        <v>398070100600</v>
      </c>
      <c r="B3109" s="57" t="s">
        <v>8458</v>
      </c>
      <c r="C3109" s="58" t="s">
        <v>8452</v>
      </c>
      <c r="D3109" s="58" t="s">
        <v>8459</v>
      </c>
      <c r="E3109" s="58" t="s">
        <v>716</v>
      </c>
      <c r="F3109" s="57" t="s">
        <v>441</v>
      </c>
      <c r="G3109" s="59">
        <v>24944</v>
      </c>
      <c r="H3109" s="102">
        <f t="shared" si="48"/>
        <v>5.0792616499862557</v>
      </c>
    </row>
    <row r="3110" spans="1:8" x14ac:dyDescent="0.25">
      <c r="A3110" s="56">
        <v>398080600716</v>
      </c>
      <c r="B3110" s="57" t="s">
        <v>8460</v>
      </c>
      <c r="C3110" s="58" t="s">
        <v>8461</v>
      </c>
      <c r="D3110" s="58" t="s">
        <v>8462</v>
      </c>
      <c r="E3110" s="58" t="s">
        <v>8463</v>
      </c>
      <c r="F3110" s="57" t="s">
        <v>441</v>
      </c>
      <c r="G3110" s="59">
        <v>24944</v>
      </c>
      <c r="H3110" s="102">
        <f t="shared" si="48"/>
        <v>5.0792616499862557</v>
      </c>
    </row>
    <row r="3111" spans="1:8" x14ac:dyDescent="0.25">
      <c r="A3111" s="56">
        <v>398090201160</v>
      </c>
      <c r="B3111" s="57" t="s">
        <v>8464</v>
      </c>
      <c r="C3111" s="58" t="s">
        <v>8465</v>
      </c>
      <c r="D3111" s="58" t="s">
        <v>8466</v>
      </c>
      <c r="E3111" s="58" t="s">
        <v>6081</v>
      </c>
      <c r="F3111" s="57" t="s">
        <v>441</v>
      </c>
      <c r="G3111" s="59">
        <v>24944</v>
      </c>
      <c r="H3111" s="102">
        <f t="shared" si="48"/>
        <v>5.0792616499862557</v>
      </c>
    </row>
    <row r="3112" spans="1:8" x14ac:dyDescent="0.25">
      <c r="A3112" s="56">
        <v>398090600277</v>
      </c>
      <c r="B3112" s="57" t="s">
        <v>8467</v>
      </c>
      <c r="C3112" s="58" t="s">
        <v>8468</v>
      </c>
      <c r="D3112" s="58" t="s">
        <v>8469</v>
      </c>
      <c r="E3112" s="58" t="s">
        <v>743</v>
      </c>
      <c r="F3112" s="57" t="s">
        <v>441</v>
      </c>
      <c r="G3112" s="59">
        <v>24944</v>
      </c>
      <c r="H3112" s="102">
        <f t="shared" si="48"/>
        <v>5.0792616499862557</v>
      </c>
    </row>
    <row r="3113" spans="1:8" x14ac:dyDescent="0.25">
      <c r="A3113" s="56">
        <v>398090601150</v>
      </c>
      <c r="B3113" s="57" t="s">
        <v>8470</v>
      </c>
      <c r="C3113" s="58" t="s">
        <v>8471</v>
      </c>
      <c r="D3113" s="58" t="s">
        <v>8472</v>
      </c>
      <c r="E3113" s="58" t="s">
        <v>7597</v>
      </c>
      <c r="F3113" s="57" t="s">
        <v>441</v>
      </c>
      <c r="G3113" s="59">
        <v>24944</v>
      </c>
      <c r="H3113" s="102">
        <f t="shared" si="48"/>
        <v>5.0792616499862557</v>
      </c>
    </row>
    <row r="3114" spans="1:8" x14ac:dyDescent="0.25">
      <c r="A3114" s="56">
        <v>398110600023</v>
      </c>
      <c r="B3114" s="57" t="s">
        <v>8473</v>
      </c>
      <c r="C3114" s="58" t="s">
        <v>8474</v>
      </c>
      <c r="D3114" s="58" t="s">
        <v>8475</v>
      </c>
      <c r="E3114" s="58" t="s">
        <v>3623</v>
      </c>
      <c r="F3114" s="57" t="s">
        <v>441</v>
      </c>
      <c r="G3114" s="59">
        <v>24944</v>
      </c>
      <c r="H3114" s="102">
        <f t="shared" si="48"/>
        <v>5.0792616499862557</v>
      </c>
    </row>
    <row r="3115" spans="1:8" x14ac:dyDescent="0.25">
      <c r="A3115" s="56">
        <v>398110900167</v>
      </c>
      <c r="B3115" s="57" t="s">
        <v>8476</v>
      </c>
      <c r="C3115" s="58" t="s">
        <v>8477</v>
      </c>
      <c r="D3115" s="58" t="s">
        <v>8478</v>
      </c>
      <c r="E3115" s="58" t="s">
        <v>7336</v>
      </c>
      <c r="F3115" s="57" t="s">
        <v>441</v>
      </c>
      <c r="G3115" s="59">
        <v>24944</v>
      </c>
      <c r="H3115" s="102">
        <f t="shared" si="48"/>
        <v>5.0792616499862557</v>
      </c>
    </row>
    <row r="3116" spans="1:8" x14ac:dyDescent="0.25">
      <c r="A3116" s="56">
        <v>398111200738</v>
      </c>
      <c r="B3116" s="57" t="s">
        <v>8479</v>
      </c>
      <c r="C3116" s="58" t="s">
        <v>8480</v>
      </c>
      <c r="D3116" s="58" t="s">
        <v>8481</v>
      </c>
      <c r="E3116" s="58" t="s">
        <v>2227</v>
      </c>
      <c r="F3116" s="57" t="s">
        <v>441</v>
      </c>
      <c r="G3116" s="59">
        <v>24944</v>
      </c>
      <c r="H3116" s="102">
        <f t="shared" si="48"/>
        <v>5.0792616499862557</v>
      </c>
    </row>
    <row r="3117" spans="1:8" x14ac:dyDescent="0.25">
      <c r="A3117" s="56">
        <v>398120200261</v>
      </c>
      <c r="B3117" s="57" t="s">
        <v>8482</v>
      </c>
      <c r="C3117" s="58" t="s">
        <v>8483</v>
      </c>
      <c r="D3117" s="58" t="s">
        <v>8484</v>
      </c>
      <c r="E3117" s="58" t="s">
        <v>2037</v>
      </c>
      <c r="F3117" s="57" t="s">
        <v>441</v>
      </c>
      <c r="G3117" s="59">
        <v>24944</v>
      </c>
      <c r="H3117" s="102">
        <f t="shared" si="48"/>
        <v>5.0792616499862557</v>
      </c>
    </row>
    <row r="3118" spans="1:8" x14ac:dyDescent="0.25">
      <c r="A3118" s="56">
        <v>398130100540</v>
      </c>
      <c r="B3118" s="57" t="s">
        <v>8485</v>
      </c>
      <c r="C3118" s="58" t="s">
        <v>8486</v>
      </c>
      <c r="D3118" s="58" t="s">
        <v>8487</v>
      </c>
      <c r="E3118" s="58" t="s">
        <v>2223</v>
      </c>
      <c r="F3118" s="57" t="s">
        <v>441</v>
      </c>
      <c r="G3118" s="59">
        <v>24944</v>
      </c>
      <c r="H3118" s="102">
        <f t="shared" si="48"/>
        <v>5.0792616499862557</v>
      </c>
    </row>
    <row r="3119" spans="1:8" x14ac:dyDescent="0.25">
      <c r="A3119" s="56">
        <v>398130100574</v>
      </c>
      <c r="B3119" s="57" t="s">
        <v>8488</v>
      </c>
      <c r="C3119" s="58" t="s">
        <v>8489</v>
      </c>
      <c r="D3119" s="58" t="s">
        <v>8490</v>
      </c>
      <c r="E3119" s="58" t="s">
        <v>1051</v>
      </c>
      <c r="F3119" s="57" t="s">
        <v>441</v>
      </c>
      <c r="G3119" s="59">
        <v>24944</v>
      </c>
      <c r="H3119" s="102">
        <f t="shared" si="48"/>
        <v>5.0792616499862557</v>
      </c>
    </row>
    <row r="3120" spans="1:8" x14ac:dyDescent="0.25">
      <c r="A3120" s="56">
        <v>398131000875</v>
      </c>
      <c r="B3120" s="57" t="s">
        <v>8491</v>
      </c>
      <c r="C3120" s="58" t="s">
        <v>8492</v>
      </c>
      <c r="D3120" s="58" t="s">
        <v>8493</v>
      </c>
      <c r="E3120" s="58" t="s">
        <v>716</v>
      </c>
      <c r="F3120" s="57" t="s">
        <v>441</v>
      </c>
      <c r="G3120" s="59">
        <v>24944</v>
      </c>
      <c r="H3120" s="102">
        <f t="shared" si="48"/>
        <v>5.0792616499862557</v>
      </c>
    </row>
    <row r="3121" spans="1:8" x14ac:dyDescent="0.25">
      <c r="A3121" s="56">
        <v>398131100721</v>
      </c>
      <c r="B3121" s="57" t="s">
        <v>8494</v>
      </c>
      <c r="C3121" s="58" t="s">
        <v>8452</v>
      </c>
      <c r="D3121" s="58" t="s">
        <v>8495</v>
      </c>
      <c r="E3121" s="58" t="s">
        <v>716</v>
      </c>
      <c r="F3121" s="57" t="s">
        <v>441</v>
      </c>
      <c r="G3121" s="59">
        <v>24944</v>
      </c>
      <c r="H3121" s="102">
        <f t="shared" si="48"/>
        <v>5.0792616499862557</v>
      </c>
    </row>
    <row r="3122" spans="1:8" x14ac:dyDescent="0.25">
      <c r="A3122" s="56">
        <v>398140100157</v>
      </c>
      <c r="B3122" s="57" t="s">
        <v>8496</v>
      </c>
      <c r="C3122" s="58" t="s">
        <v>8497</v>
      </c>
      <c r="D3122" s="58" t="s">
        <v>8498</v>
      </c>
      <c r="E3122" s="58" t="s">
        <v>716</v>
      </c>
      <c r="F3122" s="57" t="s">
        <v>441</v>
      </c>
      <c r="G3122" s="59">
        <v>24944</v>
      </c>
      <c r="H3122" s="102">
        <f t="shared" si="48"/>
        <v>5.0792616499862557</v>
      </c>
    </row>
    <row r="3123" spans="1:8" x14ac:dyDescent="0.25">
      <c r="A3123" s="56">
        <v>398140500562</v>
      </c>
      <c r="B3123" s="57" t="s">
        <v>8499</v>
      </c>
      <c r="C3123" s="58" t="s">
        <v>8500</v>
      </c>
      <c r="D3123" s="58" t="s">
        <v>8501</v>
      </c>
      <c r="E3123" s="58" t="s">
        <v>1927</v>
      </c>
      <c r="F3123" s="57" t="s">
        <v>441</v>
      </c>
      <c r="G3123" s="59">
        <v>24944</v>
      </c>
      <c r="H3123" s="102">
        <f t="shared" si="48"/>
        <v>5.0792616499862557</v>
      </c>
    </row>
    <row r="3124" spans="1:8" x14ac:dyDescent="0.25">
      <c r="A3124" s="56">
        <v>398160200964</v>
      </c>
      <c r="B3124" s="57" t="s">
        <v>8502</v>
      </c>
      <c r="C3124" s="58" t="s">
        <v>8503</v>
      </c>
      <c r="D3124" s="58" t="s">
        <v>8504</v>
      </c>
      <c r="E3124" s="58" t="s">
        <v>2227</v>
      </c>
      <c r="F3124" s="57" t="s">
        <v>441</v>
      </c>
      <c r="G3124" s="59">
        <v>24944</v>
      </c>
      <c r="H3124" s="102">
        <f t="shared" si="48"/>
        <v>5.0792616499862557</v>
      </c>
    </row>
    <row r="3125" spans="1:8" x14ac:dyDescent="0.25">
      <c r="A3125" s="56">
        <v>398161000187</v>
      </c>
      <c r="B3125" s="57" t="s">
        <v>8505</v>
      </c>
      <c r="C3125" s="58" t="s">
        <v>8506</v>
      </c>
      <c r="D3125" s="58" t="s">
        <v>8507</v>
      </c>
      <c r="E3125" s="58" t="s">
        <v>716</v>
      </c>
      <c r="F3125" s="57" t="s">
        <v>441</v>
      </c>
      <c r="G3125" s="59">
        <v>24944</v>
      </c>
      <c r="H3125" s="102">
        <f t="shared" si="48"/>
        <v>5.0792616499862557</v>
      </c>
    </row>
    <row r="3126" spans="1:8" x14ac:dyDescent="0.25">
      <c r="A3126" s="56">
        <v>398161000268</v>
      </c>
      <c r="B3126" s="57" t="s">
        <v>8508</v>
      </c>
      <c r="C3126" s="58" t="s">
        <v>8509</v>
      </c>
      <c r="D3126" s="58" t="s">
        <v>8510</v>
      </c>
      <c r="E3126" s="58" t="s">
        <v>6995</v>
      </c>
      <c r="F3126" s="57" t="s">
        <v>441</v>
      </c>
      <c r="G3126" s="59">
        <v>24944</v>
      </c>
      <c r="H3126" s="102">
        <f t="shared" si="48"/>
        <v>5.0792616499862557</v>
      </c>
    </row>
    <row r="3127" spans="1:8" x14ac:dyDescent="0.25">
      <c r="A3127" s="56">
        <v>398821200583</v>
      </c>
      <c r="B3127" s="57" t="s">
        <v>8511</v>
      </c>
      <c r="C3127" s="58" t="s">
        <v>8512</v>
      </c>
      <c r="D3127" s="58" t="s">
        <v>2733</v>
      </c>
      <c r="E3127" s="58" t="s">
        <v>2733</v>
      </c>
      <c r="F3127" s="57" t="s">
        <v>441</v>
      </c>
      <c r="G3127" s="59">
        <v>24944</v>
      </c>
      <c r="H3127" s="102">
        <f t="shared" si="48"/>
        <v>5.0792616499862557</v>
      </c>
    </row>
    <row r="3128" spans="1:8" x14ac:dyDescent="0.25">
      <c r="A3128" s="56">
        <v>398850500065</v>
      </c>
      <c r="B3128" s="57" t="s">
        <v>8513</v>
      </c>
      <c r="C3128" s="58" t="s">
        <v>8514</v>
      </c>
      <c r="D3128" s="58" t="s">
        <v>8515</v>
      </c>
      <c r="E3128" s="58" t="s">
        <v>743</v>
      </c>
      <c r="F3128" s="57" t="s">
        <v>441</v>
      </c>
      <c r="G3128" s="59">
        <v>24944</v>
      </c>
      <c r="H3128" s="102">
        <f t="shared" si="48"/>
        <v>5.0792616499862557</v>
      </c>
    </row>
    <row r="3129" spans="1:8" x14ac:dyDescent="0.25">
      <c r="A3129" s="56">
        <v>398861000552</v>
      </c>
      <c r="B3129" s="57" t="s">
        <v>8516</v>
      </c>
      <c r="C3129" s="58" t="s">
        <v>8517</v>
      </c>
      <c r="D3129" s="58" t="s">
        <v>8518</v>
      </c>
      <c r="E3129" s="58" t="s">
        <v>2227</v>
      </c>
      <c r="F3129" s="57" t="s">
        <v>441</v>
      </c>
      <c r="G3129" s="59">
        <v>24944</v>
      </c>
      <c r="H3129" s="102">
        <f t="shared" si="48"/>
        <v>5.0792616499862557</v>
      </c>
    </row>
    <row r="3130" spans="1:8" x14ac:dyDescent="0.25">
      <c r="A3130" s="56">
        <v>398890100132</v>
      </c>
      <c r="B3130" s="57" t="s">
        <v>8519</v>
      </c>
      <c r="C3130" s="58" t="s">
        <v>8520</v>
      </c>
      <c r="D3130" s="58" t="s">
        <v>8521</v>
      </c>
      <c r="E3130" s="58" t="s">
        <v>1927</v>
      </c>
      <c r="F3130" s="57" t="s">
        <v>441</v>
      </c>
      <c r="G3130" s="59">
        <v>24944</v>
      </c>
      <c r="H3130" s="102">
        <f t="shared" si="48"/>
        <v>5.0792616499862557</v>
      </c>
    </row>
    <row r="3131" spans="1:8" x14ac:dyDescent="0.25">
      <c r="A3131" s="56">
        <v>398920700105</v>
      </c>
      <c r="B3131" s="57" t="s">
        <v>8522</v>
      </c>
      <c r="C3131" s="58" t="s">
        <v>8523</v>
      </c>
      <c r="D3131" s="58" t="s">
        <v>8524</v>
      </c>
      <c r="E3131" s="58" t="s">
        <v>743</v>
      </c>
      <c r="F3131" s="57" t="s">
        <v>441</v>
      </c>
      <c r="G3131" s="59">
        <v>24944</v>
      </c>
      <c r="H3131" s="102">
        <f t="shared" si="48"/>
        <v>5.0792616499862557</v>
      </c>
    </row>
    <row r="3132" spans="1:8" x14ac:dyDescent="0.25">
      <c r="A3132" s="56">
        <v>398950820521</v>
      </c>
      <c r="B3132" s="57" t="s">
        <v>8525</v>
      </c>
      <c r="C3132" s="58" t="s">
        <v>6100</v>
      </c>
      <c r="D3132" s="58" t="s">
        <v>8526</v>
      </c>
      <c r="E3132" s="58" t="s">
        <v>1845</v>
      </c>
      <c r="F3132" s="57" t="s">
        <v>441</v>
      </c>
      <c r="G3132" s="59">
        <v>24944</v>
      </c>
      <c r="H3132" s="102">
        <f t="shared" si="48"/>
        <v>5.0792616499862557</v>
      </c>
    </row>
    <row r="3133" spans="1:8" x14ac:dyDescent="0.25">
      <c r="A3133" s="56">
        <v>398950920835</v>
      </c>
      <c r="B3133" s="57" t="s">
        <v>8527</v>
      </c>
      <c r="C3133" s="58" t="s">
        <v>8528</v>
      </c>
      <c r="D3133" s="58" t="s">
        <v>8529</v>
      </c>
      <c r="E3133" s="58" t="s">
        <v>1927</v>
      </c>
      <c r="F3133" s="57" t="s">
        <v>441</v>
      </c>
      <c r="G3133" s="59">
        <v>24944</v>
      </c>
      <c r="H3133" s="102">
        <f t="shared" si="48"/>
        <v>5.0792616499862557</v>
      </c>
    </row>
    <row r="3134" spans="1:8" x14ac:dyDescent="0.25">
      <c r="A3134" s="56">
        <v>398960405505</v>
      </c>
      <c r="B3134" s="57" t="s">
        <v>8530</v>
      </c>
      <c r="C3134" s="58" t="s">
        <v>8531</v>
      </c>
      <c r="D3134" s="58" t="s">
        <v>8532</v>
      </c>
      <c r="E3134" s="58" t="s">
        <v>2227</v>
      </c>
      <c r="F3134" s="57" t="s">
        <v>441</v>
      </c>
      <c r="G3134" s="59">
        <v>24944</v>
      </c>
      <c r="H3134" s="102">
        <f t="shared" si="48"/>
        <v>5.0792616499862557</v>
      </c>
    </row>
    <row r="3135" spans="1:8" x14ac:dyDescent="0.25">
      <c r="A3135" s="56">
        <v>398960905419</v>
      </c>
      <c r="B3135" s="57" t="s">
        <v>8533</v>
      </c>
      <c r="C3135" s="58" t="s">
        <v>8509</v>
      </c>
      <c r="D3135" s="58" t="s">
        <v>8534</v>
      </c>
      <c r="E3135" s="58" t="s">
        <v>6995</v>
      </c>
      <c r="F3135" s="57" t="s">
        <v>441</v>
      </c>
      <c r="G3135" s="59">
        <v>24944</v>
      </c>
      <c r="H3135" s="102">
        <f t="shared" si="48"/>
        <v>5.0792616499862557</v>
      </c>
    </row>
    <row r="3136" spans="1:8" x14ac:dyDescent="0.25">
      <c r="A3136" s="56">
        <v>398961105513</v>
      </c>
      <c r="B3136" s="57" t="s">
        <v>8535</v>
      </c>
      <c r="C3136" s="58" t="s">
        <v>8536</v>
      </c>
      <c r="D3136" s="58" t="s">
        <v>8537</v>
      </c>
      <c r="E3136" s="58" t="s">
        <v>8538</v>
      </c>
      <c r="F3136" s="57" t="s">
        <v>441</v>
      </c>
      <c r="G3136" s="59">
        <v>24944</v>
      </c>
      <c r="H3136" s="102">
        <f t="shared" si="48"/>
        <v>5.0792616499862557</v>
      </c>
    </row>
    <row r="3137" spans="1:8" x14ac:dyDescent="0.25">
      <c r="A3137" s="56">
        <v>398961105777</v>
      </c>
      <c r="B3137" s="57" t="s">
        <v>8539</v>
      </c>
      <c r="C3137" s="58" t="s">
        <v>2221</v>
      </c>
      <c r="D3137" s="58" t="s">
        <v>4339</v>
      </c>
      <c r="E3137" s="58" t="s">
        <v>2223</v>
      </c>
      <c r="F3137" s="57" t="s">
        <v>477</v>
      </c>
      <c r="G3137" s="59">
        <v>24944</v>
      </c>
      <c r="H3137" s="102">
        <f t="shared" si="48"/>
        <v>5.0792616499862557</v>
      </c>
    </row>
    <row r="3138" spans="1:8" x14ac:dyDescent="0.25">
      <c r="A3138" s="56">
        <v>398980310501</v>
      </c>
      <c r="B3138" s="57" t="s">
        <v>8540</v>
      </c>
      <c r="C3138" s="58" t="s">
        <v>8541</v>
      </c>
      <c r="D3138" s="58" t="s">
        <v>8542</v>
      </c>
      <c r="E3138" s="58" t="s">
        <v>2223</v>
      </c>
      <c r="F3138" s="57" t="s">
        <v>441</v>
      </c>
      <c r="G3138" s="59">
        <v>24944</v>
      </c>
      <c r="H3138" s="102">
        <f t="shared" si="48"/>
        <v>5.0792616499862557</v>
      </c>
    </row>
    <row r="3139" spans="1:8" x14ac:dyDescent="0.25">
      <c r="A3139" s="56">
        <v>398980711530</v>
      </c>
      <c r="B3139" s="57" t="s">
        <v>8543</v>
      </c>
      <c r="C3139" s="58" t="s">
        <v>1049</v>
      </c>
      <c r="D3139" s="58" t="s">
        <v>8544</v>
      </c>
      <c r="E3139" s="58" t="s">
        <v>1051</v>
      </c>
      <c r="F3139" s="57" t="s">
        <v>441</v>
      </c>
      <c r="G3139" s="59">
        <v>24944</v>
      </c>
      <c r="H3139" s="102">
        <f t="shared" ref="H3139:H3202" si="49">G3139/4910.95</f>
        <v>5.0792616499862557</v>
      </c>
    </row>
    <row r="3140" spans="1:8" x14ac:dyDescent="0.25">
      <c r="A3140" s="56">
        <v>398990111433</v>
      </c>
      <c r="B3140" s="57" t="s">
        <v>8545</v>
      </c>
      <c r="C3140" s="58" t="s">
        <v>8546</v>
      </c>
      <c r="D3140" s="58" t="s">
        <v>8547</v>
      </c>
      <c r="E3140" s="58" t="s">
        <v>2160</v>
      </c>
      <c r="F3140" s="57" t="s">
        <v>441</v>
      </c>
      <c r="G3140" s="59">
        <v>24944</v>
      </c>
      <c r="H3140" s="102">
        <f t="shared" si="49"/>
        <v>5.0792616499862557</v>
      </c>
    </row>
    <row r="3141" spans="1:8" x14ac:dyDescent="0.25">
      <c r="A3141" s="56">
        <v>398990810781</v>
      </c>
      <c r="B3141" s="57" t="s">
        <v>8548</v>
      </c>
      <c r="C3141" s="58" t="s">
        <v>8549</v>
      </c>
      <c r="D3141" s="58" t="s">
        <v>8550</v>
      </c>
      <c r="E3141" s="58" t="s">
        <v>6995</v>
      </c>
      <c r="F3141" s="57" t="s">
        <v>441</v>
      </c>
      <c r="G3141" s="59">
        <v>24944</v>
      </c>
      <c r="H3141" s="102">
        <f t="shared" si="49"/>
        <v>5.0792616499862557</v>
      </c>
    </row>
    <row r="3142" spans="1:8" x14ac:dyDescent="0.25">
      <c r="A3142" s="56">
        <v>398990910794</v>
      </c>
      <c r="B3142" s="57" t="s">
        <v>8551</v>
      </c>
      <c r="C3142" s="58" t="s">
        <v>8552</v>
      </c>
      <c r="D3142" s="58" t="s">
        <v>8553</v>
      </c>
      <c r="E3142" s="58" t="s">
        <v>2816</v>
      </c>
      <c r="F3142" s="57" t="s">
        <v>441</v>
      </c>
      <c r="G3142" s="59">
        <v>24944</v>
      </c>
      <c r="H3142" s="102">
        <f t="shared" si="49"/>
        <v>5.0792616499862557</v>
      </c>
    </row>
    <row r="3143" spans="1:8" x14ac:dyDescent="0.25">
      <c r="A3143" s="56">
        <v>400000300169</v>
      </c>
      <c r="B3143" s="57" t="s">
        <v>8554</v>
      </c>
      <c r="C3143" s="58" t="s">
        <v>6387</v>
      </c>
      <c r="D3143" s="58" t="s">
        <v>6388</v>
      </c>
      <c r="E3143" s="58" t="s">
        <v>716</v>
      </c>
      <c r="F3143" s="57" t="s">
        <v>441</v>
      </c>
      <c r="G3143" s="59">
        <v>24944</v>
      </c>
      <c r="H3143" s="102">
        <f t="shared" si="49"/>
        <v>5.0792616499862557</v>
      </c>
    </row>
    <row r="3144" spans="1:8" x14ac:dyDescent="0.25">
      <c r="A3144" s="56">
        <v>400000300983</v>
      </c>
      <c r="B3144" s="57" t="s">
        <v>8555</v>
      </c>
      <c r="C3144" s="58" t="s">
        <v>8556</v>
      </c>
      <c r="D3144" s="58" t="s">
        <v>6140</v>
      </c>
      <c r="E3144" s="58" t="s">
        <v>716</v>
      </c>
      <c r="F3144" s="57" t="s">
        <v>441</v>
      </c>
      <c r="G3144" s="59">
        <v>24944</v>
      </c>
      <c r="H3144" s="102">
        <f t="shared" si="49"/>
        <v>5.0792616499862557</v>
      </c>
    </row>
    <row r="3145" spans="1:8" x14ac:dyDescent="0.25">
      <c r="A3145" s="56">
        <v>400000300991</v>
      </c>
      <c r="B3145" s="57" t="s">
        <v>8557</v>
      </c>
      <c r="C3145" s="58" t="s">
        <v>8558</v>
      </c>
      <c r="D3145" s="58" t="s">
        <v>5359</v>
      </c>
      <c r="E3145" s="58" t="s">
        <v>716</v>
      </c>
      <c r="F3145" s="57" t="s">
        <v>441</v>
      </c>
      <c r="G3145" s="59">
        <v>24944</v>
      </c>
      <c r="H3145" s="102">
        <f t="shared" si="49"/>
        <v>5.0792616499862557</v>
      </c>
    </row>
    <row r="3146" spans="1:8" x14ac:dyDescent="0.25">
      <c r="A3146" s="56">
        <v>400000501148</v>
      </c>
      <c r="B3146" s="57" t="s">
        <v>8559</v>
      </c>
      <c r="C3146" s="58" t="s">
        <v>8560</v>
      </c>
      <c r="D3146" s="58" t="s">
        <v>8561</v>
      </c>
      <c r="E3146" s="58" t="s">
        <v>716</v>
      </c>
      <c r="F3146" s="57" t="s">
        <v>441</v>
      </c>
      <c r="G3146" s="59">
        <v>24944</v>
      </c>
      <c r="H3146" s="102">
        <f t="shared" si="49"/>
        <v>5.0792616499862557</v>
      </c>
    </row>
    <row r="3147" spans="1:8" x14ac:dyDescent="0.25">
      <c r="A3147" s="56">
        <v>400010103531</v>
      </c>
      <c r="B3147" s="57" t="s">
        <v>8562</v>
      </c>
      <c r="C3147" s="58" t="s">
        <v>8563</v>
      </c>
      <c r="D3147" s="58" t="s">
        <v>6140</v>
      </c>
      <c r="E3147" s="58" t="s">
        <v>716</v>
      </c>
      <c r="F3147" s="57" t="s">
        <v>441</v>
      </c>
      <c r="G3147" s="59">
        <v>24944</v>
      </c>
      <c r="H3147" s="102">
        <f t="shared" si="49"/>
        <v>5.0792616499862557</v>
      </c>
    </row>
    <row r="3148" spans="1:8" x14ac:dyDescent="0.25">
      <c r="A3148" s="56">
        <v>400020101049</v>
      </c>
      <c r="B3148" s="57" t="s">
        <v>8564</v>
      </c>
      <c r="C3148" s="58" t="s">
        <v>8565</v>
      </c>
      <c r="D3148" s="58" t="s">
        <v>7786</v>
      </c>
      <c r="E3148" s="58" t="s">
        <v>716</v>
      </c>
      <c r="F3148" s="57" t="s">
        <v>441</v>
      </c>
      <c r="G3148" s="59">
        <v>24944</v>
      </c>
      <c r="H3148" s="102">
        <f t="shared" si="49"/>
        <v>5.0792616499862557</v>
      </c>
    </row>
    <row r="3149" spans="1:8" x14ac:dyDescent="0.25">
      <c r="A3149" s="56">
        <v>400020203437</v>
      </c>
      <c r="B3149" s="57" t="s">
        <v>8566</v>
      </c>
      <c r="C3149" s="58" t="s">
        <v>8567</v>
      </c>
      <c r="D3149" s="58" t="s">
        <v>8568</v>
      </c>
      <c r="E3149" s="58" t="s">
        <v>716</v>
      </c>
      <c r="F3149" s="57" t="s">
        <v>441</v>
      </c>
      <c r="G3149" s="59">
        <v>24944</v>
      </c>
      <c r="H3149" s="102">
        <f t="shared" si="49"/>
        <v>5.0792616499862557</v>
      </c>
    </row>
    <row r="3150" spans="1:8" x14ac:dyDescent="0.25">
      <c r="A3150" s="56">
        <v>400020602455</v>
      </c>
      <c r="B3150" s="57" t="s">
        <v>8569</v>
      </c>
      <c r="C3150" s="58" t="s">
        <v>8570</v>
      </c>
      <c r="D3150" s="58" t="s">
        <v>8571</v>
      </c>
      <c r="E3150" s="58" t="s">
        <v>716</v>
      </c>
      <c r="F3150" s="57" t="s">
        <v>441</v>
      </c>
      <c r="G3150" s="59">
        <v>24944</v>
      </c>
      <c r="H3150" s="102">
        <f t="shared" si="49"/>
        <v>5.0792616499862557</v>
      </c>
    </row>
    <row r="3151" spans="1:8" x14ac:dyDescent="0.25">
      <c r="A3151" s="56">
        <v>400030104445</v>
      </c>
      <c r="B3151" s="57" t="s">
        <v>8572</v>
      </c>
      <c r="C3151" s="58" t="s">
        <v>5628</v>
      </c>
      <c r="D3151" s="58" t="s">
        <v>6444</v>
      </c>
      <c r="E3151" s="58" t="s">
        <v>716</v>
      </c>
      <c r="F3151" s="57" t="s">
        <v>441</v>
      </c>
      <c r="G3151" s="59">
        <v>24944</v>
      </c>
      <c r="H3151" s="102">
        <f t="shared" si="49"/>
        <v>5.0792616499862557</v>
      </c>
    </row>
    <row r="3152" spans="1:8" x14ac:dyDescent="0.25">
      <c r="A3152" s="56">
        <v>400031002913</v>
      </c>
      <c r="B3152" s="57" t="s">
        <v>8573</v>
      </c>
      <c r="C3152" s="58" t="s">
        <v>8574</v>
      </c>
      <c r="D3152" s="58" t="s">
        <v>8575</v>
      </c>
      <c r="E3152" s="58" t="s">
        <v>716</v>
      </c>
      <c r="F3152" s="57" t="s">
        <v>441</v>
      </c>
      <c r="G3152" s="59">
        <v>24944</v>
      </c>
      <c r="H3152" s="102">
        <f t="shared" si="49"/>
        <v>5.0792616499862557</v>
      </c>
    </row>
    <row r="3153" spans="1:8" x14ac:dyDescent="0.25">
      <c r="A3153" s="56">
        <v>400040506789</v>
      </c>
      <c r="B3153" s="57" t="s">
        <v>8576</v>
      </c>
      <c r="C3153" s="58" t="s">
        <v>8577</v>
      </c>
      <c r="D3153" s="58" t="s">
        <v>8578</v>
      </c>
      <c r="E3153" s="58" t="s">
        <v>716</v>
      </c>
      <c r="F3153" s="57" t="s">
        <v>441</v>
      </c>
      <c r="G3153" s="59">
        <v>24944</v>
      </c>
      <c r="H3153" s="102">
        <f t="shared" si="49"/>
        <v>5.0792616499862557</v>
      </c>
    </row>
    <row r="3154" spans="1:8" x14ac:dyDescent="0.25">
      <c r="A3154" s="56">
        <v>400051001573</v>
      </c>
      <c r="B3154" s="57" t="s">
        <v>8579</v>
      </c>
      <c r="C3154" s="58" t="s">
        <v>8580</v>
      </c>
      <c r="D3154" s="58" t="s">
        <v>8581</v>
      </c>
      <c r="E3154" s="58" t="s">
        <v>716</v>
      </c>
      <c r="F3154" s="57" t="s">
        <v>441</v>
      </c>
      <c r="G3154" s="59">
        <v>24944</v>
      </c>
      <c r="H3154" s="102">
        <f t="shared" si="49"/>
        <v>5.0792616499862557</v>
      </c>
    </row>
    <row r="3155" spans="1:8" x14ac:dyDescent="0.25">
      <c r="A3155" s="56">
        <v>400051204733</v>
      </c>
      <c r="B3155" s="57" t="s">
        <v>8582</v>
      </c>
      <c r="C3155" s="58" t="s">
        <v>8583</v>
      </c>
      <c r="D3155" s="58" t="s">
        <v>8584</v>
      </c>
      <c r="E3155" s="58" t="s">
        <v>716</v>
      </c>
      <c r="F3155" s="57" t="s">
        <v>441</v>
      </c>
      <c r="G3155" s="59">
        <v>24944</v>
      </c>
      <c r="H3155" s="102">
        <f t="shared" si="49"/>
        <v>5.0792616499862557</v>
      </c>
    </row>
    <row r="3156" spans="1:8" x14ac:dyDescent="0.25">
      <c r="A3156" s="56">
        <v>400060107031</v>
      </c>
      <c r="B3156" s="57" t="s">
        <v>8585</v>
      </c>
      <c r="C3156" s="58" t="s">
        <v>8586</v>
      </c>
      <c r="D3156" s="58" t="s">
        <v>8587</v>
      </c>
      <c r="E3156" s="58" t="s">
        <v>716</v>
      </c>
      <c r="F3156" s="57" t="s">
        <v>441</v>
      </c>
      <c r="G3156" s="59">
        <v>24944</v>
      </c>
      <c r="H3156" s="102">
        <f t="shared" si="49"/>
        <v>5.0792616499862557</v>
      </c>
    </row>
    <row r="3157" spans="1:8" x14ac:dyDescent="0.25">
      <c r="A3157" s="56">
        <v>400060402360</v>
      </c>
      <c r="B3157" s="57" t="s">
        <v>8588</v>
      </c>
      <c r="C3157" s="58" t="s">
        <v>8589</v>
      </c>
      <c r="D3157" s="58" t="s">
        <v>4088</v>
      </c>
      <c r="E3157" s="58" t="s">
        <v>716</v>
      </c>
      <c r="F3157" s="57" t="s">
        <v>441</v>
      </c>
      <c r="G3157" s="59">
        <v>24944</v>
      </c>
      <c r="H3157" s="102">
        <f t="shared" si="49"/>
        <v>5.0792616499862557</v>
      </c>
    </row>
    <row r="3158" spans="1:8" x14ac:dyDescent="0.25">
      <c r="A3158" s="56">
        <v>400060502101</v>
      </c>
      <c r="B3158" s="57" t="s">
        <v>8590</v>
      </c>
      <c r="C3158" s="58" t="s">
        <v>8591</v>
      </c>
      <c r="D3158" s="58" t="s">
        <v>8592</v>
      </c>
      <c r="E3158" s="58" t="s">
        <v>716</v>
      </c>
      <c r="F3158" s="57" t="s">
        <v>441</v>
      </c>
      <c r="G3158" s="59">
        <v>24944</v>
      </c>
      <c r="H3158" s="102">
        <f t="shared" si="49"/>
        <v>5.0792616499862557</v>
      </c>
    </row>
    <row r="3159" spans="1:8" x14ac:dyDescent="0.25">
      <c r="A3159" s="56">
        <v>400070303696</v>
      </c>
      <c r="B3159" s="57" t="s">
        <v>8593</v>
      </c>
      <c r="C3159" s="58" t="s">
        <v>8594</v>
      </c>
      <c r="D3159" s="58" t="s">
        <v>8595</v>
      </c>
      <c r="E3159" s="58" t="s">
        <v>716</v>
      </c>
      <c r="F3159" s="57" t="s">
        <v>441</v>
      </c>
      <c r="G3159" s="59">
        <v>24944</v>
      </c>
      <c r="H3159" s="102">
        <f t="shared" si="49"/>
        <v>5.0792616499862557</v>
      </c>
    </row>
    <row r="3160" spans="1:8" x14ac:dyDescent="0.25">
      <c r="A3160" s="56">
        <v>400071001405</v>
      </c>
      <c r="B3160" s="57" t="s">
        <v>8596</v>
      </c>
      <c r="C3160" s="58" t="s">
        <v>8597</v>
      </c>
      <c r="D3160" s="58" t="s">
        <v>8598</v>
      </c>
      <c r="E3160" s="58" t="s">
        <v>716</v>
      </c>
      <c r="F3160" s="57" t="s">
        <v>441</v>
      </c>
      <c r="G3160" s="59">
        <v>24944</v>
      </c>
      <c r="H3160" s="102">
        <f t="shared" si="49"/>
        <v>5.0792616499862557</v>
      </c>
    </row>
    <row r="3161" spans="1:8" x14ac:dyDescent="0.25">
      <c r="A3161" s="56">
        <v>400071204985</v>
      </c>
      <c r="B3161" s="57" t="s">
        <v>8599</v>
      </c>
      <c r="C3161" s="58" t="s">
        <v>8600</v>
      </c>
      <c r="D3161" s="58" t="s">
        <v>8601</v>
      </c>
      <c r="E3161" s="58" t="s">
        <v>716</v>
      </c>
      <c r="F3161" s="57" t="s">
        <v>441</v>
      </c>
      <c r="G3161" s="59">
        <v>24944</v>
      </c>
      <c r="H3161" s="102">
        <f t="shared" si="49"/>
        <v>5.0792616499862557</v>
      </c>
    </row>
    <row r="3162" spans="1:8" x14ac:dyDescent="0.25">
      <c r="A3162" s="56">
        <v>400090105033</v>
      </c>
      <c r="B3162" s="57" t="s">
        <v>8602</v>
      </c>
      <c r="C3162" s="58" t="s">
        <v>8603</v>
      </c>
      <c r="D3162" s="58" t="s">
        <v>8604</v>
      </c>
      <c r="E3162" s="58" t="s">
        <v>716</v>
      </c>
      <c r="F3162" s="57" t="s">
        <v>441</v>
      </c>
      <c r="G3162" s="59">
        <v>24944</v>
      </c>
      <c r="H3162" s="102">
        <f t="shared" si="49"/>
        <v>5.0792616499862557</v>
      </c>
    </row>
    <row r="3163" spans="1:8" x14ac:dyDescent="0.25">
      <c r="A3163" s="56">
        <v>400090203442</v>
      </c>
      <c r="B3163" s="57" t="s">
        <v>8605</v>
      </c>
      <c r="C3163" s="58" t="s">
        <v>8606</v>
      </c>
      <c r="D3163" s="58" t="s">
        <v>8607</v>
      </c>
      <c r="E3163" s="58" t="s">
        <v>716</v>
      </c>
      <c r="F3163" s="57" t="s">
        <v>441</v>
      </c>
      <c r="G3163" s="59">
        <v>24944</v>
      </c>
      <c r="H3163" s="102">
        <f t="shared" si="49"/>
        <v>5.0792616499862557</v>
      </c>
    </row>
    <row r="3164" spans="1:8" x14ac:dyDescent="0.25">
      <c r="A3164" s="56">
        <v>400090905323</v>
      </c>
      <c r="B3164" s="57" t="s">
        <v>8608</v>
      </c>
      <c r="C3164" s="58" t="s">
        <v>8609</v>
      </c>
      <c r="D3164" s="58" t="s">
        <v>8610</v>
      </c>
      <c r="E3164" s="58" t="s">
        <v>716</v>
      </c>
      <c r="F3164" s="57" t="s">
        <v>441</v>
      </c>
      <c r="G3164" s="59">
        <v>24944</v>
      </c>
      <c r="H3164" s="102">
        <f t="shared" si="49"/>
        <v>5.0792616499862557</v>
      </c>
    </row>
    <row r="3165" spans="1:8" x14ac:dyDescent="0.25">
      <c r="A3165" s="56">
        <v>400090905536</v>
      </c>
      <c r="B3165" s="57" t="s">
        <v>8611</v>
      </c>
      <c r="C3165" s="58" t="s">
        <v>8612</v>
      </c>
      <c r="D3165" s="58" t="s">
        <v>8613</v>
      </c>
      <c r="E3165" s="58" t="s">
        <v>716</v>
      </c>
      <c r="F3165" s="57" t="s">
        <v>441</v>
      </c>
      <c r="G3165" s="59">
        <v>24944</v>
      </c>
      <c r="H3165" s="102">
        <f t="shared" si="49"/>
        <v>5.0792616499862557</v>
      </c>
    </row>
    <row r="3166" spans="1:8" x14ac:dyDescent="0.25">
      <c r="A3166" s="56">
        <v>400100601018</v>
      </c>
      <c r="B3166" s="57" t="s">
        <v>8614</v>
      </c>
      <c r="C3166" s="58" t="s">
        <v>8615</v>
      </c>
      <c r="D3166" s="58" t="s">
        <v>8616</v>
      </c>
      <c r="E3166" s="58" t="s">
        <v>2127</v>
      </c>
      <c r="F3166" s="57" t="s">
        <v>441</v>
      </c>
      <c r="G3166" s="59">
        <v>24944</v>
      </c>
      <c r="H3166" s="102">
        <f t="shared" si="49"/>
        <v>5.0792616499862557</v>
      </c>
    </row>
    <row r="3167" spans="1:8" x14ac:dyDescent="0.25">
      <c r="A3167" s="56">
        <v>400110200062</v>
      </c>
      <c r="B3167" s="57" t="s">
        <v>8617</v>
      </c>
      <c r="C3167" s="58" t="s">
        <v>8618</v>
      </c>
      <c r="D3167" s="58" t="s">
        <v>8619</v>
      </c>
      <c r="E3167" s="58" t="s">
        <v>716</v>
      </c>
      <c r="F3167" s="57" t="s">
        <v>441</v>
      </c>
      <c r="G3167" s="59">
        <v>24944</v>
      </c>
      <c r="H3167" s="102">
        <f t="shared" si="49"/>
        <v>5.0792616499862557</v>
      </c>
    </row>
    <row r="3168" spans="1:8" x14ac:dyDescent="0.25">
      <c r="A3168" s="56">
        <v>400110403699</v>
      </c>
      <c r="B3168" s="57" t="s">
        <v>8620</v>
      </c>
      <c r="C3168" s="58" t="s">
        <v>8621</v>
      </c>
      <c r="D3168" s="58" t="s">
        <v>8622</v>
      </c>
      <c r="E3168" s="58" t="s">
        <v>716</v>
      </c>
      <c r="F3168" s="57" t="s">
        <v>441</v>
      </c>
      <c r="G3168" s="59">
        <v>24944</v>
      </c>
      <c r="H3168" s="102">
        <f t="shared" si="49"/>
        <v>5.0792616499862557</v>
      </c>
    </row>
    <row r="3169" spans="1:8" x14ac:dyDescent="0.25">
      <c r="A3169" s="56">
        <v>400110501593</v>
      </c>
      <c r="B3169" s="57" t="s">
        <v>8623</v>
      </c>
      <c r="C3169" s="58" t="s">
        <v>5606</v>
      </c>
      <c r="D3169" s="58" t="s">
        <v>8624</v>
      </c>
      <c r="E3169" s="58" t="s">
        <v>716</v>
      </c>
      <c r="F3169" s="57" t="s">
        <v>441</v>
      </c>
      <c r="G3169" s="59">
        <v>24944</v>
      </c>
      <c r="H3169" s="102">
        <f t="shared" si="49"/>
        <v>5.0792616499862557</v>
      </c>
    </row>
    <row r="3170" spans="1:8" x14ac:dyDescent="0.25">
      <c r="A3170" s="56">
        <v>400110601831</v>
      </c>
      <c r="B3170" s="57" t="s">
        <v>8625</v>
      </c>
      <c r="C3170" s="58" t="s">
        <v>6176</v>
      </c>
      <c r="D3170" s="58" t="s">
        <v>4088</v>
      </c>
      <c r="E3170" s="58" t="s">
        <v>716</v>
      </c>
      <c r="F3170" s="57" t="s">
        <v>441</v>
      </c>
      <c r="G3170" s="59">
        <v>24944</v>
      </c>
      <c r="H3170" s="102">
        <f t="shared" si="49"/>
        <v>5.0792616499862557</v>
      </c>
    </row>
    <row r="3171" spans="1:8" x14ac:dyDescent="0.25">
      <c r="A3171" s="56">
        <v>400110903616</v>
      </c>
      <c r="B3171" s="57" t="s">
        <v>8626</v>
      </c>
      <c r="C3171" s="58" t="s">
        <v>2407</v>
      </c>
      <c r="D3171" s="58" t="s">
        <v>7082</v>
      </c>
      <c r="E3171" s="58" t="s">
        <v>716</v>
      </c>
      <c r="F3171" s="57" t="s">
        <v>441</v>
      </c>
      <c r="G3171" s="59">
        <v>24944</v>
      </c>
      <c r="H3171" s="102">
        <f t="shared" si="49"/>
        <v>5.0792616499862557</v>
      </c>
    </row>
    <row r="3172" spans="1:8" x14ac:dyDescent="0.25">
      <c r="A3172" s="56">
        <v>400111201330</v>
      </c>
      <c r="B3172" s="57" t="s">
        <v>8627</v>
      </c>
      <c r="C3172" s="58" t="s">
        <v>8628</v>
      </c>
      <c r="D3172" s="58" t="s">
        <v>8629</v>
      </c>
      <c r="E3172" s="58" t="s">
        <v>716</v>
      </c>
      <c r="F3172" s="57" t="s">
        <v>441</v>
      </c>
      <c r="G3172" s="59">
        <v>24944</v>
      </c>
      <c r="H3172" s="102">
        <f t="shared" si="49"/>
        <v>5.0792616499862557</v>
      </c>
    </row>
    <row r="3173" spans="1:8" x14ac:dyDescent="0.25">
      <c r="A3173" s="56">
        <v>400120100775</v>
      </c>
      <c r="B3173" s="57" t="s">
        <v>8630</v>
      </c>
      <c r="C3173" s="58" t="s">
        <v>8631</v>
      </c>
      <c r="D3173" s="58" t="s">
        <v>8632</v>
      </c>
      <c r="E3173" s="58" t="s">
        <v>716</v>
      </c>
      <c r="F3173" s="57" t="s">
        <v>441</v>
      </c>
      <c r="G3173" s="59">
        <v>24944</v>
      </c>
      <c r="H3173" s="102">
        <f t="shared" si="49"/>
        <v>5.0792616499862557</v>
      </c>
    </row>
    <row r="3174" spans="1:8" x14ac:dyDescent="0.25">
      <c r="A3174" s="56">
        <v>400120200826</v>
      </c>
      <c r="B3174" s="57" t="s">
        <v>8633</v>
      </c>
      <c r="C3174" s="58" t="s">
        <v>8634</v>
      </c>
      <c r="D3174" s="58" t="s">
        <v>8635</v>
      </c>
      <c r="E3174" s="58" t="s">
        <v>716</v>
      </c>
      <c r="F3174" s="57" t="s">
        <v>441</v>
      </c>
      <c r="G3174" s="59">
        <v>24944</v>
      </c>
      <c r="H3174" s="102">
        <f t="shared" si="49"/>
        <v>5.0792616499862557</v>
      </c>
    </row>
    <row r="3175" spans="1:8" x14ac:dyDescent="0.25">
      <c r="A3175" s="56">
        <v>400120204881</v>
      </c>
      <c r="B3175" s="57" t="s">
        <v>8636</v>
      </c>
      <c r="C3175" s="58" t="s">
        <v>8637</v>
      </c>
      <c r="D3175" s="58" t="s">
        <v>8638</v>
      </c>
      <c r="E3175" s="58" t="s">
        <v>716</v>
      </c>
      <c r="F3175" s="57" t="s">
        <v>441</v>
      </c>
      <c r="G3175" s="59">
        <v>24944</v>
      </c>
      <c r="H3175" s="102">
        <f t="shared" si="49"/>
        <v>5.0792616499862557</v>
      </c>
    </row>
    <row r="3176" spans="1:8" x14ac:dyDescent="0.25">
      <c r="A3176" s="56">
        <v>400120905331</v>
      </c>
      <c r="B3176" s="57" t="s">
        <v>8639</v>
      </c>
      <c r="C3176" s="58" t="s">
        <v>8640</v>
      </c>
      <c r="D3176" s="58" t="s">
        <v>8641</v>
      </c>
      <c r="E3176" s="58" t="s">
        <v>716</v>
      </c>
      <c r="F3176" s="57" t="s">
        <v>441</v>
      </c>
      <c r="G3176" s="59">
        <v>24944</v>
      </c>
      <c r="H3176" s="102">
        <f t="shared" si="49"/>
        <v>5.0792616499862557</v>
      </c>
    </row>
    <row r="3177" spans="1:8" x14ac:dyDescent="0.25">
      <c r="A3177" s="56">
        <v>400131101609</v>
      </c>
      <c r="B3177" s="57" t="s">
        <v>8642</v>
      </c>
      <c r="C3177" s="58" t="s">
        <v>8643</v>
      </c>
      <c r="D3177" s="58" t="s">
        <v>7053</v>
      </c>
      <c r="E3177" s="58" t="s">
        <v>716</v>
      </c>
      <c r="F3177" s="57" t="s">
        <v>441</v>
      </c>
      <c r="G3177" s="59">
        <v>24944</v>
      </c>
      <c r="H3177" s="102">
        <f t="shared" si="49"/>
        <v>5.0792616499862557</v>
      </c>
    </row>
    <row r="3178" spans="1:8" x14ac:dyDescent="0.25">
      <c r="A3178" s="56">
        <v>400150204362</v>
      </c>
      <c r="B3178" s="57" t="s">
        <v>8644</v>
      </c>
      <c r="C3178" s="58" t="s">
        <v>8645</v>
      </c>
      <c r="D3178" s="58" t="s">
        <v>8646</v>
      </c>
      <c r="E3178" s="58" t="s">
        <v>716</v>
      </c>
      <c r="F3178" s="57" t="s">
        <v>441</v>
      </c>
      <c r="G3178" s="59">
        <v>24944</v>
      </c>
      <c r="H3178" s="102">
        <f t="shared" si="49"/>
        <v>5.0792616499862557</v>
      </c>
    </row>
    <row r="3179" spans="1:8" x14ac:dyDescent="0.25">
      <c r="A3179" s="56">
        <v>400150301732</v>
      </c>
      <c r="B3179" s="57" t="s">
        <v>8647</v>
      </c>
      <c r="C3179" s="58" t="s">
        <v>8648</v>
      </c>
      <c r="D3179" s="58" t="s">
        <v>8649</v>
      </c>
      <c r="E3179" s="58" t="s">
        <v>716</v>
      </c>
      <c r="F3179" s="57" t="s">
        <v>441</v>
      </c>
      <c r="G3179" s="59">
        <v>24944</v>
      </c>
      <c r="H3179" s="102">
        <f t="shared" si="49"/>
        <v>5.0792616499862557</v>
      </c>
    </row>
    <row r="3180" spans="1:8" x14ac:dyDescent="0.25">
      <c r="A3180" s="56">
        <v>400160605900</v>
      </c>
      <c r="B3180" s="57" t="s">
        <v>8650</v>
      </c>
      <c r="C3180" s="58" t="s">
        <v>8651</v>
      </c>
      <c r="D3180" s="58" t="s">
        <v>8652</v>
      </c>
      <c r="E3180" s="58" t="s">
        <v>8653</v>
      </c>
      <c r="F3180" s="57" t="s">
        <v>441</v>
      </c>
      <c r="G3180" s="59">
        <v>24944</v>
      </c>
      <c r="H3180" s="102">
        <f t="shared" si="49"/>
        <v>5.0792616499862557</v>
      </c>
    </row>
    <row r="3181" spans="1:8" x14ac:dyDescent="0.25">
      <c r="A3181" s="56">
        <v>400160904401</v>
      </c>
      <c r="B3181" s="57" t="s">
        <v>8654</v>
      </c>
      <c r="C3181" s="58" t="s">
        <v>7111</v>
      </c>
      <c r="D3181" s="58" t="s">
        <v>8655</v>
      </c>
      <c r="E3181" s="58" t="s">
        <v>716</v>
      </c>
      <c r="F3181" s="57" t="s">
        <v>441</v>
      </c>
      <c r="G3181" s="59">
        <v>24944</v>
      </c>
      <c r="H3181" s="102">
        <f t="shared" si="49"/>
        <v>5.0792616499862557</v>
      </c>
    </row>
    <row r="3182" spans="1:8" x14ac:dyDescent="0.25">
      <c r="A3182" s="56">
        <v>400161001340</v>
      </c>
      <c r="B3182" s="57" t="s">
        <v>8656</v>
      </c>
      <c r="C3182" s="58" t="s">
        <v>8657</v>
      </c>
      <c r="D3182" s="58" t="s">
        <v>8622</v>
      </c>
      <c r="E3182" s="58" t="s">
        <v>716</v>
      </c>
      <c r="F3182" s="57" t="s">
        <v>441</v>
      </c>
      <c r="G3182" s="59">
        <v>24944</v>
      </c>
      <c r="H3182" s="102">
        <f t="shared" si="49"/>
        <v>5.0792616499862557</v>
      </c>
    </row>
    <row r="3183" spans="1:8" x14ac:dyDescent="0.25">
      <c r="A3183" s="56">
        <v>400161001366</v>
      </c>
      <c r="B3183" s="57" t="s">
        <v>8658</v>
      </c>
      <c r="C3183" s="58" t="s">
        <v>8659</v>
      </c>
      <c r="D3183" s="58" t="s">
        <v>8660</v>
      </c>
      <c r="E3183" s="58" t="s">
        <v>716</v>
      </c>
      <c r="F3183" s="57" t="s">
        <v>441</v>
      </c>
      <c r="G3183" s="59">
        <v>24944</v>
      </c>
      <c r="H3183" s="102">
        <f t="shared" si="49"/>
        <v>5.0792616499862557</v>
      </c>
    </row>
    <row r="3184" spans="1:8" x14ac:dyDescent="0.25">
      <c r="A3184" s="56">
        <v>400161001447</v>
      </c>
      <c r="B3184" s="57" t="s">
        <v>8661</v>
      </c>
      <c r="C3184" s="58" t="s">
        <v>8662</v>
      </c>
      <c r="D3184" s="58" t="s">
        <v>8663</v>
      </c>
      <c r="E3184" s="58" t="s">
        <v>716</v>
      </c>
      <c r="F3184" s="57" t="s">
        <v>441</v>
      </c>
      <c r="G3184" s="59">
        <v>24944</v>
      </c>
      <c r="H3184" s="102">
        <f t="shared" si="49"/>
        <v>5.0792616499862557</v>
      </c>
    </row>
    <row r="3185" spans="1:8" x14ac:dyDescent="0.25">
      <c r="A3185" s="56">
        <v>400170203362</v>
      </c>
      <c r="B3185" s="57" t="s">
        <v>8664</v>
      </c>
      <c r="C3185" s="58" t="s">
        <v>8665</v>
      </c>
      <c r="D3185" s="58" t="s">
        <v>8666</v>
      </c>
      <c r="E3185" s="58" t="s">
        <v>716</v>
      </c>
      <c r="F3185" s="57" t="s">
        <v>477</v>
      </c>
      <c r="G3185" s="59">
        <v>24944</v>
      </c>
      <c r="H3185" s="102">
        <f t="shared" si="49"/>
        <v>5.0792616499862557</v>
      </c>
    </row>
    <row r="3186" spans="1:8" x14ac:dyDescent="0.25">
      <c r="A3186" s="56">
        <v>400170311939</v>
      </c>
      <c r="B3186" s="57" t="s">
        <v>8667</v>
      </c>
      <c r="C3186" s="58" t="s">
        <v>8668</v>
      </c>
      <c r="D3186" s="58" t="s">
        <v>4635</v>
      </c>
      <c r="E3186" s="58" t="s">
        <v>716</v>
      </c>
      <c r="F3186" s="57" t="s">
        <v>441</v>
      </c>
      <c r="G3186" s="59">
        <v>24944</v>
      </c>
      <c r="H3186" s="102">
        <f t="shared" si="49"/>
        <v>5.0792616499862557</v>
      </c>
    </row>
    <row r="3187" spans="1:8" x14ac:dyDescent="0.25">
      <c r="A3187" s="56">
        <v>400190208565</v>
      </c>
      <c r="B3187" s="57" t="s">
        <v>8669</v>
      </c>
      <c r="C3187" s="58" t="s">
        <v>8670</v>
      </c>
      <c r="D3187" s="58" t="s">
        <v>5324</v>
      </c>
      <c r="E3187" s="58" t="s">
        <v>716</v>
      </c>
      <c r="F3187" s="57" t="s">
        <v>441</v>
      </c>
      <c r="G3187" s="59">
        <v>24944</v>
      </c>
      <c r="H3187" s="102">
        <f t="shared" si="49"/>
        <v>5.0792616499862557</v>
      </c>
    </row>
    <row r="3188" spans="1:8" x14ac:dyDescent="0.25">
      <c r="A3188" s="56">
        <v>400770800038</v>
      </c>
      <c r="B3188" s="57" t="s">
        <v>8671</v>
      </c>
      <c r="C3188" s="58" t="s">
        <v>8672</v>
      </c>
      <c r="D3188" s="58" t="s">
        <v>8673</v>
      </c>
      <c r="E3188" s="58" t="s">
        <v>2127</v>
      </c>
      <c r="F3188" s="57" t="s">
        <v>441</v>
      </c>
      <c r="G3188" s="59">
        <v>24944</v>
      </c>
      <c r="H3188" s="102">
        <f t="shared" si="49"/>
        <v>5.0792616499862557</v>
      </c>
    </row>
    <row r="3189" spans="1:8" x14ac:dyDescent="0.25">
      <c r="A3189" s="56">
        <v>400830700186</v>
      </c>
      <c r="B3189" s="57" t="s">
        <v>8674</v>
      </c>
      <c r="C3189" s="58" t="s">
        <v>8675</v>
      </c>
      <c r="D3189" s="58" t="s">
        <v>8676</v>
      </c>
      <c r="E3189" s="58" t="s">
        <v>2127</v>
      </c>
      <c r="F3189" s="57" t="s">
        <v>441</v>
      </c>
      <c r="G3189" s="59">
        <v>24944</v>
      </c>
      <c r="H3189" s="102">
        <f t="shared" si="49"/>
        <v>5.0792616499862557</v>
      </c>
    </row>
    <row r="3190" spans="1:8" x14ac:dyDescent="0.25">
      <c r="A3190" s="56">
        <v>400831000994</v>
      </c>
      <c r="B3190" s="57" t="s">
        <v>8677</v>
      </c>
      <c r="C3190" s="58" t="s">
        <v>8678</v>
      </c>
      <c r="D3190" s="58" t="s">
        <v>8679</v>
      </c>
      <c r="E3190" s="58" t="s">
        <v>1051</v>
      </c>
      <c r="F3190" s="57" t="s">
        <v>441</v>
      </c>
      <c r="G3190" s="59">
        <v>24944</v>
      </c>
      <c r="H3190" s="102">
        <f t="shared" si="49"/>
        <v>5.0792616499862557</v>
      </c>
    </row>
    <row r="3191" spans="1:8" x14ac:dyDescent="0.25">
      <c r="A3191" s="56">
        <v>400840900213</v>
      </c>
      <c r="B3191" s="57" t="s">
        <v>8680</v>
      </c>
      <c r="C3191" s="58" t="s">
        <v>8681</v>
      </c>
      <c r="D3191" s="58" t="s">
        <v>8682</v>
      </c>
      <c r="E3191" s="58" t="s">
        <v>716</v>
      </c>
      <c r="F3191" s="57" t="s">
        <v>441</v>
      </c>
      <c r="G3191" s="59">
        <v>24944</v>
      </c>
      <c r="H3191" s="102">
        <f t="shared" si="49"/>
        <v>5.0792616499862557</v>
      </c>
    </row>
    <row r="3192" spans="1:8" x14ac:dyDescent="0.25">
      <c r="A3192" s="56">
        <v>400841000763</v>
      </c>
      <c r="B3192" s="57" t="s">
        <v>8683</v>
      </c>
      <c r="C3192" s="58" t="s">
        <v>8684</v>
      </c>
      <c r="D3192" s="58" t="s">
        <v>7786</v>
      </c>
      <c r="E3192" s="58" t="s">
        <v>716</v>
      </c>
      <c r="F3192" s="57" t="s">
        <v>441</v>
      </c>
      <c r="G3192" s="59">
        <v>24944</v>
      </c>
      <c r="H3192" s="102">
        <f t="shared" si="49"/>
        <v>5.0792616499862557</v>
      </c>
    </row>
    <row r="3193" spans="1:8" x14ac:dyDescent="0.25">
      <c r="A3193" s="56">
        <v>400851000877</v>
      </c>
      <c r="B3193" s="57" t="s">
        <v>8685</v>
      </c>
      <c r="C3193" s="58" t="s">
        <v>8686</v>
      </c>
      <c r="D3193" s="58" t="s">
        <v>5541</v>
      </c>
      <c r="E3193" s="58" t="s">
        <v>716</v>
      </c>
      <c r="F3193" s="57" t="s">
        <v>441</v>
      </c>
      <c r="G3193" s="59">
        <v>24944</v>
      </c>
      <c r="H3193" s="102">
        <f t="shared" si="49"/>
        <v>5.0792616499862557</v>
      </c>
    </row>
    <row r="3194" spans="1:8" x14ac:dyDescent="0.25">
      <c r="A3194" s="56">
        <v>400911100663</v>
      </c>
      <c r="B3194" s="57" t="s">
        <v>8687</v>
      </c>
      <c r="C3194" s="58" t="s">
        <v>8688</v>
      </c>
      <c r="D3194" s="58" t="s">
        <v>4660</v>
      </c>
      <c r="E3194" s="58" t="s">
        <v>716</v>
      </c>
      <c r="F3194" s="57" t="s">
        <v>441</v>
      </c>
      <c r="G3194" s="59">
        <v>24944</v>
      </c>
      <c r="H3194" s="102">
        <f t="shared" si="49"/>
        <v>5.0792616499862557</v>
      </c>
    </row>
    <row r="3195" spans="1:8" x14ac:dyDescent="0.25">
      <c r="A3195" s="56">
        <v>400931000525</v>
      </c>
      <c r="B3195" s="57" t="s">
        <v>8689</v>
      </c>
      <c r="C3195" s="58" t="s">
        <v>8690</v>
      </c>
      <c r="D3195" s="58" t="s">
        <v>8691</v>
      </c>
      <c r="E3195" s="58" t="s">
        <v>2127</v>
      </c>
      <c r="F3195" s="57" t="s">
        <v>441</v>
      </c>
      <c r="G3195" s="59">
        <v>24944</v>
      </c>
      <c r="H3195" s="102">
        <f t="shared" si="49"/>
        <v>5.0792616499862557</v>
      </c>
    </row>
    <row r="3196" spans="1:8" x14ac:dyDescent="0.25">
      <c r="A3196" s="56">
        <v>400950431499</v>
      </c>
      <c r="B3196" s="57" t="s">
        <v>8692</v>
      </c>
      <c r="C3196" s="58" t="s">
        <v>8693</v>
      </c>
      <c r="D3196" s="58" t="s">
        <v>8694</v>
      </c>
      <c r="E3196" s="58" t="s">
        <v>1051</v>
      </c>
      <c r="F3196" s="57" t="s">
        <v>441</v>
      </c>
      <c r="G3196" s="59">
        <v>24944</v>
      </c>
      <c r="H3196" s="102">
        <f t="shared" si="49"/>
        <v>5.0792616499862557</v>
      </c>
    </row>
    <row r="3197" spans="1:8" x14ac:dyDescent="0.25">
      <c r="A3197" s="56">
        <v>400950520483</v>
      </c>
      <c r="B3197" s="57" t="s">
        <v>8695</v>
      </c>
      <c r="C3197" s="58" t="s">
        <v>4583</v>
      </c>
      <c r="D3197" s="58" t="s">
        <v>4584</v>
      </c>
      <c r="E3197" s="58" t="s">
        <v>2227</v>
      </c>
      <c r="F3197" s="57" t="s">
        <v>477</v>
      </c>
      <c r="G3197" s="59">
        <v>24944</v>
      </c>
      <c r="H3197" s="102">
        <f t="shared" si="49"/>
        <v>5.0792616499862557</v>
      </c>
    </row>
    <row r="3198" spans="1:8" x14ac:dyDescent="0.25">
      <c r="A3198" s="56">
        <v>400960721088</v>
      </c>
      <c r="B3198" s="57" t="s">
        <v>8696</v>
      </c>
      <c r="C3198" s="58" t="s">
        <v>8697</v>
      </c>
      <c r="D3198" s="58" t="s">
        <v>4349</v>
      </c>
      <c r="E3198" s="58" t="s">
        <v>2127</v>
      </c>
      <c r="F3198" s="57" t="s">
        <v>441</v>
      </c>
      <c r="G3198" s="59">
        <v>24944</v>
      </c>
      <c r="H3198" s="102">
        <f t="shared" si="49"/>
        <v>5.0792616499862557</v>
      </c>
    </row>
    <row r="3199" spans="1:8" x14ac:dyDescent="0.25">
      <c r="A3199" s="56">
        <v>400960930051</v>
      </c>
      <c r="B3199" s="57" t="s">
        <v>8698</v>
      </c>
      <c r="C3199" s="58" t="s">
        <v>8699</v>
      </c>
      <c r="D3199" s="58" t="s">
        <v>8700</v>
      </c>
      <c r="E3199" s="58" t="s">
        <v>716</v>
      </c>
      <c r="F3199" s="57" t="s">
        <v>441</v>
      </c>
      <c r="G3199" s="59">
        <v>24944</v>
      </c>
      <c r="H3199" s="102">
        <f t="shared" si="49"/>
        <v>5.0792616499862557</v>
      </c>
    </row>
    <row r="3200" spans="1:8" x14ac:dyDescent="0.25">
      <c r="A3200" s="56">
        <v>400970221253</v>
      </c>
      <c r="B3200" s="57" t="s">
        <v>8701</v>
      </c>
      <c r="C3200" s="58" t="s">
        <v>8702</v>
      </c>
      <c r="D3200" s="58" t="s">
        <v>8703</v>
      </c>
      <c r="E3200" s="58" t="s">
        <v>716</v>
      </c>
      <c r="F3200" s="57" t="s">
        <v>441</v>
      </c>
      <c r="G3200" s="59">
        <v>24944</v>
      </c>
      <c r="H3200" s="102">
        <f t="shared" si="49"/>
        <v>5.0792616499862557</v>
      </c>
    </row>
    <row r="3201" spans="1:8" x14ac:dyDescent="0.25">
      <c r="A3201" s="56">
        <v>400970923681</v>
      </c>
      <c r="B3201" s="57" t="s">
        <v>8704</v>
      </c>
      <c r="C3201" s="58" t="s">
        <v>8705</v>
      </c>
      <c r="D3201" s="58" t="s">
        <v>6140</v>
      </c>
      <c r="E3201" s="58" t="s">
        <v>716</v>
      </c>
      <c r="F3201" s="57" t="s">
        <v>441</v>
      </c>
      <c r="G3201" s="59">
        <v>24944</v>
      </c>
      <c r="H3201" s="102">
        <f t="shared" si="49"/>
        <v>5.0792616499862557</v>
      </c>
    </row>
    <row r="3202" spans="1:8" x14ac:dyDescent="0.25">
      <c r="A3202" s="56">
        <v>400980121125</v>
      </c>
      <c r="B3202" s="57" t="s">
        <v>8706</v>
      </c>
      <c r="C3202" s="58" t="s">
        <v>8707</v>
      </c>
      <c r="D3202" s="58" t="s">
        <v>8561</v>
      </c>
      <c r="E3202" s="58" t="s">
        <v>716</v>
      </c>
      <c r="F3202" s="57" t="s">
        <v>441</v>
      </c>
      <c r="G3202" s="59">
        <v>24944</v>
      </c>
      <c r="H3202" s="102">
        <f t="shared" si="49"/>
        <v>5.0792616499862557</v>
      </c>
    </row>
    <row r="3203" spans="1:8" x14ac:dyDescent="0.25">
      <c r="A3203" s="56">
        <v>400980522201</v>
      </c>
      <c r="B3203" s="57" t="s">
        <v>8708</v>
      </c>
      <c r="C3203" s="58" t="s">
        <v>8709</v>
      </c>
      <c r="D3203" s="58" t="s">
        <v>5632</v>
      </c>
      <c r="E3203" s="58" t="s">
        <v>716</v>
      </c>
      <c r="F3203" s="57" t="s">
        <v>441</v>
      </c>
      <c r="G3203" s="59">
        <v>24944</v>
      </c>
      <c r="H3203" s="102">
        <f t="shared" ref="H3203:H3266" si="50">G3203/4910.95</f>
        <v>5.0792616499862557</v>
      </c>
    </row>
    <row r="3204" spans="1:8" x14ac:dyDescent="0.25">
      <c r="A3204" s="56">
        <v>400980721513</v>
      </c>
      <c r="B3204" s="57" t="s">
        <v>8710</v>
      </c>
      <c r="C3204" s="58" t="s">
        <v>8711</v>
      </c>
      <c r="D3204" s="58" t="s">
        <v>4652</v>
      </c>
      <c r="E3204" s="58" t="s">
        <v>2127</v>
      </c>
      <c r="F3204" s="57" t="s">
        <v>441</v>
      </c>
      <c r="G3204" s="59">
        <v>24944</v>
      </c>
      <c r="H3204" s="102">
        <f t="shared" si="50"/>
        <v>5.0792616499862557</v>
      </c>
    </row>
    <row r="3205" spans="1:8" x14ac:dyDescent="0.25">
      <c r="A3205" s="56">
        <v>400980921261</v>
      </c>
      <c r="B3205" s="57" t="s">
        <v>8712</v>
      </c>
      <c r="C3205" s="58" t="s">
        <v>8713</v>
      </c>
      <c r="D3205" s="58" t="s">
        <v>5359</v>
      </c>
      <c r="E3205" s="58" t="s">
        <v>716</v>
      </c>
      <c r="F3205" s="57" t="s">
        <v>441</v>
      </c>
      <c r="G3205" s="59">
        <v>24944</v>
      </c>
      <c r="H3205" s="102">
        <f t="shared" si="50"/>
        <v>5.0792616499862557</v>
      </c>
    </row>
    <row r="3206" spans="1:8" x14ac:dyDescent="0.25">
      <c r="A3206" s="56">
        <v>400981220496</v>
      </c>
      <c r="B3206" s="57" t="s">
        <v>8714</v>
      </c>
      <c r="C3206" s="58" t="s">
        <v>8715</v>
      </c>
      <c r="D3206" s="58" t="s">
        <v>8716</v>
      </c>
      <c r="E3206" s="58" t="s">
        <v>716</v>
      </c>
      <c r="F3206" s="57" t="s">
        <v>441</v>
      </c>
      <c r="G3206" s="59">
        <v>24944</v>
      </c>
      <c r="H3206" s="102">
        <f t="shared" si="50"/>
        <v>5.0792616499862557</v>
      </c>
    </row>
    <row r="3207" spans="1:8" x14ac:dyDescent="0.25">
      <c r="A3207" s="56">
        <v>400990221985</v>
      </c>
      <c r="B3207" s="57" t="s">
        <v>8717</v>
      </c>
      <c r="C3207" s="58" t="s">
        <v>8600</v>
      </c>
      <c r="D3207" s="58" t="s">
        <v>6589</v>
      </c>
      <c r="E3207" s="58" t="s">
        <v>716</v>
      </c>
      <c r="F3207" s="57" t="s">
        <v>441</v>
      </c>
      <c r="G3207" s="59">
        <v>24944</v>
      </c>
      <c r="H3207" s="102">
        <f t="shared" si="50"/>
        <v>5.0792616499862557</v>
      </c>
    </row>
    <row r="3208" spans="1:8" x14ac:dyDescent="0.25">
      <c r="A3208" s="56">
        <v>400990421909</v>
      </c>
      <c r="B3208" s="57" t="s">
        <v>8718</v>
      </c>
      <c r="C3208" s="58" t="s">
        <v>8719</v>
      </c>
      <c r="D3208" s="58" t="s">
        <v>8720</v>
      </c>
      <c r="E3208" s="58" t="s">
        <v>716</v>
      </c>
      <c r="F3208" s="57" t="s">
        <v>441</v>
      </c>
      <c r="G3208" s="59">
        <v>24944</v>
      </c>
      <c r="H3208" s="102">
        <f t="shared" si="50"/>
        <v>5.0792616499862557</v>
      </c>
    </row>
    <row r="3209" spans="1:8" x14ac:dyDescent="0.25">
      <c r="A3209" s="56">
        <v>400990820994</v>
      </c>
      <c r="B3209" s="57" t="s">
        <v>8721</v>
      </c>
      <c r="C3209" s="58" t="s">
        <v>8722</v>
      </c>
      <c r="D3209" s="58" t="s">
        <v>5541</v>
      </c>
      <c r="E3209" s="58" t="s">
        <v>716</v>
      </c>
      <c r="F3209" s="57" t="s">
        <v>441</v>
      </c>
      <c r="G3209" s="59">
        <v>24944</v>
      </c>
      <c r="H3209" s="102">
        <f t="shared" si="50"/>
        <v>5.0792616499862557</v>
      </c>
    </row>
    <row r="3210" spans="1:8" x14ac:dyDescent="0.25">
      <c r="A3210" s="56">
        <v>414150702274</v>
      </c>
      <c r="B3210" s="57" t="s">
        <v>8723</v>
      </c>
      <c r="C3210" s="58" t="s">
        <v>8724</v>
      </c>
      <c r="D3210" s="58" t="s">
        <v>8725</v>
      </c>
      <c r="E3210" s="58" t="s">
        <v>2174</v>
      </c>
      <c r="F3210" s="57" t="s">
        <v>441</v>
      </c>
      <c r="G3210" s="59">
        <v>24944</v>
      </c>
      <c r="H3210" s="102">
        <f t="shared" si="50"/>
        <v>5.0792616499862557</v>
      </c>
    </row>
    <row r="3211" spans="1:8" x14ac:dyDescent="0.25">
      <c r="A3211" s="56">
        <v>414980303712</v>
      </c>
      <c r="B3211" s="57" t="s">
        <v>8726</v>
      </c>
      <c r="C3211" s="58" t="s">
        <v>7294</v>
      </c>
      <c r="D3211" s="58" t="s">
        <v>8727</v>
      </c>
      <c r="E3211" s="58" t="s">
        <v>6285</v>
      </c>
      <c r="F3211" s="57" t="s">
        <v>441</v>
      </c>
      <c r="G3211" s="59">
        <v>24944</v>
      </c>
      <c r="H3211" s="102">
        <f t="shared" si="50"/>
        <v>5.0792616499862557</v>
      </c>
    </row>
    <row r="3212" spans="1:8" x14ac:dyDescent="0.25">
      <c r="A3212" s="56">
        <v>888940411689</v>
      </c>
      <c r="B3212" s="57" t="s">
        <v>8728</v>
      </c>
      <c r="C3212" s="58" t="s">
        <v>8729</v>
      </c>
      <c r="D3212" s="58" t="s">
        <v>8730</v>
      </c>
      <c r="E3212" s="58" t="s">
        <v>7190</v>
      </c>
      <c r="F3212" s="57" t="s">
        <v>441</v>
      </c>
      <c r="G3212" s="59">
        <v>24944</v>
      </c>
      <c r="H3212" s="102">
        <f t="shared" si="50"/>
        <v>5.0792616499862557</v>
      </c>
    </row>
    <row r="3213" spans="1:8" x14ac:dyDescent="0.25">
      <c r="A3213" s="56">
        <v>395190700610</v>
      </c>
      <c r="B3213" s="57" t="s">
        <v>8731</v>
      </c>
      <c r="C3213" s="58" t="s">
        <v>8732</v>
      </c>
      <c r="D3213" s="58" t="s">
        <v>8733</v>
      </c>
      <c r="E3213" s="58" t="s">
        <v>743</v>
      </c>
      <c r="F3213" s="57" t="s">
        <v>441</v>
      </c>
      <c r="G3213" s="59">
        <v>24943</v>
      </c>
      <c r="H3213" s="102">
        <f t="shared" si="50"/>
        <v>5.0790580233966951</v>
      </c>
    </row>
    <row r="3214" spans="1:8" x14ac:dyDescent="0.25">
      <c r="A3214" s="56">
        <v>396151101403</v>
      </c>
      <c r="B3214" s="57" t="s">
        <v>167</v>
      </c>
      <c r="C3214" s="58" t="s">
        <v>8734</v>
      </c>
      <c r="D3214" s="58" t="s">
        <v>8735</v>
      </c>
      <c r="E3214" s="58" t="s">
        <v>440</v>
      </c>
      <c r="F3214" s="57" t="s">
        <v>441</v>
      </c>
      <c r="G3214" s="59">
        <v>24725</v>
      </c>
      <c r="H3214" s="102">
        <f t="shared" si="50"/>
        <v>5.034667426872601</v>
      </c>
    </row>
    <row r="3215" spans="1:8" x14ac:dyDescent="0.25">
      <c r="A3215" s="56">
        <v>396180301535</v>
      </c>
      <c r="B3215" s="57" t="s">
        <v>595</v>
      </c>
      <c r="C3215" s="58" t="s">
        <v>596</v>
      </c>
      <c r="D3215" s="58" t="s">
        <v>597</v>
      </c>
      <c r="E3215" s="58" t="s">
        <v>440</v>
      </c>
      <c r="F3215" s="57" t="s">
        <v>441</v>
      </c>
      <c r="G3215" s="59">
        <v>24725</v>
      </c>
      <c r="H3215" s="102">
        <f t="shared" si="50"/>
        <v>5.034667426872601</v>
      </c>
    </row>
    <row r="3216" spans="1:8" x14ac:dyDescent="0.25">
      <c r="A3216" s="56">
        <v>396990805378</v>
      </c>
      <c r="B3216" s="57" t="s">
        <v>586</v>
      </c>
      <c r="C3216" s="58" t="s">
        <v>587</v>
      </c>
      <c r="D3216" s="58" t="s">
        <v>588</v>
      </c>
      <c r="E3216" s="58" t="s">
        <v>440</v>
      </c>
      <c r="F3216" s="57" t="s">
        <v>441</v>
      </c>
      <c r="G3216" s="59">
        <v>24725</v>
      </c>
      <c r="H3216" s="102">
        <f t="shared" si="50"/>
        <v>5.034667426872601</v>
      </c>
    </row>
    <row r="3217" spans="1:8" x14ac:dyDescent="0.25">
      <c r="A3217" s="56">
        <v>390880400234</v>
      </c>
      <c r="B3217" s="57" t="s">
        <v>8736</v>
      </c>
      <c r="C3217" s="58" t="s">
        <v>8737</v>
      </c>
      <c r="D3217" s="58" t="s">
        <v>8738</v>
      </c>
      <c r="E3217" s="58" t="s">
        <v>1525</v>
      </c>
      <c r="F3217" s="57" t="s">
        <v>441</v>
      </c>
      <c r="G3217" s="59">
        <v>24526</v>
      </c>
      <c r="H3217" s="102">
        <f t="shared" si="50"/>
        <v>4.9941457355501484</v>
      </c>
    </row>
    <row r="3218" spans="1:8" x14ac:dyDescent="0.25">
      <c r="A3218" s="56">
        <v>398081200177</v>
      </c>
      <c r="B3218" s="57" t="s">
        <v>8739</v>
      </c>
      <c r="C3218" s="58" t="s">
        <v>8740</v>
      </c>
      <c r="D3218" s="58" t="s">
        <v>8741</v>
      </c>
      <c r="E3218" s="58" t="s">
        <v>743</v>
      </c>
      <c r="F3218" s="57" t="s">
        <v>441</v>
      </c>
      <c r="G3218" s="59">
        <v>22513</v>
      </c>
      <c r="H3218" s="102">
        <f t="shared" si="50"/>
        <v>4.584245410765738</v>
      </c>
    </row>
    <row r="3219" spans="1:8" x14ac:dyDescent="0.25">
      <c r="A3219" s="56">
        <v>398991110473</v>
      </c>
      <c r="B3219" s="57" t="s">
        <v>8742</v>
      </c>
      <c r="C3219" s="58" t="s">
        <v>8743</v>
      </c>
      <c r="D3219" s="58" t="s">
        <v>3604</v>
      </c>
      <c r="E3219" s="58" t="s">
        <v>2227</v>
      </c>
      <c r="F3219" s="57" t="s">
        <v>441</v>
      </c>
      <c r="G3219" s="59">
        <v>22513</v>
      </c>
      <c r="H3219" s="102">
        <f t="shared" si="50"/>
        <v>4.584245410765738</v>
      </c>
    </row>
    <row r="3220" spans="1:8" x14ac:dyDescent="0.25">
      <c r="A3220" s="56">
        <v>400091104545</v>
      </c>
      <c r="B3220" s="57" t="s">
        <v>8744</v>
      </c>
      <c r="C3220" s="58" t="s">
        <v>8745</v>
      </c>
      <c r="D3220" s="58" t="s">
        <v>8746</v>
      </c>
      <c r="E3220" s="58" t="s">
        <v>716</v>
      </c>
      <c r="F3220" s="57" t="s">
        <v>441</v>
      </c>
      <c r="G3220" s="59">
        <v>22493</v>
      </c>
      <c r="H3220" s="102">
        <f t="shared" si="50"/>
        <v>4.5801728789745368</v>
      </c>
    </row>
    <row r="3221" spans="1:8" x14ac:dyDescent="0.25">
      <c r="A3221" s="56">
        <v>400180901891</v>
      </c>
      <c r="B3221" s="57" t="s">
        <v>8747</v>
      </c>
      <c r="C3221" s="58" t="s">
        <v>6429</v>
      </c>
      <c r="D3221" s="58" t="s">
        <v>8748</v>
      </c>
      <c r="E3221" s="58" t="s">
        <v>716</v>
      </c>
      <c r="F3221" s="57" t="s">
        <v>441</v>
      </c>
      <c r="G3221" s="59">
        <v>22493</v>
      </c>
      <c r="H3221" s="102">
        <f t="shared" si="50"/>
        <v>4.5801728789745368</v>
      </c>
    </row>
    <row r="3222" spans="1:8" x14ac:dyDescent="0.25">
      <c r="A3222" s="56">
        <v>391750100022</v>
      </c>
      <c r="B3222" s="57" t="s">
        <v>8749</v>
      </c>
      <c r="C3222" s="58" t="s">
        <v>8750</v>
      </c>
      <c r="D3222" s="58" t="s">
        <v>8751</v>
      </c>
      <c r="E3222" s="58" t="s">
        <v>984</v>
      </c>
      <c r="F3222" s="57" t="s">
        <v>441</v>
      </c>
      <c r="G3222" s="59">
        <v>22105</v>
      </c>
      <c r="H3222" s="102">
        <f t="shared" si="50"/>
        <v>4.5011657622252317</v>
      </c>
    </row>
    <row r="3223" spans="1:8" x14ac:dyDescent="0.25">
      <c r="A3223" s="56">
        <v>395040100789</v>
      </c>
      <c r="B3223" s="57" t="s">
        <v>8752</v>
      </c>
      <c r="C3223" s="58" t="s">
        <v>8753</v>
      </c>
      <c r="D3223" s="58" t="s">
        <v>4860</v>
      </c>
      <c r="E3223" s="58" t="s">
        <v>728</v>
      </c>
      <c r="F3223" s="57" t="s">
        <v>441</v>
      </c>
      <c r="G3223" s="59">
        <v>20148</v>
      </c>
      <c r="H3223" s="102">
        <f t="shared" si="50"/>
        <v>4.1026685264561848</v>
      </c>
    </row>
    <row r="3224" spans="1:8" x14ac:dyDescent="0.25">
      <c r="A3224" s="56">
        <v>395050200625</v>
      </c>
      <c r="B3224" s="57" t="s">
        <v>8754</v>
      </c>
      <c r="C3224" s="58" t="s">
        <v>7806</v>
      </c>
      <c r="D3224" s="58" t="s">
        <v>8755</v>
      </c>
      <c r="E3224" s="58" t="s">
        <v>728</v>
      </c>
      <c r="F3224" s="57" t="s">
        <v>477</v>
      </c>
      <c r="G3224" s="59">
        <v>20148</v>
      </c>
      <c r="H3224" s="102">
        <f t="shared" si="50"/>
        <v>4.1026685264561848</v>
      </c>
    </row>
    <row r="3225" spans="1:8" x14ac:dyDescent="0.25">
      <c r="A3225" s="56">
        <v>398040100150</v>
      </c>
      <c r="B3225" s="57" t="s">
        <v>8756</v>
      </c>
      <c r="C3225" s="58" t="s">
        <v>8757</v>
      </c>
      <c r="D3225" s="58" t="s">
        <v>8758</v>
      </c>
      <c r="E3225" s="58" t="s">
        <v>6137</v>
      </c>
      <c r="F3225" s="57" t="s">
        <v>441</v>
      </c>
      <c r="G3225" s="59">
        <v>20148</v>
      </c>
      <c r="H3225" s="102">
        <f t="shared" si="50"/>
        <v>4.1026685264561848</v>
      </c>
    </row>
    <row r="3226" spans="1:8" x14ac:dyDescent="0.25">
      <c r="A3226" s="56">
        <v>398040201193</v>
      </c>
      <c r="B3226" s="57" t="s">
        <v>8759</v>
      </c>
      <c r="C3226" s="58" t="s">
        <v>8760</v>
      </c>
      <c r="D3226" s="58" t="s">
        <v>8761</v>
      </c>
      <c r="E3226" s="58" t="s">
        <v>3623</v>
      </c>
      <c r="F3226" s="57" t="s">
        <v>441</v>
      </c>
      <c r="G3226" s="59">
        <v>20148</v>
      </c>
      <c r="H3226" s="102">
        <f t="shared" si="50"/>
        <v>4.1026685264561848</v>
      </c>
    </row>
    <row r="3227" spans="1:8" x14ac:dyDescent="0.25">
      <c r="A3227" s="56">
        <v>398040300175</v>
      </c>
      <c r="B3227" s="57" t="s">
        <v>8762</v>
      </c>
      <c r="C3227" s="58" t="s">
        <v>8763</v>
      </c>
      <c r="D3227" s="58" t="s">
        <v>613</v>
      </c>
      <c r="E3227" s="58" t="s">
        <v>1051</v>
      </c>
      <c r="F3227" s="57" t="s">
        <v>441</v>
      </c>
      <c r="G3227" s="59">
        <v>20148</v>
      </c>
      <c r="H3227" s="102">
        <f t="shared" si="50"/>
        <v>4.1026685264561848</v>
      </c>
    </row>
    <row r="3228" spans="1:8" x14ac:dyDescent="0.25">
      <c r="A3228" s="56">
        <v>398041200417</v>
      </c>
      <c r="B3228" s="57" t="s">
        <v>8764</v>
      </c>
      <c r="C3228" s="58" t="s">
        <v>8765</v>
      </c>
      <c r="D3228" s="58" t="s">
        <v>8766</v>
      </c>
      <c r="E3228" s="58" t="s">
        <v>5251</v>
      </c>
      <c r="F3228" s="57" t="s">
        <v>441</v>
      </c>
      <c r="G3228" s="59">
        <v>20148</v>
      </c>
      <c r="H3228" s="102">
        <f t="shared" si="50"/>
        <v>4.1026685264561848</v>
      </c>
    </row>
    <row r="3229" spans="1:8" x14ac:dyDescent="0.25">
      <c r="A3229" s="56">
        <v>400160506588</v>
      </c>
      <c r="B3229" s="57" t="s">
        <v>8767</v>
      </c>
      <c r="C3229" s="58" t="s">
        <v>8768</v>
      </c>
      <c r="D3229" s="58" t="s">
        <v>8769</v>
      </c>
      <c r="E3229" s="58" t="s">
        <v>716</v>
      </c>
      <c r="F3229" s="57" t="s">
        <v>441</v>
      </c>
      <c r="G3229" s="59">
        <v>20148</v>
      </c>
      <c r="H3229" s="102">
        <f t="shared" si="50"/>
        <v>4.1026685264561848</v>
      </c>
    </row>
    <row r="3230" spans="1:8" x14ac:dyDescent="0.25">
      <c r="A3230" s="56">
        <v>414700802174</v>
      </c>
      <c r="B3230" s="57" t="s">
        <v>8770</v>
      </c>
      <c r="C3230" s="58" t="s">
        <v>8771</v>
      </c>
      <c r="D3230" s="58" t="s">
        <v>8772</v>
      </c>
      <c r="E3230" s="58" t="s">
        <v>2174</v>
      </c>
      <c r="F3230" s="57" t="s">
        <v>441</v>
      </c>
      <c r="G3230" s="59">
        <v>20148</v>
      </c>
      <c r="H3230" s="102">
        <f t="shared" si="50"/>
        <v>4.1026685264561848</v>
      </c>
    </row>
    <row r="3231" spans="1:8" x14ac:dyDescent="0.25">
      <c r="A3231" s="56">
        <v>400901101017</v>
      </c>
      <c r="B3231" s="57" t="s">
        <v>8773</v>
      </c>
      <c r="C3231" s="58" t="s">
        <v>8774</v>
      </c>
      <c r="D3231" s="58" t="s">
        <v>8775</v>
      </c>
      <c r="E3231" s="58" t="s">
        <v>2127</v>
      </c>
      <c r="F3231" s="57" t="s">
        <v>441</v>
      </c>
      <c r="G3231" s="59">
        <v>20102</v>
      </c>
      <c r="H3231" s="102">
        <f t="shared" si="50"/>
        <v>4.0933017033364214</v>
      </c>
    </row>
    <row r="3232" spans="1:8" x14ac:dyDescent="0.25">
      <c r="A3232" s="56">
        <v>370980403353</v>
      </c>
      <c r="B3232" s="57" t="s">
        <v>8776</v>
      </c>
      <c r="C3232" s="58" t="s">
        <v>8777</v>
      </c>
      <c r="D3232" s="58" t="s">
        <v>8778</v>
      </c>
      <c r="E3232" s="58" t="s">
        <v>1409</v>
      </c>
      <c r="F3232" s="57" t="s">
        <v>441</v>
      </c>
      <c r="G3232" s="59">
        <v>20043</v>
      </c>
      <c r="H3232" s="102">
        <f t="shared" si="50"/>
        <v>4.0812877345523777</v>
      </c>
    </row>
    <row r="3233" spans="1:8" x14ac:dyDescent="0.25">
      <c r="A3233" s="56">
        <v>371000300851</v>
      </c>
      <c r="B3233" s="57" t="s">
        <v>8779</v>
      </c>
      <c r="C3233" s="58" t="s">
        <v>8780</v>
      </c>
      <c r="D3233" s="58" t="s">
        <v>8781</v>
      </c>
      <c r="E3233" s="58" t="s">
        <v>2200</v>
      </c>
      <c r="F3233" s="57" t="s">
        <v>441</v>
      </c>
      <c r="G3233" s="59">
        <v>20043</v>
      </c>
      <c r="H3233" s="102">
        <f t="shared" si="50"/>
        <v>4.0812877345523777</v>
      </c>
    </row>
    <row r="3234" spans="1:8" x14ac:dyDescent="0.25">
      <c r="A3234" s="56">
        <v>371971000315</v>
      </c>
      <c r="B3234" s="57" t="s">
        <v>8782</v>
      </c>
      <c r="C3234" s="58" t="s">
        <v>8783</v>
      </c>
      <c r="D3234" s="58" t="s">
        <v>8784</v>
      </c>
      <c r="E3234" s="58" t="s">
        <v>3101</v>
      </c>
      <c r="F3234" s="57" t="s">
        <v>441</v>
      </c>
      <c r="G3234" s="59">
        <v>20043</v>
      </c>
      <c r="H3234" s="102">
        <f t="shared" si="50"/>
        <v>4.0812877345523777</v>
      </c>
    </row>
    <row r="3235" spans="1:8" x14ac:dyDescent="0.25">
      <c r="A3235" s="56">
        <v>371980800251</v>
      </c>
      <c r="B3235" s="57" t="s">
        <v>8785</v>
      </c>
      <c r="C3235" s="58" t="s">
        <v>8786</v>
      </c>
      <c r="D3235" s="58" t="s">
        <v>8787</v>
      </c>
      <c r="E3235" s="58" t="s">
        <v>2200</v>
      </c>
      <c r="F3235" s="57" t="s">
        <v>441</v>
      </c>
      <c r="G3235" s="59">
        <v>20043</v>
      </c>
      <c r="H3235" s="102">
        <f t="shared" si="50"/>
        <v>4.0812877345523777</v>
      </c>
    </row>
    <row r="3236" spans="1:8" x14ac:dyDescent="0.25">
      <c r="A3236" s="56">
        <v>371990200929</v>
      </c>
      <c r="B3236" s="57" t="s">
        <v>8788</v>
      </c>
      <c r="C3236" s="58" t="s">
        <v>8789</v>
      </c>
      <c r="D3236" s="58" t="s">
        <v>8790</v>
      </c>
      <c r="E3236" s="58" t="s">
        <v>2200</v>
      </c>
      <c r="F3236" s="57" t="s">
        <v>441</v>
      </c>
      <c r="G3236" s="59">
        <v>20043</v>
      </c>
      <c r="H3236" s="102">
        <f t="shared" si="50"/>
        <v>4.0812877345523777</v>
      </c>
    </row>
    <row r="3237" spans="1:8" x14ac:dyDescent="0.25">
      <c r="A3237" s="56">
        <v>390750600193</v>
      </c>
      <c r="B3237" s="57" t="s">
        <v>8791</v>
      </c>
      <c r="C3237" s="58" t="s">
        <v>8792</v>
      </c>
      <c r="D3237" s="58" t="s">
        <v>8793</v>
      </c>
      <c r="E3237" s="58" t="s">
        <v>1532</v>
      </c>
      <c r="F3237" s="57" t="s">
        <v>441</v>
      </c>
      <c r="G3237" s="59">
        <v>20043</v>
      </c>
      <c r="H3237" s="102">
        <f t="shared" si="50"/>
        <v>4.0812877345523777</v>
      </c>
    </row>
    <row r="3238" spans="1:8" x14ac:dyDescent="0.25">
      <c r="A3238" s="56">
        <v>390980810120</v>
      </c>
      <c r="B3238" s="57" t="s">
        <v>8794</v>
      </c>
      <c r="C3238" s="58" t="s">
        <v>8795</v>
      </c>
      <c r="D3238" s="58" t="s">
        <v>8796</v>
      </c>
      <c r="E3238" s="58" t="s">
        <v>1532</v>
      </c>
      <c r="F3238" s="57" t="s">
        <v>441</v>
      </c>
      <c r="G3238" s="59">
        <v>20043</v>
      </c>
      <c r="H3238" s="102">
        <f t="shared" si="50"/>
        <v>4.0812877345523777</v>
      </c>
    </row>
    <row r="3239" spans="1:8" x14ac:dyDescent="0.25">
      <c r="A3239" s="56">
        <v>390980810162</v>
      </c>
      <c r="B3239" s="57" t="s">
        <v>8797</v>
      </c>
      <c r="C3239" s="58" t="s">
        <v>8798</v>
      </c>
      <c r="D3239" s="58" t="s">
        <v>8799</v>
      </c>
      <c r="E3239" s="58" t="s">
        <v>1532</v>
      </c>
      <c r="F3239" s="57" t="s">
        <v>441</v>
      </c>
      <c r="G3239" s="59">
        <v>20043</v>
      </c>
      <c r="H3239" s="102">
        <f t="shared" si="50"/>
        <v>4.0812877345523777</v>
      </c>
    </row>
    <row r="3240" spans="1:8" x14ac:dyDescent="0.25">
      <c r="A3240" s="56">
        <v>391000101116</v>
      </c>
      <c r="B3240" s="57" t="s">
        <v>8800</v>
      </c>
      <c r="C3240" s="58" t="s">
        <v>8801</v>
      </c>
      <c r="D3240" s="58" t="s">
        <v>8802</v>
      </c>
      <c r="E3240" s="58" t="s">
        <v>984</v>
      </c>
      <c r="F3240" s="57" t="s">
        <v>441</v>
      </c>
      <c r="G3240" s="59">
        <v>20043</v>
      </c>
      <c r="H3240" s="102">
        <f t="shared" si="50"/>
        <v>4.0812877345523777</v>
      </c>
    </row>
    <row r="3241" spans="1:8" x14ac:dyDescent="0.25">
      <c r="A3241" s="56">
        <v>391871000122</v>
      </c>
      <c r="B3241" s="57" t="s">
        <v>8803</v>
      </c>
      <c r="C3241" s="58" t="s">
        <v>8804</v>
      </c>
      <c r="D3241" s="58" t="s">
        <v>8805</v>
      </c>
      <c r="E3241" s="58" t="s">
        <v>1416</v>
      </c>
      <c r="F3241" s="57" t="s">
        <v>441</v>
      </c>
      <c r="G3241" s="59">
        <v>20043</v>
      </c>
      <c r="H3241" s="102">
        <f t="shared" si="50"/>
        <v>4.0812877345523777</v>
      </c>
    </row>
    <row r="3242" spans="1:8" x14ac:dyDescent="0.25">
      <c r="A3242" s="56">
        <v>391920100057</v>
      </c>
      <c r="B3242" s="57" t="s">
        <v>8806</v>
      </c>
      <c r="C3242" s="58" t="s">
        <v>8807</v>
      </c>
      <c r="D3242" s="58" t="s">
        <v>8808</v>
      </c>
      <c r="E3242" s="58" t="s">
        <v>984</v>
      </c>
      <c r="F3242" s="57" t="s">
        <v>441</v>
      </c>
      <c r="G3242" s="59">
        <v>20043</v>
      </c>
      <c r="H3242" s="102">
        <f t="shared" si="50"/>
        <v>4.0812877345523777</v>
      </c>
    </row>
    <row r="3243" spans="1:8" x14ac:dyDescent="0.25">
      <c r="A3243" s="56">
        <v>395000501349</v>
      </c>
      <c r="B3243" s="57" t="s">
        <v>8809</v>
      </c>
      <c r="C3243" s="58" t="s">
        <v>8810</v>
      </c>
      <c r="D3243" s="58" t="s">
        <v>8811</v>
      </c>
      <c r="E3243" s="58" t="s">
        <v>728</v>
      </c>
      <c r="F3243" s="57" t="s">
        <v>441</v>
      </c>
      <c r="G3243" s="59">
        <v>20043</v>
      </c>
      <c r="H3243" s="102">
        <f t="shared" si="50"/>
        <v>4.0812877345523777</v>
      </c>
    </row>
    <row r="3244" spans="1:8" x14ac:dyDescent="0.25">
      <c r="A3244" s="56">
        <v>395000601548</v>
      </c>
      <c r="B3244" s="57" t="s">
        <v>8812</v>
      </c>
      <c r="C3244" s="58" t="s">
        <v>8813</v>
      </c>
      <c r="D3244" s="58" t="s">
        <v>8814</v>
      </c>
      <c r="E3244" s="58" t="s">
        <v>743</v>
      </c>
      <c r="F3244" s="57" t="s">
        <v>441</v>
      </c>
      <c r="G3244" s="59">
        <v>20043</v>
      </c>
      <c r="H3244" s="102">
        <f t="shared" si="50"/>
        <v>4.0812877345523777</v>
      </c>
    </row>
    <row r="3245" spans="1:8" x14ac:dyDescent="0.25">
      <c r="A3245" s="56">
        <v>395020700861</v>
      </c>
      <c r="B3245" s="57" t="s">
        <v>8815</v>
      </c>
      <c r="C3245" s="58" t="s">
        <v>8816</v>
      </c>
      <c r="D3245" s="58" t="s">
        <v>8817</v>
      </c>
      <c r="E3245" s="58" t="s">
        <v>743</v>
      </c>
      <c r="F3245" s="57" t="s">
        <v>441</v>
      </c>
      <c r="G3245" s="59">
        <v>20043</v>
      </c>
      <c r="H3245" s="102">
        <f t="shared" si="50"/>
        <v>4.0812877345523777</v>
      </c>
    </row>
    <row r="3246" spans="1:8" x14ac:dyDescent="0.25">
      <c r="A3246" s="56">
        <v>395960811164</v>
      </c>
      <c r="B3246" s="57" t="s">
        <v>8818</v>
      </c>
      <c r="C3246" s="58" t="s">
        <v>8819</v>
      </c>
      <c r="D3246" s="58" t="s">
        <v>2827</v>
      </c>
      <c r="E3246" s="58" t="s">
        <v>728</v>
      </c>
      <c r="F3246" s="57" t="s">
        <v>441</v>
      </c>
      <c r="G3246" s="59">
        <v>20043</v>
      </c>
      <c r="H3246" s="102">
        <f t="shared" si="50"/>
        <v>4.0812877345523777</v>
      </c>
    </row>
    <row r="3247" spans="1:8" x14ac:dyDescent="0.25">
      <c r="A3247" s="56">
        <v>395970210193</v>
      </c>
      <c r="B3247" s="57" t="s">
        <v>8820</v>
      </c>
      <c r="C3247" s="58" t="s">
        <v>8821</v>
      </c>
      <c r="D3247" s="58" t="s">
        <v>2611</v>
      </c>
      <c r="E3247" s="58" t="s">
        <v>728</v>
      </c>
      <c r="F3247" s="57" t="s">
        <v>441</v>
      </c>
      <c r="G3247" s="59">
        <v>20043</v>
      </c>
      <c r="H3247" s="102">
        <f t="shared" si="50"/>
        <v>4.0812877345523777</v>
      </c>
    </row>
    <row r="3248" spans="1:8" x14ac:dyDescent="0.25">
      <c r="A3248" s="56">
        <v>395980821549</v>
      </c>
      <c r="B3248" s="57" t="s">
        <v>8822</v>
      </c>
      <c r="C3248" s="58" t="s">
        <v>8823</v>
      </c>
      <c r="D3248" s="58" t="s">
        <v>8824</v>
      </c>
      <c r="E3248" s="58" t="s">
        <v>4163</v>
      </c>
      <c r="F3248" s="57" t="s">
        <v>441</v>
      </c>
      <c r="G3248" s="59">
        <v>20043</v>
      </c>
      <c r="H3248" s="102">
        <f t="shared" si="50"/>
        <v>4.0812877345523777</v>
      </c>
    </row>
    <row r="3249" spans="1:8" x14ac:dyDescent="0.25">
      <c r="A3249" s="56">
        <v>396000802027</v>
      </c>
      <c r="B3249" s="57" t="s">
        <v>627</v>
      </c>
      <c r="C3249" s="58" t="s">
        <v>628</v>
      </c>
      <c r="D3249" s="58" t="s">
        <v>629</v>
      </c>
      <c r="E3249" s="58" t="s">
        <v>440</v>
      </c>
      <c r="F3249" s="57" t="s">
        <v>441</v>
      </c>
      <c r="G3249" s="59">
        <v>20043</v>
      </c>
      <c r="H3249" s="102">
        <f t="shared" si="50"/>
        <v>4.0812877345523777</v>
      </c>
    </row>
    <row r="3250" spans="1:8" x14ac:dyDescent="0.25">
      <c r="A3250" s="56">
        <v>398000305701</v>
      </c>
      <c r="B3250" s="57" t="s">
        <v>8825</v>
      </c>
      <c r="C3250" s="58" t="s">
        <v>8826</v>
      </c>
      <c r="D3250" s="58" t="s">
        <v>8827</v>
      </c>
      <c r="E3250" s="58" t="s">
        <v>2733</v>
      </c>
      <c r="F3250" s="57" t="s">
        <v>441</v>
      </c>
      <c r="G3250" s="59">
        <v>20043</v>
      </c>
      <c r="H3250" s="102">
        <f t="shared" si="50"/>
        <v>4.0812877345523777</v>
      </c>
    </row>
    <row r="3251" spans="1:8" x14ac:dyDescent="0.25">
      <c r="A3251" s="56">
        <v>398100300820</v>
      </c>
      <c r="B3251" s="57" t="s">
        <v>8828</v>
      </c>
      <c r="C3251" s="58" t="s">
        <v>8829</v>
      </c>
      <c r="D3251" s="58" t="s">
        <v>8830</v>
      </c>
      <c r="E3251" s="58" t="s">
        <v>743</v>
      </c>
      <c r="F3251" s="57" t="s">
        <v>441</v>
      </c>
      <c r="G3251" s="59">
        <v>20043</v>
      </c>
      <c r="H3251" s="102">
        <f t="shared" si="50"/>
        <v>4.0812877345523777</v>
      </c>
    </row>
    <row r="3252" spans="1:8" x14ac:dyDescent="0.25">
      <c r="A3252" s="56">
        <v>398950120561</v>
      </c>
      <c r="B3252" s="57" t="s">
        <v>8831</v>
      </c>
      <c r="C3252" s="58" t="s">
        <v>8832</v>
      </c>
      <c r="D3252" s="58" t="s">
        <v>8833</v>
      </c>
      <c r="E3252" s="58" t="s">
        <v>2160</v>
      </c>
      <c r="F3252" s="57" t="s">
        <v>441</v>
      </c>
      <c r="G3252" s="59">
        <v>20043</v>
      </c>
      <c r="H3252" s="102">
        <f t="shared" si="50"/>
        <v>4.0812877345523777</v>
      </c>
    </row>
    <row r="3253" spans="1:8" x14ac:dyDescent="0.25">
      <c r="A3253" s="56">
        <v>398950620653</v>
      </c>
      <c r="B3253" s="57" t="s">
        <v>8834</v>
      </c>
      <c r="C3253" s="58" t="s">
        <v>8835</v>
      </c>
      <c r="D3253" s="58" t="s">
        <v>8836</v>
      </c>
      <c r="E3253" s="58" t="s">
        <v>4797</v>
      </c>
      <c r="F3253" s="57" t="s">
        <v>441</v>
      </c>
      <c r="G3253" s="59">
        <v>20043</v>
      </c>
      <c r="H3253" s="102">
        <f t="shared" si="50"/>
        <v>4.0812877345523777</v>
      </c>
    </row>
    <row r="3254" spans="1:8" x14ac:dyDescent="0.25">
      <c r="A3254" s="56">
        <v>398960805678</v>
      </c>
      <c r="B3254" s="57" t="s">
        <v>8837</v>
      </c>
      <c r="C3254" s="58" t="s">
        <v>8838</v>
      </c>
      <c r="D3254" s="58" t="s">
        <v>8839</v>
      </c>
      <c r="E3254" s="58" t="s">
        <v>2227</v>
      </c>
      <c r="F3254" s="57" t="s">
        <v>441</v>
      </c>
      <c r="G3254" s="59">
        <v>20043</v>
      </c>
      <c r="H3254" s="102">
        <f t="shared" si="50"/>
        <v>4.0812877345523777</v>
      </c>
    </row>
    <row r="3255" spans="1:8" x14ac:dyDescent="0.25">
      <c r="A3255" s="56">
        <v>398971210277</v>
      </c>
      <c r="B3255" s="57" t="s">
        <v>8840</v>
      </c>
      <c r="C3255" s="58" t="s">
        <v>8841</v>
      </c>
      <c r="D3255" s="58" t="s">
        <v>8842</v>
      </c>
      <c r="E3255" s="58" t="s">
        <v>2227</v>
      </c>
      <c r="F3255" s="57" t="s">
        <v>441</v>
      </c>
      <c r="G3255" s="59">
        <v>20043</v>
      </c>
      <c r="H3255" s="102">
        <f t="shared" si="50"/>
        <v>4.0812877345523777</v>
      </c>
    </row>
    <row r="3256" spans="1:8" x14ac:dyDescent="0.25">
      <c r="A3256" s="56">
        <v>398990511342</v>
      </c>
      <c r="B3256" s="57" t="s">
        <v>8843</v>
      </c>
      <c r="C3256" s="58" t="s">
        <v>8844</v>
      </c>
      <c r="D3256" s="58" t="s">
        <v>8845</v>
      </c>
      <c r="E3256" s="58" t="s">
        <v>743</v>
      </c>
      <c r="F3256" s="57" t="s">
        <v>441</v>
      </c>
      <c r="G3256" s="59">
        <v>20043</v>
      </c>
      <c r="H3256" s="102">
        <f t="shared" si="50"/>
        <v>4.0812877345523777</v>
      </c>
    </row>
    <row r="3257" spans="1:8" x14ac:dyDescent="0.25">
      <c r="A3257" s="56">
        <v>400000901821</v>
      </c>
      <c r="B3257" s="57" t="s">
        <v>8846</v>
      </c>
      <c r="C3257" s="58" t="s">
        <v>8847</v>
      </c>
      <c r="D3257" s="58" t="s">
        <v>5371</v>
      </c>
      <c r="E3257" s="58" t="s">
        <v>716</v>
      </c>
      <c r="F3257" s="57" t="s">
        <v>441</v>
      </c>
      <c r="G3257" s="59">
        <v>20043</v>
      </c>
      <c r="H3257" s="102">
        <f t="shared" si="50"/>
        <v>4.0812877345523777</v>
      </c>
    </row>
    <row r="3258" spans="1:8" x14ac:dyDescent="0.25">
      <c r="A3258" s="56">
        <v>400040807819</v>
      </c>
      <c r="B3258" s="57" t="s">
        <v>8848</v>
      </c>
      <c r="C3258" s="58" t="s">
        <v>8849</v>
      </c>
      <c r="D3258" s="58" t="s">
        <v>8850</v>
      </c>
      <c r="E3258" s="58" t="s">
        <v>716</v>
      </c>
      <c r="F3258" s="57" t="s">
        <v>441</v>
      </c>
      <c r="G3258" s="59">
        <v>20043</v>
      </c>
      <c r="H3258" s="102">
        <f t="shared" si="50"/>
        <v>4.0812877345523777</v>
      </c>
    </row>
    <row r="3259" spans="1:8" x14ac:dyDescent="0.25">
      <c r="A3259" s="56">
        <v>400041002989</v>
      </c>
      <c r="B3259" s="57" t="s">
        <v>8851</v>
      </c>
      <c r="C3259" s="58" t="s">
        <v>8852</v>
      </c>
      <c r="D3259" s="58" t="s">
        <v>1051</v>
      </c>
      <c r="E3259" s="58" t="s">
        <v>1051</v>
      </c>
      <c r="F3259" s="57" t="s">
        <v>441</v>
      </c>
      <c r="G3259" s="59">
        <v>20043</v>
      </c>
      <c r="H3259" s="102">
        <f t="shared" si="50"/>
        <v>4.0812877345523777</v>
      </c>
    </row>
    <row r="3260" spans="1:8" x14ac:dyDescent="0.25">
      <c r="A3260" s="56">
        <v>400041003357</v>
      </c>
      <c r="B3260" s="57" t="s">
        <v>8853</v>
      </c>
      <c r="C3260" s="58" t="s">
        <v>8854</v>
      </c>
      <c r="D3260" s="58" t="s">
        <v>8855</v>
      </c>
      <c r="E3260" s="58" t="s">
        <v>716</v>
      </c>
      <c r="F3260" s="57" t="s">
        <v>441</v>
      </c>
      <c r="G3260" s="59">
        <v>20043</v>
      </c>
      <c r="H3260" s="102">
        <f t="shared" si="50"/>
        <v>4.0812877345523777</v>
      </c>
    </row>
    <row r="3261" spans="1:8" x14ac:dyDescent="0.25">
      <c r="A3261" s="56">
        <v>400050701741</v>
      </c>
      <c r="B3261" s="57" t="s">
        <v>8856</v>
      </c>
      <c r="C3261" s="58" t="s">
        <v>8857</v>
      </c>
      <c r="D3261" s="58" t="s">
        <v>8858</v>
      </c>
      <c r="E3261" s="58" t="s">
        <v>716</v>
      </c>
      <c r="F3261" s="57" t="s">
        <v>441</v>
      </c>
      <c r="G3261" s="59">
        <v>20043</v>
      </c>
      <c r="H3261" s="102">
        <f t="shared" si="50"/>
        <v>4.0812877345523777</v>
      </c>
    </row>
    <row r="3262" spans="1:8" x14ac:dyDescent="0.25">
      <c r="A3262" s="56">
        <v>400940742356</v>
      </c>
      <c r="B3262" s="57" t="s">
        <v>8859</v>
      </c>
      <c r="C3262" s="58" t="s">
        <v>8860</v>
      </c>
      <c r="D3262" s="58" t="s">
        <v>8861</v>
      </c>
      <c r="E3262" s="58" t="s">
        <v>716</v>
      </c>
      <c r="F3262" s="57" t="s">
        <v>441</v>
      </c>
      <c r="G3262" s="59">
        <v>20043</v>
      </c>
      <c r="H3262" s="102">
        <f t="shared" si="50"/>
        <v>4.0812877345523777</v>
      </c>
    </row>
    <row r="3263" spans="1:8" x14ac:dyDescent="0.25">
      <c r="A3263" s="56">
        <v>400970220184</v>
      </c>
      <c r="B3263" s="57" t="s">
        <v>8862</v>
      </c>
      <c r="C3263" s="58" t="s">
        <v>8560</v>
      </c>
      <c r="D3263" s="58" t="s">
        <v>8863</v>
      </c>
      <c r="E3263" s="58" t="s">
        <v>716</v>
      </c>
      <c r="F3263" s="57" t="s">
        <v>441</v>
      </c>
      <c r="G3263" s="59">
        <v>20043</v>
      </c>
      <c r="H3263" s="102">
        <f t="shared" si="50"/>
        <v>4.0812877345523777</v>
      </c>
    </row>
    <row r="3264" spans="1:8" x14ac:dyDescent="0.25">
      <c r="A3264" s="56">
        <v>400981122575</v>
      </c>
      <c r="B3264" s="57" t="s">
        <v>8864</v>
      </c>
      <c r="C3264" s="58" t="s">
        <v>8865</v>
      </c>
      <c r="D3264" s="58" t="s">
        <v>6477</v>
      </c>
      <c r="E3264" s="58" t="s">
        <v>716</v>
      </c>
      <c r="F3264" s="57" t="s">
        <v>441</v>
      </c>
      <c r="G3264" s="59">
        <v>20043</v>
      </c>
      <c r="H3264" s="102">
        <f t="shared" si="50"/>
        <v>4.0812877345523777</v>
      </c>
    </row>
    <row r="3265" spans="1:8" x14ac:dyDescent="0.25">
      <c r="A3265" s="56">
        <v>400990422476</v>
      </c>
      <c r="B3265" s="57" t="s">
        <v>8866</v>
      </c>
      <c r="C3265" s="58" t="s">
        <v>8867</v>
      </c>
      <c r="D3265" s="58" t="s">
        <v>8868</v>
      </c>
      <c r="E3265" s="58" t="s">
        <v>716</v>
      </c>
      <c r="F3265" s="57" t="s">
        <v>441</v>
      </c>
      <c r="G3265" s="59">
        <v>20043</v>
      </c>
      <c r="H3265" s="102">
        <f t="shared" si="50"/>
        <v>4.0812877345523777</v>
      </c>
    </row>
    <row r="3266" spans="1:8" x14ac:dyDescent="0.25">
      <c r="A3266" s="56">
        <v>389061000466</v>
      </c>
      <c r="B3266" s="57" t="s">
        <v>8869</v>
      </c>
      <c r="C3266" s="58" t="s">
        <v>8870</v>
      </c>
      <c r="D3266" s="58" t="s">
        <v>8871</v>
      </c>
      <c r="E3266" s="58" t="s">
        <v>3109</v>
      </c>
      <c r="F3266" s="57" t="s">
        <v>477</v>
      </c>
      <c r="G3266" s="59">
        <v>20042</v>
      </c>
      <c r="H3266" s="102">
        <f t="shared" si="50"/>
        <v>4.081084107962818</v>
      </c>
    </row>
    <row r="3267" spans="1:8" x14ac:dyDescent="0.25">
      <c r="A3267" s="56">
        <v>390831200467</v>
      </c>
      <c r="B3267" s="57" t="s">
        <v>8872</v>
      </c>
      <c r="C3267" s="58" t="s">
        <v>3786</v>
      </c>
      <c r="D3267" s="58" t="s">
        <v>3549</v>
      </c>
      <c r="E3267" s="58" t="s">
        <v>1532</v>
      </c>
      <c r="F3267" s="57" t="s">
        <v>441</v>
      </c>
      <c r="G3267" s="59">
        <v>20042</v>
      </c>
      <c r="H3267" s="102">
        <f t="shared" ref="H3267:H3330" si="51">G3267/4910.95</f>
        <v>4.081084107962818</v>
      </c>
    </row>
    <row r="3268" spans="1:8" x14ac:dyDescent="0.25">
      <c r="A3268" s="56">
        <v>391100500140</v>
      </c>
      <c r="B3268" s="57" t="s">
        <v>8873</v>
      </c>
      <c r="C3268" s="58" t="s">
        <v>8874</v>
      </c>
      <c r="D3268" s="58" t="s">
        <v>8875</v>
      </c>
      <c r="E3268" s="58" t="s">
        <v>984</v>
      </c>
      <c r="F3268" s="57" t="s">
        <v>441</v>
      </c>
      <c r="G3268" s="59">
        <v>20042</v>
      </c>
      <c r="H3268" s="102">
        <f t="shared" si="51"/>
        <v>4.081084107962818</v>
      </c>
    </row>
    <row r="3269" spans="1:8" x14ac:dyDescent="0.25">
      <c r="A3269" s="56">
        <v>391930100080</v>
      </c>
      <c r="B3269" s="57" t="s">
        <v>8876</v>
      </c>
      <c r="C3269" s="58" t="s">
        <v>8877</v>
      </c>
      <c r="D3269" s="58" t="s">
        <v>8878</v>
      </c>
      <c r="E3269" s="58" t="s">
        <v>1788</v>
      </c>
      <c r="F3269" s="57" t="s">
        <v>441</v>
      </c>
      <c r="G3269" s="59">
        <v>20042</v>
      </c>
      <c r="H3269" s="102">
        <f t="shared" si="51"/>
        <v>4.081084107962818</v>
      </c>
    </row>
    <row r="3270" spans="1:8" x14ac:dyDescent="0.25">
      <c r="A3270" s="56">
        <v>395950711587</v>
      </c>
      <c r="B3270" s="57" t="s">
        <v>8879</v>
      </c>
      <c r="C3270" s="58" t="s">
        <v>8880</v>
      </c>
      <c r="D3270" s="58" t="s">
        <v>8881</v>
      </c>
      <c r="E3270" s="58" t="s">
        <v>743</v>
      </c>
      <c r="F3270" s="57" t="s">
        <v>441</v>
      </c>
      <c r="G3270" s="59">
        <v>20042</v>
      </c>
      <c r="H3270" s="102">
        <f t="shared" si="51"/>
        <v>4.081084107962818</v>
      </c>
    </row>
    <row r="3271" spans="1:8" x14ac:dyDescent="0.25">
      <c r="A3271" s="56">
        <v>395970350416</v>
      </c>
      <c r="B3271" s="57" t="s">
        <v>8882</v>
      </c>
      <c r="C3271" s="58" t="s">
        <v>8883</v>
      </c>
      <c r="D3271" s="58" t="s">
        <v>8884</v>
      </c>
      <c r="E3271" s="58" t="s">
        <v>743</v>
      </c>
      <c r="F3271" s="57" t="s">
        <v>441</v>
      </c>
      <c r="G3271" s="59">
        <v>20042</v>
      </c>
      <c r="H3271" s="102">
        <f t="shared" si="51"/>
        <v>4.081084107962818</v>
      </c>
    </row>
    <row r="3272" spans="1:8" x14ac:dyDescent="0.25">
      <c r="A3272" s="56">
        <v>398000506749</v>
      </c>
      <c r="B3272" s="57" t="s">
        <v>8885</v>
      </c>
      <c r="C3272" s="58" t="s">
        <v>8886</v>
      </c>
      <c r="D3272" s="58" t="s">
        <v>8887</v>
      </c>
      <c r="E3272" s="58" t="s">
        <v>2160</v>
      </c>
      <c r="F3272" s="57" t="s">
        <v>441</v>
      </c>
      <c r="G3272" s="59">
        <v>20042</v>
      </c>
      <c r="H3272" s="102">
        <f t="shared" si="51"/>
        <v>4.081084107962818</v>
      </c>
    </row>
    <row r="3273" spans="1:8" x14ac:dyDescent="0.25">
      <c r="A3273" s="56">
        <v>398990210539</v>
      </c>
      <c r="B3273" s="57" t="s">
        <v>8888</v>
      </c>
      <c r="C3273" s="58" t="s">
        <v>8889</v>
      </c>
      <c r="D3273" s="58" t="s">
        <v>1868</v>
      </c>
      <c r="E3273" s="58" t="s">
        <v>2160</v>
      </c>
      <c r="F3273" s="57" t="s">
        <v>441</v>
      </c>
      <c r="G3273" s="59">
        <v>20042</v>
      </c>
      <c r="H3273" s="102">
        <f t="shared" si="51"/>
        <v>4.081084107962818</v>
      </c>
    </row>
    <row r="3274" spans="1:8" x14ac:dyDescent="0.25">
      <c r="A3274" s="56">
        <v>400000800421</v>
      </c>
      <c r="B3274" s="57" t="s">
        <v>8890</v>
      </c>
      <c r="C3274" s="58" t="s">
        <v>8891</v>
      </c>
      <c r="D3274" s="58" t="s">
        <v>6391</v>
      </c>
      <c r="E3274" s="58" t="s">
        <v>716</v>
      </c>
      <c r="F3274" s="57" t="s">
        <v>441</v>
      </c>
      <c r="G3274" s="59">
        <v>20042</v>
      </c>
      <c r="H3274" s="102">
        <f t="shared" si="51"/>
        <v>4.081084107962818</v>
      </c>
    </row>
    <row r="3275" spans="1:8" x14ac:dyDescent="0.25">
      <c r="A3275" s="56">
        <v>400010802804</v>
      </c>
      <c r="B3275" s="57" t="s">
        <v>8892</v>
      </c>
      <c r="C3275" s="58" t="s">
        <v>8893</v>
      </c>
      <c r="D3275" s="58" t="s">
        <v>8894</v>
      </c>
      <c r="E3275" s="58" t="s">
        <v>716</v>
      </c>
      <c r="F3275" s="57" t="s">
        <v>441</v>
      </c>
      <c r="G3275" s="59">
        <v>20042</v>
      </c>
      <c r="H3275" s="102">
        <f t="shared" si="51"/>
        <v>4.081084107962818</v>
      </c>
    </row>
    <row r="3276" spans="1:8" x14ac:dyDescent="0.25">
      <c r="A3276" s="56">
        <v>400080104985</v>
      </c>
      <c r="B3276" s="57" t="s">
        <v>8895</v>
      </c>
      <c r="C3276" s="58" t="s">
        <v>8896</v>
      </c>
      <c r="D3276" s="58" t="s">
        <v>8897</v>
      </c>
      <c r="E3276" s="58" t="s">
        <v>716</v>
      </c>
      <c r="F3276" s="57" t="s">
        <v>441</v>
      </c>
      <c r="G3276" s="59">
        <v>20042</v>
      </c>
      <c r="H3276" s="102">
        <f t="shared" si="51"/>
        <v>4.081084107962818</v>
      </c>
    </row>
    <row r="3277" spans="1:8" x14ac:dyDescent="0.25">
      <c r="A3277" s="56">
        <v>371000200059</v>
      </c>
      <c r="B3277" s="57" t="s">
        <v>8898</v>
      </c>
      <c r="C3277" s="58" t="s">
        <v>8899</v>
      </c>
      <c r="D3277" s="58" t="s">
        <v>8900</v>
      </c>
      <c r="E3277" s="58" t="s">
        <v>4814</v>
      </c>
      <c r="F3277" s="57" t="s">
        <v>441</v>
      </c>
      <c r="G3277" s="59">
        <v>17592</v>
      </c>
      <c r="H3277" s="102">
        <f t="shared" si="51"/>
        <v>3.5821989635406593</v>
      </c>
    </row>
    <row r="3278" spans="1:8" x14ac:dyDescent="0.25">
      <c r="A3278" s="56">
        <v>398181000949</v>
      </c>
      <c r="B3278" s="57" t="s">
        <v>8901</v>
      </c>
      <c r="C3278" s="58" t="s">
        <v>8902</v>
      </c>
      <c r="D3278" s="58" t="s">
        <v>8903</v>
      </c>
      <c r="E3278" s="58" t="s">
        <v>6927</v>
      </c>
      <c r="F3278" s="57" t="s">
        <v>441</v>
      </c>
      <c r="G3278" s="59">
        <v>17592</v>
      </c>
      <c r="H3278" s="102">
        <f t="shared" si="51"/>
        <v>3.5821989635406593</v>
      </c>
    </row>
    <row r="3279" spans="1:8" x14ac:dyDescent="0.25">
      <c r="A3279" s="56">
        <v>390870700027</v>
      </c>
      <c r="B3279" s="57" t="s">
        <v>8904</v>
      </c>
      <c r="C3279" s="58" t="s">
        <v>4959</v>
      </c>
      <c r="D3279" s="58" t="s">
        <v>8905</v>
      </c>
      <c r="E3279" s="58" t="s">
        <v>1055</v>
      </c>
      <c r="F3279" s="57" t="s">
        <v>441</v>
      </c>
      <c r="G3279" s="59">
        <v>17307</v>
      </c>
      <c r="H3279" s="102">
        <f t="shared" si="51"/>
        <v>3.5241653855160409</v>
      </c>
    </row>
    <row r="3280" spans="1:8" x14ac:dyDescent="0.25">
      <c r="A3280" s="56">
        <v>395100300758</v>
      </c>
      <c r="B3280" s="57" t="s">
        <v>8906</v>
      </c>
      <c r="C3280" s="58" t="s">
        <v>8907</v>
      </c>
      <c r="D3280" s="58" t="s">
        <v>8908</v>
      </c>
      <c r="E3280" s="58" t="s">
        <v>743</v>
      </c>
      <c r="F3280" s="57" t="s">
        <v>477</v>
      </c>
      <c r="G3280" s="59">
        <v>16708</v>
      </c>
      <c r="H3280" s="102">
        <f t="shared" si="51"/>
        <v>3.4021930583695621</v>
      </c>
    </row>
    <row r="3281" spans="1:8" x14ac:dyDescent="0.25">
      <c r="A3281" s="56">
        <v>398960105676</v>
      </c>
      <c r="B3281" s="57" t="s">
        <v>8909</v>
      </c>
      <c r="C3281" s="58" t="s">
        <v>2155</v>
      </c>
      <c r="D3281" s="58" t="s">
        <v>8910</v>
      </c>
      <c r="E3281" s="58" t="s">
        <v>2037</v>
      </c>
      <c r="F3281" s="57" t="s">
        <v>441</v>
      </c>
      <c r="G3281" s="59">
        <v>16017</v>
      </c>
      <c r="H3281" s="102">
        <f t="shared" si="51"/>
        <v>3.2614870849835573</v>
      </c>
    </row>
    <row r="3282" spans="1:8" x14ac:dyDescent="0.25">
      <c r="A3282" s="56">
        <v>400940541580</v>
      </c>
      <c r="B3282" s="57" t="s">
        <v>8911</v>
      </c>
      <c r="C3282" s="58" t="s">
        <v>8912</v>
      </c>
      <c r="D3282" s="58" t="s">
        <v>8913</v>
      </c>
      <c r="E3282" s="58" t="s">
        <v>716</v>
      </c>
      <c r="F3282" s="57" t="s">
        <v>441</v>
      </c>
      <c r="G3282" s="59">
        <v>15623</v>
      </c>
      <c r="H3282" s="102">
        <f t="shared" si="51"/>
        <v>3.1812582086968919</v>
      </c>
    </row>
    <row r="3283" spans="1:8" x14ac:dyDescent="0.25">
      <c r="A3283" s="56">
        <v>390831001138</v>
      </c>
      <c r="B3283" s="57" t="s">
        <v>8914</v>
      </c>
      <c r="C3283" s="58" t="s">
        <v>8915</v>
      </c>
      <c r="D3283" s="58" t="s">
        <v>8916</v>
      </c>
      <c r="E3283" s="58" t="s">
        <v>1525</v>
      </c>
      <c r="F3283" s="57" t="s">
        <v>477</v>
      </c>
      <c r="G3283" s="59">
        <v>15341</v>
      </c>
      <c r="H3283" s="102">
        <f t="shared" si="51"/>
        <v>3.1238355104409536</v>
      </c>
    </row>
    <row r="3284" spans="1:8" x14ac:dyDescent="0.25">
      <c r="A3284" s="56">
        <v>370850103013</v>
      </c>
      <c r="B3284" s="57" t="s">
        <v>8917</v>
      </c>
      <c r="C3284" s="58" t="s">
        <v>8918</v>
      </c>
      <c r="D3284" s="58" t="s">
        <v>8919</v>
      </c>
      <c r="E3284" s="58" t="s">
        <v>1409</v>
      </c>
      <c r="F3284" s="57" t="s">
        <v>441</v>
      </c>
      <c r="G3284" s="59">
        <v>15142</v>
      </c>
      <c r="H3284" s="102">
        <f t="shared" si="51"/>
        <v>3.0833138191185006</v>
      </c>
    </row>
    <row r="3285" spans="1:8" x14ac:dyDescent="0.25">
      <c r="A3285" s="56">
        <v>370980409491</v>
      </c>
      <c r="B3285" s="57" t="s">
        <v>8920</v>
      </c>
      <c r="C3285" s="58" t="s">
        <v>8921</v>
      </c>
      <c r="D3285" s="58" t="s">
        <v>8922</v>
      </c>
      <c r="E3285" s="58" t="s">
        <v>1409</v>
      </c>
      <c r="F3285" s="57" t="s">
        <v>441</v>
      </c>
      <c r="G3285" s="59">
        <v>15142</v>
      </c>
      <c r="H3285" s="102">
        <f t="shared" si="51"/>
        <v>3.0833138191185006</v>
      </c>
    </row>
    <row r="3286" spans="1:8" x14ac:dyDescent="0.25">
      <c r="A3286" s="56">
        <v>371930800251</v>
      </c>
      <c r="B3286" s="57" t="s">
        <v>8923</v>
      </c>
      <c r="C3286" s="58" t="s">
        <v>8924</v>
      </c>
      <c r="D3286" s="58" t="s">
        <v>8925</v>
      </c>
      <c r="E3286" s="58" t="s">
        <v>1429</v>
      </c>
      <c r="F3286" s="57" t="s">
        <v>441</v>
      </c>
      <c r="G3286" s="59">
        <v>15142</v>
      </c>
      <c r="H3286" s="102">
        <f t="shared" si="51"/>
        <v>3.0833138191185006</v>
      </c>
    </row>
    <row r="3287" spans="1:8" x14ac:dyDescent="0.25">
      <c r="A3287" s="56">
        <v>371951200652</v>
      </c>
      <c r="B3287" s="57" t="s">
        <v>8926</v>
      </c>
      <c r="C3287" s="58" t="s">
        <v>8927</v>
      </c>
      <c r="D3287" s="58" t="s">
        <v>8928</v>
      </c>
      <c r="E3287" s="58" t="s">
        <v>1674</v>
      </c>
      <c r="F3287" s="57" t="s">
        <v>441</v>
      </c>
      <c r="G3287" s="59">
        <v>15142</v>
      </c>
      <c r="H3287" s="102">
        <f t="shared" si="51"/>
        <v>3.0833138191185006</v>
      </c>
    </row>
    <row r="3288" spans="1:8" x14ac:dyDescent="0.25">
      <c r="A3288" s="56">
        <v>371970700160</v>
      </c>
      <c r="B3288" s="57" t="s">
        <v>8929</v>
      </c>
      <c r="C3288" s="58" t="s">
        <v>8930</v>
      </c>
      <c r="D3288" s="58" t="s">
        <v>8931</v>
      </c>
      <c r="E3288" s="58" t="s">
        <v>1674</v>
      </c>
      <c r="F3288" s="57" t="s">
        <v>441</v>
      </c>
      <c r="G3288" s="59">
        <v>15142</v>
      </c>
      <c r="H3288" s="102">
        <f t="shared" si="51"/>
        <v>3.0833138191185006</v>
      </c>
    </row>
    <row r="3289" spans="1:8" x14ac:dyDescent="0.25">
      <c r="A3289" s="56">
        <v>390750900111</v>
      </c>
      <c r="B3289" s="57" t="s">
        <v>8932</v>
      </c>
      <c r="C3289" s="58" t="s">
        <v>8933</v>
      </c>
      <c r="D3289" s="58" t="s">
        <v>8934</v>
      </c>
      <c r="E3289" s="58" t="s">
        <v>1532</v>
      </c>
      <c r="F3289" s="57" t="s">
        <v>441</v>
      </c>
      <c r="G3289" s="59">
        <v>15142</v>
      </c>
      <c r="H3289" s="102">
        <f t="shared" si="51"/>
        <v>3.0833138191185006</v>
      </c>
    </row>
    <row r="3290" spans="1:8" x14ac:dyDescent="0.25">
      <c r="A3290" s="56">
        <v>390780600121</v>
      </c>
      <c r="B3290" s="57" t="s">
        <v>8935</v>
      </c>
      <c r="C3290" s="58" t="s">
        <v>8936</v>
      </c>
      <c r="D3290" s="58" t="s">
        <v>3549</v>
      </c>
      <c r="E3290" s="58" t="s">
        <v>1532</v>
      </c>
      <c r="F3290" s="57" t="s">
        <v>441</v>
      </c>
      <c r="G3290" s="59">
        <v>15142</v>
      </c>
      <c r="H3290" s="102">
        <f t="shared" si="51"/>
        <v>3.0833138191185006</v>
      </c>
    </row>
    <row r="3291" spans="1:8" x14ac:dyDescent="0.25">
      <c r="A3291" s="56">
        <v>390821100456</v>
      </c>
      <c r="B3291" s="57" t="s">
        <v>8937</v>
      </c>
      <c r="C3291" s="58" t="s">
        <v>8938</v>
      </c>
      <c r="D3291" s="58" t="s">
        <v>8939</v>
      </c>
      <c r="E3291" s="58" t="s">
        <v>1532</v>
      </c>
      <c r="F3291" s="57" t="s">
        <v>441</v>
      </c>
      <c r="G3291" s="59">
        <v>15142</v>
      </c>
      <c r="H3291" s="102">
        <f t="shared" si="51"/>
        <v>3.0833138191185006</v>
      </c>
    </row>
    <row r="3292" spans="1:8" x14ac:dyDescent="0.25">
      <c r="A3292" s="56">
        <v>390840900234</v>
      </c>
      <c r="B3292" s="57" t="s">
        <v>8940</v>
      </c>
      <c r="C3292" s="58" t="s">
        <v>8941</v>
      </c>
      <c r="D3292" s="58" t="s">
        <v>8942</v>
      </c>
      <c r="E3292" s="58" t="s">
        <v>1532</v>
      </c>
      <c r="F3292" s="57" t="s">
        <v>441</v>
      </c>
      <c r="G3292" s="59">
        <v>15142</v>
      </c>
      <c r="H3292" s="102">
        <f t="shared" si="51"/>
        <v>3.0833138191185006</v>
      </c>
    </row>
    <row r="3293" spans="1:8" x14ac:dyDescent="0.25">
      <c r="A3293" s="56">
        <v>390851001070</v>
      </c>
      <c r="B3293" s="57" t="s">
        <v>8943</v>
      </c>
      <c r="C3293" s="58" t="s">
        <v>8944</v>
      </c>
      <c r="D3293" s="58" t="s">
        <v>8945</v>
      </c>
      <c r="E3293" s="58" t="s">
        <v>1532</v>
      </c>
      <c r="F3293" s="57" t="s">
        <v>441</v>
      </c>
      <c r="G3293" s="59">
        <v>15142</v>
      </c>
      <c r="H3293" s="102">
        <f t="shared" si="51"/>
        <v>3.0833138191185006</v>
      </c>
    </row>
    <row r="3294" spans="1:8" x14ac:dyDescent="0.25">
      <c r="A3294" s="56">
        <v>390940720501</v>
      </c>
      <c r="B3294" s="57" t="s">
        <v>8946</v>
      </c>
      <c r="C3294" s="58" t="s">
        <v>8947</v>
      </c>
      <c r="D3294" s="58" t="s">
        <v>8948</v>
      </c>
      <c r="E3294" s="58" t="s">
        <v>1532</v>
      </c>
      <c r="F3294" s="57" t="s">
        <v>441</v>
      </c>
      <c r="G3294" s="59">
        <v>15142</v>
      </c>
      <c r="H3294" s="102">
        <f t="shared" si="51"/>
        <v>3.0833138191185006</v>
      </c>
    </row>
    <row r="3295" spans="1:8" x14ac:dyDescent="0.25">
      <c r="A3295" s="56">
        <v>390961211177</v>
      </c>
      <c r="B3295" s="57" t="s">
        <v>8949</v>
      </c>
      <c r="C3295" s="58" t="s">
        <v>8950</v>
      </c>
      <c r="D3295" s="58" t="s">
        <v>8951</v>
      </c>
      <c r="E3295" s="58" t="s">
        <v>1532</v>
      </c>
      <c r="F3295" s="57" t="s">
        <v>441</v>
      </c>
      <c r="G3295" s="59">
        <v>15142</v>
      </c>
      <c r="H3295" s="102">
        <f t="shared" si="51"/>
        <v>3.0833138191185006</v>
      </c>
    </row>
    <row r="3296" spans="1:8" x14ac:dyDescent="0.25">
      <c r="A3296" s="56">
        <v>390980610449</v>
      </c>
      <c r="B3296" s="57" t="s">
        <v>8952</v>
      </c>
      <c r="C3296" s="58" t="s">
        <v>8953</v>
      </c>
      <c r="D3296" s="58" t="s">
        <v>8954</v>
      </c>
      <c r="E3296" s="58" t="s">
        <v>1532</v>
      </c>
      <c r="F3296" s="57" t="s">
        <v>441</v>
      </c>
      <c r="G3296" s="59">
        <v>15142</v>
      </c>
      <c r="H3296" s="102">
        <f t="shared" si="51"/>
        <v>3.0833138191185006</v>
      </c>
    </row>
    <row r="3297" spans="1:8" x14ac:dyDescent="0.25">
      <c r="A3297" s="56">
        <v>391010610213</v>
      </c>
      <c r="B3297" s="57" t="s">
        <v>8955</v>
      </c>
      <c r="C3297" s="58" t="s">
        <v>8956</v>
      </c>
      <c r="D3297" s="58" t="s">
        <v>8957</v>
      </c>
      <c r="E3297" s="58" t="s">
        <v>984</v>
      </c>
      <c r="F3297" s="57" t="s">
        <v>441</v>
      </c>
      <c r="G3297" s="59">
        <v>15142</v>
      </c>
      <c r="H3297" s="102">
        <f t="shared" si="51"/>
        <v>3.0833138191185006</v>
      </c>
    </row>
    <row r="3298" spans="1:8" x14ac:dyDescent="0.25">
      <c r="A3298" s="56">
        <v>391930600066</v>
      </c>
      <c r="B3298" s="57" t="s">
        <v>8958</v>
      </c>
      <c r="C3298" s="58" t="s">
        <v>8959</v>
      </c>
      <c r="D3298" s="58" t="s">
        <v>8960</v>
      </c>
      <c r="E3298" s="58" t="s">
        <v>1416</v>
      </c>
      <c r="F3298" s="57" t="s">
        <v>441</v>
      </c>
      <c r="G3298" s="59">
        <v>15142</v>
      </c>
      <c r="H3298" s="102">
        <f t="shared" si="51"/>
        <v>3.0833138191185006</v>
      </c>
    </row>
    <row r="3299" spans="1:8" x14ac:dyDescent="0.25">
      <c r="A3299" s="56">
        <v>391950600151</v>
      </c>
      <c r="B3299" s="57" t="s">
        <v>8961</v>
      </c>
      <c r="C3299" s="58" t="s">
        <v>8962</v>
      </c>
      <c r="D3299" s="58" t="s">
        <v>2255</v>
      </c>
      <c r="E3299" s="58" t="s">
        <v>984</v>
      </c>
      <c r="F3299" s="57" t="s">
        <v>441</v>
      </c>
      <c r="G3299" s="59">
        <v>15142</v>
      </c>
      <c r="H3299" s="102">
        <f t="shared" si="51"/>
        <v>3.0833138191185006</v>
      </c>
    </row>
    <row r="3300" spans="1:8" x14ac:dyDescent="0.25">
      <c r="A3300" s="56">
        <v>391960210173</v>
      </c>
      <c r="B3300" s="57" t="s">
        <v>8963</v>
      </c>
      <c r="C3300" s="58" t="s">
        <v>8964</v>
      </c>
      <c r="D3300" s="58" t="s">
        <v>8965</v>
      </c>
      <c r="E3300" s="58" t="s">
        <v>1416</v>
      </c>
      <c r="F3300" s="57" t="s">
        <v>441</v>
      </c>
      <c r="G3300" s="59">
        <v>15142</v>
      </c>
      <c r="H3300" s="102">
        <f t="shared" si="51"/>
        <v>3.0833138191185006</v>
      </c>
    </row>
    <row r="3301" spans="1:8" x14ac:dyDescent="0.25">
      <c r="A3301" s="56">
        <v>391970310052</v>
      </c>
      <c r="B3301" s="57" t="s">
        <v>8966</v>
      </c>
      <c r="C3301" s="58" t="s">
        <v>8962</v>
      </c>
      <c r="D3301" s="58" t="s">
        <v>8802</v>
      </c>
      <c r="E3301" s="58" t="s">
        <v>984</v>
      </c>
      <c r="F3301" s="57" t="s">
        <v>441</v>
      </c>
      <c r="G3301" s="59">
        <v>15142</v>
      </c>
      <c r="H3301" s="102">
        <f t="shared" si="51"/>
        <v>3.0833138191185006</v>
      </c>
    </row>
    <row r="3302" spans="1:8" x14ac:dyDescent="0.25">
      <c r="A3302" s="56">
        <v>391990601461</v>
      </c>
      <c r="B3302" s="57" t="s">
        <v>8967</v>
      </c>
      <c r="C3302" s="58" t="s">
        <v>8968</v>
      </c>
      <c r="D3302" s="58" t="s">
        <v>8969</v>
      </c>
      <c r="E3302" s="58" t="s">
        <v>984</v>
      </c>
      <c r="F3302" s="57" t="s">
        <v>441</v>
      </c>
      <c r="G3302" s="59">
        <v>15142</v>
      </c>
      <c r="H3302" s="102">
        <f t="shared" si="51"/>
        <v>3.0833138191185006</v>
      </c>
    </row>
    <row r="3303" spans="1:8" x14ac:dyDescent="0.25">
      <c r="A3303" s="56">
        <v>395000500661</v>
      </c>
      <c r="B3303" s="57" t="s">
        <v>8970</v>
      </c>
      <c r="C3303" s="58" t="s">
        <v>8971</v>
      </c>
      <c r="D3303" s="58" t="s">
        <v>8972</v>
      </c>
      <c r="E3303" s="58" t="s">
        <v>743</v>
      </c>
      <c r="F3303" s="57" t="s">
        <v>441</v>
      </c>
      <c r="G3303" s="59">
        <v>15142</v>
      </c>
      <c r="H3303" s="102">
        <f t="shared" si="51"/>
        <v>3.0833138191185006</v>
      </c>
    </row>
    <row r="3304" spans="1:8" x14ac:dyDescent="0.25">
      <c r="A3304" s="56">
        <v>395000600495</v>
      </c>
      <c r="B3304" s="57" t="s">
        <v>8973</v>
      </c>
      <c r="C3304" s="58" t="s">
        <v>8974</v>
      </c>
      <c r="D3304" s="58" t="s">
        <v>8975</v>
      </c>
      <c r="E3304" s="58" t="s">
        <v>743</v>
      </c>
      <c r="F3304" s="57" t="s">
        <v>441</v>
      </c>
      <c r="G3304" s="59">
        <v>15142</v>
      </c>
      <c r="H3304" s="102">
        <f t="shared" si="51"/>
        <v>3.0833138191185006</v>
      </c>
    </row>
    <row r="3305" spans="1:8" x14ac:dyDescent="0.25">
      <c r="A3305" s="56">
        <v>395010200495</v>
      </c>
      <c r="B3305" s="57" t="s">
        <v>8976</v>
      </c>
      <c r="C3305" s="58" t="s">
        <v>2698</v>
      </c>
      <c r="D3305" s="58" t="s">
        <v>2699</v>
      </c>
      <c r="E3305" s="58" t="s">
        <v>728</v>
      </c>
      <c r="F3305" s="57" t="s">
        <v>441</v>
      </c>
      <c r="G3305" s="59">
        <v>15142</v>
      </c>
      <c r="H3305" s="102">
        <f t="shared" si="51"/>
        <v>3.0833138191185006</v>
      </c>
    </row>
    <row r="3306" spans="1:8" x14ac:dyDescent="0.25">
      <c r="A3306" s="56">
        <v>395020502058</v>
      </c>
      <c r="B3306" s="57" t="s">
        <v>8977</v>
      </c>
      <c r="C3306" s="58" t="s">
        <v>8978</v>
      </c>
      <c r="D3306" s="58" t="s">
        <v>8979</v>
      </c>
      <c r="E3306" s="58" t="s">
        <v>728</v>
      </c>
      <c r="F3306" s="57" t="s">
        <v>441</v>
      </c>
      <c r="G3306" s="59">
        <v>15142</v>
      </c>
      <c r="H3306" s="102">
        <f t="shared" si="51"/>
        <v>3.0833138191185006</v>
      </c>
    </row>
    <row r="3307" spans="1:8" x14ac:dyDescent="0.25">
      <c r="A3307" s="56">
        <v>395020502376</v>
      </c>
      <c r="B3307" s="57" t="s">
        <v>8980</v>
      </c>
      <c r="C3307" s="58" t="s">
        <v>8981</v>
      </c>
      <c r="D3307" s="58" t="s">
        <v>8982</v>
      </c>
      <c r="E3307" s="58" t="s">
        <v>743</v>
      </c>
      <c r="F3307" s="57" t="s">
        <v>441</v>
      </c>
      <c r="G3307" s="59">
        <v>15142</v>
      </c>
      <c r="H3307" s="102">
        <f t="shared" si="51"/>
        <v>3.0833138191185006</v>
      </c>
    </row>
    <row r="3308" spans="1:8" x14ac:dyDescent="0.25">
      <c r="A3308" s="56">
        <v>395020502724</v>
      </c>
      <c r="B3308" s="57" t="s">
        <v>8983</v>
      </c>
      <c r="C3308" s="58" t="s">
        <v>8984</v>
      </c>
      <c r="D3308" s="58" t="s">
        <v>2854</v>
      </c>
      <c r="E3308" s="58" t="s">
        <v>728</v>
      </c>
      <c r="F3308" s="57" t="s">
        <v>441</v>
      </c>
      <c r="G3308" s="59">
        <v>15142</v>
      </c>
      <c r="H3308" s="102">
        <f t="shared" si="51"/>
        <v>3.0833138191185006</v>
      </c>
    </row>
    <row r="3309" spans="1:8" x14ac:dyDescent="0.25">
      <c r="A3309" s="56">
        <v>395020601960</v>
      </c>
      <c r="B3309" s="57" t="s">
        <v>8985</v>
      </c>
      <c r="C3309" s="58" t="s">
        <v>8986</v>
      </c>
      <c r="D3309" s="58" t="s">
        <v>8987</v>
      </c>
      <c r="E3309" s="58" t="s">
        <v>743</v>
      </c>
      <c r="F3309" s="57" t="s">
        <v>441</v>
      </c>
      <c r="G3309" s="59">
        <v>15142</v>
      </c>
      <c r="H3309" s="102">
        <f t="shared" si="51"/>
        <v>3.0833138191185006</v>
      </c>
    </row>
    <row r="3310" spans="1:8" x14ac:dyDescent="0.25">
      <c r="A3310" s="56">
        <v>395050700326</v>
      </c>
      <c r="B3310" s="57" t="s">
        <v>8988</v>
      </c>
      <c r="C3310" s="58" t="s">
        <v>8989</v>
      </c>
      <c r="D3310" s="58" t="s">
        <v>8990</v>
      </c>
      <c r="E3310" s="58" t="s">
        <v>728</v>
      </c>
      <c r="F3310" s="57" t="s">
        <v>441</v>
      </c>
      <c r="G3310" s="59">
        <v>15142</v>
      </c>
      <c r="H3310" s="102">
        <f t="shared" si="51"/>
        <v>3.0833138191185006</v>
      </c>
    </row>
    <row r="3311" spans="1:8" x14ac:dyDescent="0.25">
      <c r="A3311" s="56">
        <v>395070800424</v>
      </c>
      <c r="B3311" s="57" t="s">
        <v>8991</v>
      </c>
      <c r="C3311" s="58" t="s">
        <v>7404</v>
      </c>
      <c r="D3311" s="58" t="s">
        <v>8992</v>
      </c>
      <c r="E3311" s="58" t="s">
        <v>743</v>
      </c>
      <c r="F3311" s="57" t="s">
        <v>441</v>
      </c>
      <c r="G3311" s="59">
        <v>15142</v>
      </c>
      <c r="H3311" s="102">
        <f t="shared" si="51"/>
        <v>3.0833138191185006</v>
      </c>
    </row>
    <row r="3312" spans="1:8" x14ac:dyDescent="0.25">
      <c r="A3312" s="56">
        <v>395960511233</v>
      </c>
      <c r="B3312" s="57" t="s">
        <v>8993</v>
      </c>
      <c r="C3312" s="58" t="s">
        <v>8994</v>
      </c>
      <c r="D3312" s="58" t="s">
        <v>8995</v>
      </c>
      <c r="E3312" s="58" t="s">
        <v>743</v>
      </c>
      <c r="F3312" s="57" t="s">
        <v>441</v>
      </c>
      <c r="G3312" s="59">
        <v>15142</v>
      </c>
      <c r="H3312" s="102">
        <f t="shared" si="51"/>
        <v>3.0833138191185006</v>
      </c>
    </row>
    <row r="3313" spans="1:8" x14ac:dyDescent="0.25">
      <c r="A3313" s="56">
        <v>395970450119</v>
      </c>
      <c r="B3313" s="57" t="s">
        <v>8996</v>
      </c>
      <c r="C3313" s="58" t="s">
        <v>8997</v>
      </c>
      <c r="D3313" s="58" t="s">
        <v>8998</v>
      </c>
      <c r="E3313" s="58" t="s">
        <v>728</v>
      </c>
      <c r="F3313" s="57" t="s">
        <v>441</v>
      </c>
      <c r="G3313" s="59">
        <v>15142</v>
      </c>
      <c r="H3313" s="102">
        <f t="shared" si="51"/>
        <v>3.0833138191185006</v>
      </c>
    </row>
    <row r="3314" spans="1:8" x14ac:dyDescent="0.25">
      <c r="A3314" s="56">
        <v>395990220438</v>
      </c>
      <c r="B3314" s="57" t="s">
        <v>8999</v>
      </c>
      <c r="C3314" s="58" t="s">
        <v>9000</v>
      </c>
      <c r="D3314" s="58" t="s">
        <v>5184</v>
      </c>
      <c r="E3314" s="58" t="s">
        <v>4163</v>
      </c>
      <c r="F3314" s="57" t="s">
        <v>441</v>
      </c>
      <c r="G3314" s="59">
        <v>15142</v>
      </c>
      <c r="H3314" s="102">
        <f t="shared" si="51"/>
        <v>3.0833138191185006</v>
      </c>
    </row>
    <row r="3315" spans="1:8" x14ac:dyDescent="0.25">
      <c r="A3315" s="56">
        <v>395990520415</v>
      </c>
      <c r="B3315" s="57" t="s">
        <v>9001</v>
      </c>
      <c r="C3315" s="58" t="s">
        <v>509</v>
      </c>
      <c r="D3315" s="58" t="s">
        <v>9002</v>
      </c>
      <c r="E3315" s="58" t="s">
        <v>743</v>
      </c>
      <c r="F3315" s="57" t="s">
        <v>441</v>
      </c>
      <c r="G3315" s="59">
        <v>15142</v>
      </c>
      <c r="H3315" s="102">
        <f t="shared" si="51"/>
        <v>3.0833138191185006</v>
      </c>
    </row>
    <row r="3316" spans="1:8" x14ac:dyDescent="0.25">
      <c r="A3316" s="56">
        <v>396010502595</v>
      </c>
      <c r="B3316" s="57" t="s">
        <v>538</v>
      </c>
      <c r="C3316" s="58" t="s">
        <v>539</v>
      </c>
      <c r="D3316" s="58" t="s">
        <v>540</v>
      </c>
      <c r="E3316" s="58" t="s">
        <v>440</v>
      </c>
      <c r="F3316" s="57" t="s">
        <v>441</v>
      </c>
      <c r="G3316" s="59">
        <v>15142</v>
      </c>
      <c r="H3316" s="102">
        <f t="shared" si="51"/>
        <v>3.0833138191185006</v>
      </c>
    </row>
    <row r="3317" spans="1:8" x14ac:dyDescent="0.25">
      <c r="A3317" s="56">
        <v>396761202660</v>
      </c>
      <c r="B3317" s="57" t="s">
        <v>589</v>
      </c>
      <c r="C3317" s="58" t="s">
        <v>590</v>
      </c>
      <c r="D3317" s="58" t="s">
        <v>591</v>
      </c>
      <c r="E3317" s="58" t="s">
        <v>440</v>
      </c>
      <c r="F3317" s="57" t="s">
        <v>441</v>
      </c>
      <c r="G3317" s="59">
        <v>15142</v>
      </c>
      <c r="H3317" s="102">
        <f t="shared" si="51"/>
        <v>3.0833138191185006</v>
      </c>
    </row>
    <row r="3318" spans="1:8" x14ac:dyDescent="0.25">
      <c r="A3318" s="56">
        <v>398020101737</v>
      </c>
      <c r="B3318" s="57" t="s">
        <v>9003</v>
      </c>
      <c r="C3318" s="58" t="s">
        <v>9004</v>
      </c>
      <c r="D3318" s="58" t="s">
        <v>9005</v>
      </c>
      <c r="E3318" s="58" t="s">
        <v>2160</v>
      </c>
      <c r="F3318" s="57" t="s">
        <v>441</v>
      </c>
      <c r="G3318" s="59">
        <v>15142</v>
      </c>
      <c r="H3318" s="102">
        <f t="shared" si="51"/>
        <v>3.0833138191185006</v>
      </c>
    </row>
    <row r="3319" spans="1:8" x14ac:dyDescent="0.25">
      <c r="A3319" s="56">
        <v>398020103268</v>
      </c>
      <c r="B3319" s="57" t="s">
        <v>9006</v>
      </c>
      <c r="C3319" s="58" t="s">
        <v>6121</v>
      </c>
      <c r="D3319" s="58" t="s">
        <v>2816</v>
      </c>
      <c r="E3319" s="58" t="s">
        <v>2816</v>
      </c>
      <c r="F3319" s="57" t="s">
        <v>441</v>
      </c>
      <c r="G3319" s="59">
        <v>15142</v>
      </c>
      <c r="H3319" s="102">
        <f t="shared" si="51"/>
        <v>3.0833138191185006</v>
      </c>
    </row>
    <row r="3320" spans="1:8" x14ac:dyDescent="0.25">
      <c r="A3320" s="56">
        <v>398101001117</v>
      </c>
      <c r="B3320" s="57" t="s">
        <v>9007</v>
      </c>
      <c r="C3320" s="58" t="s">
        <v>9008</v>
      </c>
      <c r="D3320" s="58" t="s">
        <v>9009</v>
      </c>
      <c r="E3320" s="58" t="s">
        <v>1051</v>
      </c>
      <c r="F3320" s="57" t="s">
        <v>441</v>
      </c>
      <c r="G3320" s="59">
        <v>15142</v>
      </c>
      <c r="H3320" s="102">
        <f t="shared" si="51"/>
        <v>3.0833138191185006</v>
      </c>
    </row>
    <row r="3321" spans="1:8" x14ac:dyDescent="0.25">
      <c r="A3321" s="56">
        <v>398820800064</v>
      </c>
      <c r="B3321" s="57" t="s">
        <v>9010</v>
      </c>
      <c r="C3321" s="58" t="s">
        <v>9011</v>
      </c>
      <c r="D3321" s="58" t="s">
        <v>9012</v>
      </c>
      <c r="E3321" s="58" t="s">
        <v>743</v>
      </c>
      <c r="F3321" s="57" t="s">
        <v>441</v>
      </c>
      <c r="G3321" s="59">
        <v>15142</v>
      </c>
      <c r="H3321" s="102">
        <f t="shared" si="51"/>
        <v>3.0833138191185006</v>
      </c>
    </row>
    <row r="3322" spans="1:8" x14ac:dyDescent="0.25">
      <c r="A3322" s="56">
        <v>398850700269</v>
      </c>
      <c r="B3322" s="57" t="s">
        <v>9013</v>
      </c>
      <c r="C3322" s="58" t="s">
        <v>9014</v>
      </c>
      <c r="D3322" s="58" t="s">
        <v>9015</v>
      </c>
      <c r="E3322" s="58" t="s">
        <v>2160</v>
      </c>
      <c r="F3322" s="57" t="s">
        <v>441</v>
      </c>
      <c r="G3322" s="59">
        <v>15142</v>
      </c>
      <c r="H3322" s="102">
        <f t="shared" si="51"/>
        <v>3.0833138191185006</v>
      </c>
    </row>
    <row r="3323" spans="1:8" x14ac:dyDescent="0.25">
      <c r="A3323" s="56">
        <v>400000100844</v>
      </c>
      <c r="B3323" s="57" t="s">
        <v>9016</v>
      </c>
      <c r="C3323" s="58" t="s">
        <v>9017</v>
      </c>
      <c r="D3323" s="58" t="s">
        <v>9018</v>
      </c>
      <c r="E3323" s="58" t="s">
        <v>716</v>
      </c>
      <c r="F3323" s="57" t="s">
        <v>441</v>
      </c>
      <c r="G3323" s="59">
        <v>15142</v>
      </c>
      <c r="H3323" s="102">
        <f t="shared" si="51"/>
        <v>3.0833138191185006</v>
      </c>
    </row>
    <row r="3324" spans="1:8" x14ac:dyDescent="0.25">
      <c r="A3324" s="56">
        <v>400000201616</v>
      </c>
      <c r="B3324" s="57" t="s">
        <v>9019</v>
      </c>
      <c r="C3324" s="58" t="s">
        <v>9020</v>
      </c>
      <c r="D3324" s="58" t="s">
        <v>9021</v>
      </c>
      <c r="E3324" s="58" t="s">
        <v>716</v>
      </c>
      <c r="F3324" s="57" t="s">
        <v>441</v>
      </c>
      <c r="G3324" s="59">
        <v>15142</v>
      </c>
      <c r="H3324" s="102">
        <f t="shared" si="51"/>
        <v>3.0833138191185006</v>
      </c>
    </row>
    <row r="3325" spans="1:8" x14ac:dyDescent="0.25">
      <c r="A3325" s="56">
        <v>400000601606</v>
      </c>
      <c r="B3325" s="57" t="s">
        <v>9022</v>
      </c>
      <c r="C3325" s="58" t="s">
        <v>9023</v>
      </c>
      <c r="D3325" s="58" t="s">
        <v>9024</v>
      </c>
      <c r="E3325" s="58" t="s">
        <v>716</v>
      </c>
      <c r="F3325" s="57" t="s">
        <v>441</v>
      </c>
      <c r="G3325" s="59">
        <v>15142</v>
      </c>
      <c r="H3325" s="102">
        <f t="shared" si="51"/>
        <v>3.0833138191185006</v>
      </c>
    </row>
    <row r="3326" spans="1:8" x14ac:dyDescent="0.25">
      <c r="A3326" s="56">
        <v>400040807827</v>
      </c>
      <c r="B3326" s="57" t="s">
        <v>9025</v>
      </c>
      <c r="C3326" s="58" t="s">
        <v>9026</v>
      </c>
      <c r="D3326" s="58" t="s">
        <v>9027</v>
      </c>
      <c r="E3326" s="58" t="s">
        <v>716</v>
      </c>
      <c r="F3326" s="57" t="s">
        <v>441</v>
      </c>
      <c r="G3326" s="59">
        <v>15142</v>
      </c>
      <c r="H3326" s="102">
        <f t="shared" si="51"/>
        <v>3.0833138191185006</v>
      </c>
    </row>
    <row r="3327" spans="1:8" x14ac:dyDescent="0.25">
      <c r="A3327" s="56">
        <v>400781200105</v>
      </c>
      <c r="B3327" s="57" t="s">
        <v>9028</v>
      </c>
      <c r="C3327" s="58" t="s">
        <v>9029</v>
      </c>
      <c r="D3327" s="58" t="s">
        <v>9030</v>
      </c>
      <c r="E3327" s="58" t="s">
        <v>716</v>
      </c>
      <c r="F3327" s="57" t="s">
        <v>441</v>
      </c>
      <c r="G3327" s="59">
        <v>15142</v>
      </c>
      <c r="H3327" s="102">
        <f t="shared" si="51"/>
        <v>3.0833138191185006</v>
      </c>
    </row>
    <row r="3328" spans="1:8" x14ac:dyDescent="0.25">
      <c r="A3328" s="56">
        <v>400810300254</v>
      </c>
      <c r="B3328" s="57" t="s">
        <v>9031</v>
      </c>
      <c r="C3328" s="58" t="s">
        <v>9032</v>
      </c>
      <c r="D3328" s="58" t="s">
        <v>5371</v>
      </c>
      <c r="E3328" s="58" t="s">
        <v>716</v>
      </c>
      <c r="F3328" s="57" t="s">
        <v>441</v>
      </c>
      <c r="G3328" s="59">
        <v>15142</v>
      </c>
      <c r="H3328" s="102">
        <f t="shared" si="51"/>
        <v>3.0833138191185006</v>
      </c>
    </row>
    <row r="3329" spans="1:8" x14ac:dyDescent="0.25">
      <c r="A3329" s="56">
        <v>400900200950</v>
      </c>
      <c r="B3329" s="57" t="s">
        <v>9033</v>
      </c>
      <c r="C3329" s="58" t="s">
        <v>9034</v>
      </c>
      <c r="D3329" s="58" t="s">
        <v>5371</v>
      </c>
      <c r="E3329" s="58" t="s">
        <v>716</v>
      </c>
      <c r="F3329" s="57" t="s">
        <v>441</v>
      </c>
      <c r="G3329" s="59">
        <v>15142</v>
      </c>
      <c r="H3329" s="102">
        <f t="shared" si="51"/>
        <v>3.0833138191185006</v>
      </c>
    </row>
    <row r="3330" spans="1:8" x14ac:dyDescent="0.25">
      <c r="A3330" s="56">
        <v>400931100597</v>
      </c>
      <c r="B3330" s="57" t="s">
        <v>9035</v>
      </c>
      <c r="C3330" s="58" t="s">
        <v>9036</v>
      </c>
      <c r="D3330" s="58" t="s">
        <v>9037</v>
      </c>
      <c r="E3330" s="58" t="s">
        <v>716</v>
      </c>
      <c r="F3330" s="57" t="s">
        <v>441</v>
      </c>
      <c r="G3330" s="59">
        <v>15142</v>
      </c>
      <c r="H3330" s="102">
        <f t="shared" si="51"/>
        <v>3.0833138191185006</v>
      </c>
    </row>
    <row r="3331" spans="1:8" x14ac:dyDescent="0.25">
      <c r="A3331" s="56">
        <v>400970121810</v>
      </c>
      <c r="B3331" s="57" t="s">
        <v>9038</v>
      </c>
      <c r="C3331" s="58" t="s">
        <v>9039</v>
      </c>
      <c r="D3331" s="58" t="s">
        <v>5604</v>
      </c>
      <c r="E3331" s="58" t="s">
        <v>716</v>
      </c>
      <c r="F3331" s="57" t="s">
        <v>441</v>
      </c>
      <c r="G3331" s="59">
        <v>15142</v>
      </c>
      <c r="H3331" s="102">
        <f t="shared" ref="H3331:H3394" si="52">G3331/4910.95</f>
        <v>3.0833138191185006</v>
      </c>
    </row>
    <row r="3332" spans="1:8" x14ac:dyDescent="0.25">
      <c r="A3332" s="56">
        <v>400970422232</v>
      </c>
      <c r="B3332" s="57" t="s">
        <v>9040</v>
      </c>
      <c r="C3332" s="58" t="s">
        <v>9041</v>
      </c>
      <c r="D3332" s="58" t="s">
        <v>9042</v>
      </c>
      <c r="E3332" s="58" t="s">
        <v>716</v>
      </c>
      <c r="F3332" s="57" t="s">
        <v>441</v>
      </c>
      <c r="G3332" s="59">
        <v>15142</v>
      </c>
      <c r="H3332" s="102">
        <f t="shared" si="52"/>
        <v>3.0833138191185006</v>
      </c>
    </row>
    <row r="3333" spans="1:8" x14ac:dyDescent="0.25">
      <c r="A3333" s="56">
        <v>400970820556</v>
      </c>
      <c r="B3333" s="57" t="s">
        <v>9043</v>
      </c>
      <c r="C3333" s="58" t="s">
        <v>9044</v>
      </c>
      <c r="D3333" s="58" t="s">
        <v>7013</v>
      </c>
      <c r="E3333" s="58" t="s">
        <v>716</v>
      </c>
      <c r="F3333" s="57" t="s">
        <v>441</v>
      </c>
      <c r="G3333" s="59">
        <v>15142</v>
      </c>
      <c r="H3333" s="102">
        <f t="shared" si="52"/>
        <v>3.0833138191185006</v>
      </c>
    </row>
    <row r="3334" spans="1:8" x14ac:dyDescent="0.25">
      <c r="A3334" s="56">
        <v>400980320896</v>
      </c>
      <c r="B3334" s="57" t="s">
        <v>9045</v>
      </c>
      <c r="C3334" s="58" t="s">
        <v>9046</v>
      </c>
      <c r="D3334" s="58" t="s">
        <v>5632</v>
      </c>
      <c r="E3334" s="58" t="s">
        <v>716</v>
      </c>
      <c r="F3334" s="57" t="s">
        <v>441</v>
      </c>
      <c r="G3334" s="59">
        <v>15142</v>
      </c>
      <c r="H3334" s="102">
        <f t="shared" si="52"/>
        <v>3.0833138191185006</v>
      </c>
    </row>
    <row r="3335" spans="1:8" x14ac:dyDescent="0.25">
      <c r="A3335" s="56">
        <v>400981221786</v>
      </c>
      <c r="B3335" s="57" t="s">
        <v>9047</v>
      </c>
      <c r="C3335" s="58" t="s">
        <v>9048</v>
      </c>
      <c r="D3335" s="58" t="s">
        <v>9049</v>
      </c>
      <c r="E3335" s="58" t="s">
        <v>716</v>
      </c>
      <c r="F3335" s="57" t="s">
        <v>441</v>
      </c>
      <c r="G3335" s="59">
        <v>15142</v>
      </c>
      <c r="H3335" s="102">
        <f t="shared" si="52"/>
        <v>3.0833138191185006</v>
      </c>
    </row>
    <row r="3336" spans="1:8" x14ac:dyDescent="0.25">
      <c r="A3336" s="56">
        <v>400990220237</v>
      </c>
      <c r="B3336" s="57" t="s">
        <v>9050</v>
      </c>
      <c r="C3336" s="58" t="s">
        <v>9051</v>
      </c>
      <c r="D3336" s="58" t="s">
        <v>9052</v>
      </c>
      <c r="E3336" s="58" t="s">
        <v>716</v>
      </c>
      <c r="F3336" s="57" t="s">
        <v>441</v>
      </c>
      <c r="G3336" s="59">
        <v>15142</v>
      </c>
      <c r="H3336" s="102">
        <f t="shared" si="52"/>
        <v>3.0833138191185006</v>
      </c>
    </row>
    <row r="3337" spans="1:8" x14ac:dyDescent="0.25">
      <c r="A3337" s="56">
        <v>400990921103</v>
      </c>
      <c r="B3337" s="57" t="s">
        <v>9053</v>
      </c>
      <c r="C3337" s="58" t="s">
        <v>9054</v>
      </c>
      <c r="D3337" s="58" t="s">
        <v>9055</v>
      </c>
      <c r="E3337" s="58" t="s">
        <v>716</v>
      </c>
      <c r="F3337" s="57" t="s">
        <v>441</v>
      </c>
      <c r="G3337" s="59">
        <v>15142</v>
      </c>
      <c r="H3337" s="102">
        <f t="shared" si="52"/>
        <v>3.0833138191185006</v>
      </c>
    </row>
    <row r="3338" spans="1:8" x14ac:dyDescent="0.25">
      <c r="A3338" s="56">
        <v>370850200345</v>
      </c>
      <c r="B3338" s="57" t="s">
        <v>9056</v>
      </c>
      <c r="C3338" s="58" t="s">
        <v>9057</v>
      </c>
      <c r="D3338" s="58" t="s">
        <v>6450</v>
      </c>
      <c r="E3338" s="58" t="s">
        <v>1409</v>
      </c>
      <c r="F3338" s="57" t="s">
        <v>441</v>
      </c>
      <c r="G3338" s="59">
        <v>15141</v>
      </c>
      <c r="H3338" s="102">
        <f t="shared" si="52"/>
        <v>3.0831101925289404</v>
      </c>
    </row>
    <row r="3339" spans="1:8" x14ac:dyDescent="0.25">
      <c r="A3339" s="56">
        <v>371011200522</v>
      </c>
      <c r="B3339" s="57" t="s">
        <v>9058</v>
      </c>
      <c r="C3339" s="58" t="s">
        <v>9059</v>
      </c>
      <c r="D3339" s="58" t="s">
        <v>9060</v>
      </c>
      <c r="E3339" s="58" t="s">
        <v>4156</v>
      </c>
      <c r="F3339" s="57" t="s">
        <v>441</v>
      </c>
      <c r="G3339" s="59">
        <v>15141</v>
      </c>
      <c r="H3339" s="102">
        <f t="shared" si="52"/>
        <v>3.0831101925289404</v>
      </c>
    </row>
    <row r="3340" spans="1:8" x14ac:dyDescent="0.25">
      <c r="A3340" s="56">
        <v>371051000488</v>
      </c>
      <c r="B3340" s="57" t="s">
        <v>9061</v>
      </c>
      <c r="C3340" s="58" t="s">
        <v>9062</v>
      </c>
      <c r="D3340" s="58" t="s">
        <v>9063</v>
      </c>
      <c r="E3340" s="58" t="s">
        <v>3101</v>
      </c>
      <c r="F3340" s="57" t="s">
        <v>441</v>
      </c>
      <c r="G3340" s="59">
        <v>15141</v>
      </c>
      <c r="H3340" s="102">
        <f t="shared" si="52"/>
        <v>3.0831101925289404</v>
      </c>
    </row>
    <row r="3341" spans="1:8" x14ac:dyDescent="0.25">
      <c r="A3341" s="56">
        <v>371090302289</v>
      </c>
      <c r="B3341" s="57" t="s">
        <v>9064</v>
      </c>
      <c r="C3341" s="58" t="s">
        <v>9065</v>
      </c>
      <c r="D3341" s="58" t="s">
        <v>9066</v>
      </c>
      <c r="E3341" s="58" t="s">
        <v>1429</v>
      </c>
      <c r="F3341" s="57" t="s">
        <v>441</v>
      </c>
      <c r="G3341" s="59">
        <v>15141</v>
      </c>
      <c r="H3341" s="102">
        <f t="shared" si="52"/>
        <v>3.0831101925289404</v>
      </c>
    </row>
    <row r="3342" spans="1:8" x14ac:dyDescent="0.25">
      <c r="A3342" s="56">
        <v>389200600431</v>
      </c>
      <c r="B3342" s="57" t="s">
        <v>9067</v>
      </c>
      <c r="C3342" s="58" t="s">
        <v>9068</v>
      </c>
      <c r="D3342" s="58" t="s">
        <v>9069</v>
      </c>
      <c r="E3342" s="58" t="s">
        <v>1489</v>
      </c>
      <c r="F3342" s="57" t="s">
        <v>441</v>
      </c>
      <c r="G3342" s="59">
        <v>15141</v>
      </c>
      <c r="H3342" s="102">
        <f t="shared" si="52"/>
        <v>3.0831101925289404</v>
      </c>
    </row>
    <row r="3343" spans="1:8" x14ac:dyDescent="0.25">
      <c r="A3343" s="56">
        <v>390080700477</v>
      </c>
      <c r="B3343" s="57" t="s">
        <v>9070</v>
      </c>
      <c r="C3343" s="58" t="s">
        <v>7687</v>
      </c>
      <c r="D3343" s="58" t="s">
        <v>9071</v>
      </c>
      <c r="E3343" s="58" t="s">
        <v>1532</v>
      </c>
      <c r="F3343" s="57" t="s">
        <v>441</v>
      </c>
      <c r="G3343" s="59">
        <v>15141</v>
      </c>
      <c r="H3343" s="102">
        <f t="shared" si="52"/>
        <v>3.0831101925289404</v>
      </c>
    </row>
    <row r="3344" spans="1:8" x14ac:dyDescent="0.25">
      <c r="A3344" s="56">
        <v>390090700530</v>
      </c>
      <c r="B3344" s="57" t="s">
        <v>9072</v>
      </c>
      <c r="C3344" s="58" t="s">
        <v>9073</v>
      </c>
      <c r="D3344" s="58" t="s">
        <v>9074</v>
      </c>
      <c r="E3344" s="58" t="s">
        <v>1532</v>
      </c>
      <c r="F3344" s="57" t="s">
        <v>441</v>
      </c>
      <c r="G3344" s="59">
        <v>15141</v>
      </c>
      <c r="H3344" s="102">
        <f t="shared" si="52"/>
        <v>3.0831101925289404</v>
      </c>
    </row>
    <row r="3345" spans="1:8" x14ac:dyDescent="0.25">
      <c r="A3345" s="56">
        <v>390100300161</v>
      </c>
      <c r="B3345" s="57" t="s">
        <v>9075</v>
      </c>
      <c r="C3345" s="58" t="s">
        <v>9076</v>
      </c>
      <c r="D3345" s="58" t="s">
        <v>9077</v>
      </c>
      <c r="E3345" s="58" t="s">
        <v>1532</v>
      </c>
      <c r="F3345" s="57" t="s">
        <v>441</v>
      </c>
      <c r="G3345" s="59">
        <v>15141</v>
      </c>
      <c r="H3345" s="102">
        <f t="shared" si="52"/>
        <v>3.0831101925289404</v>
      </c>
    </row>
    <row r="3346" spans="1:8" x14ac:dyDescent="0.25">
      <c r="A3346" s="56">
        <v>390140701061</v>
      </c>
      <c r="B3346" s="57" t="s">
        <v>9078</v>
      </c>
      <c r="C3346" s="58" t="s">
        <v>9079</v>
      </c>
      <c r="D3346" s="58" t="s">
        <v>9080</v>
      </c>
      <c r="E3346" s="58" t="s">
        <v>1532</v>
      </c>
      <c r="F3346" s="57" t="s">
        <v>441</v>
      </c>
      <c r="G3346" s="59">
        <v>15141</v>
      </c>
      <c r="H3346" s="102">
        <f t="shared" si="52"/>
        <v>3.0831101925289404</v>
      </c>
    </row>
    <row r="3347" spans="1:8" x14ac:dyDescent="0.25">
      <c r="A3347" s="56">
        <v>390161000097</v>
      </c>
      <c r="B3347" s="57" t="s">
        <v>9081</v>
      </c>
      <c r="C3347" s="58" t="s">
        <v>9082</v>
      </c>
      <c r="D3347" s="58" t="s">
        <v>9083</v>
      </c>
      <c r="E3347" s="58" t="s">
        <v>1532</v>
      </c>
      <c r="F3347" s="57" t="s">
        <v>441</v>
      </c>
      <c r="G3347" s="59">
        <v>15141</v>
      </c>
      <c r="H3347" s="102">
        <f t="shared" si="52"/>
        <v>3.0831101925289404</v>
      </c>
    </row>
    <row r="3348" spans="1:8" x14ac:dyDescent="0.25">
      <c r="A3348" s="56">
        <v>390830400217</v>
      </c>
      <c r="B3348" s="57" t="s">
        <v>9084</v>
      </c>
      <c r="C3348" s="58" t="s">
        <v>9085</v>
      </c>
      <c r="D3348" s="58" t="s">
        <v>9086</v>
      </c>
      <c r="E3348" s="58" t="s">
        <v>1532</v>
      </c>
      <c r="F3348" s="57" t="s">
        <v>441</v>
      </c>
      <c r="G3348" s="59">
        <v>15141</v>
      </c>
      <c r="H3348" s="102">
        <f t="shared" si="52"/>
        <v>3.0831101925289404</v>
      </c>
    </row>
    <row r="3349" spans="1:8" x14ac:dyDescent="0.25">
      <c r="A3349" s="56">
        <v>390950710601</v>
      </c>
      <c r="B3349" s="57" t="s">
        <v>9087</v>
      </c>
      <c r="C3349" s="58" t="s">
        <v>9088</v>
      </c>
      <c r="D3349" s="58" t="s">
        <v>9089</v>
      </c>
      <c r="E3349" s="58" t="s">
        <v>1532</v>
      </c>
      <c r="F3349" s="57" t="s">
        <v>441</v>
      </c>
      <c r="G3349" s="59">
        <v>15141</v>
      </c>
      <c r="H3349" s="102">
        <f t="shared" si="52"/>
        <v>3.0831101925289404</v>
      </c>
    </row>
    <row r="3350" spans="1:8" x14ac:dyDescent="0.25">
      <c r="A3350" s="56">
        <v>390981010054</v>
      </c>
      <c r="B3350" s="57" t="s">
        <v>9090</v>
      </c>
      <c r="C3350" s="58" t="s">
        <v>9088</v>
      </c>
      <c r="D3350" s="58" t="s">
        <v>9091</v>
      </c>
      <c r="E3350" s="58" t="s">
        <v>1532</v>
      </c>
      <c r="F3350" s="57" t="s">
        <v>441</v>
      </c>
      <c r="G3350" s="59">
        <v>15141</v>
      </c>
      <c r="H3350" s="102">
        <f t="shared" si="52"/>
        <v>3.0831101925289404</v>
      </c>
    </row>
    <row r="3351" spans="1:8" x14ac:dyDescent="0.25">
      <c r="A3351" s="56">
        <v>391120200126</v>
      </c>
      <c r="B3351" s="57" t="s">
        <v>9092</v>
      </c>
      <c r="C3351" s="58" t="s">
        <v>9093</v>
      </c>
      <c r="D3351" s="58" t="s">
        <v>9094</v>
      </c>
      <c r="E3351" s="58" t="s">
        <v>984</v>
      </c>
      <c r="F3351" s="57" t="s">
        <v>441</v>
      </c>
      <c r="G3351" s="59">
        <v>15141</v>
      </c>
      <c r="H3351" s="102">
        <f t="shared" si="52"/>
        <v>3.0831101925289404</v>
      </c>
    </row>
    <row r="3352" spans="1:8" x14ac:dyDescent="0.25">
      <c r="A3352" s="56">
        <v>391140300011</v>
      </c>
      <c r="B3352" s="57" t="s">
        <v>9095</v>
      </c>
      <c r="C3352" s="58" t="s">
        <v>9096</v>
      </c>
      <c r="D3352" s="58" t="s">
        <v>9097</v>
      </c>
      <c r="E3352" s="58" t="s">
        <v>1416</v>
      </c>
      <c r="F3352" s="57" t="s">
        <v>441</v>
      </c>
      <c r="G3352" s="59">
        <v>15141</v>
      </c>
      <c r="H3352" s="102">
        <f t="shared" si="52"/>
        <v>3.0831101925289404</v>
      </c>
    </row>
    <row r="3353" spans="1:8" x14ac:dyDescent="0.25">
      <c r="A3353" s="56">
        <v>393190600175</v>
      </c>
      <c r="B3353" s="57" t="s">
        <v>9098</v>
      </c>
      <c r="C3353" s="58" t="s">
        <v>9099</v>
      </c>
      <c r="D3353" s="58" t="s">
        <v>9100</v>
      </c>
      <c r="E3353" s="58" t="s">
        <v>1205</v>
      </c>
      <c r="F3353" s="57" t="s">
        <v>441</v>
      </c>
      <c r="G3353" s="59">
        <v>15141</v>
      </c>
      <c r="H3353" s="102">
        <f t="shared" si="52"/>
        <v>3.0831101925289404</v>
      </c>
    </row>
    <row r="3354" spans="1:8" x14ac:dyDescent="0.25">
      <c r="A3354" s="56">
        <v>393990610501</v>
      </c>
      <c r="B3354" s="57" t="s">
        <v>9101</v>
      </c>
      <c r="C3354" s="58" t="s">
        <v>734</v>
      </c>
      <c r="D3354" s="58" t="s">
        <v>9102</v>
      </c>
      <c r="E3354" s="58" t="s">
        <v>736</v>
      </c>
      <c r="F3354" s="57" t="s">
        <v>477</v>
      </c>
      <c r="G3354" s="59">
        <v>15141</v>
      </c>
      <c r="H3354" s="102">
        <f t="shared" si="52"/>
        <v>3.0831101925289404</v>
      </c>
    </row>
    <row r="3355" spans="1:8" x14ac:dyDescent="0.25">
      <c r="A3355" s="56">
        <v>395000700775</v>
      </c>
      <c r="B3355" s="57" t="s">
        <v>9103</v>
      </c>
      <c r="C3355" s="58" t="s">
        <v>9104</v>
      </c>
      <c r="D3355" s="58" t="s">
        <v>3266</v>
      </c>
      <c r="E3355" s="58" t="s">
        <v>728</v>
      </c>
      <c r="F3355" s="57" t="s">
        <v>441</v>
      </c>
      <c r="G3355" s="59">
        <v>15141</v>
      </c>
      <c r="H3355" s="102">
        <f t="shared" si="52"/>
        <v>3.0831101925289404</v>
      </c>
    </row>
    <row r="3356" spans="1:8" x14ac:dyDescent="0.25">
      <c r="A3356" s="56">
        <v>395001102651</v>
      </c>
      <c r="B3356" s="57" t="s">
        <v>9105</v>
      </c>
      <c r="C3356" s="58" t="s">
        <v>4316</v>
      </c>
      <c r="D3356" s="58" t="s">
        <v>4989</v>
      </c>
      <c r="E3356" s="58" t="s">
        <v>728</v>
      </c>
      <c r="F3356" s="57" t="s">
        <v>441</v>
      </c>
      <c r="G3356" s="59">
        <v>15141</v>
      </c>
      <c r="H3356" s="102">
        <f t="shared" si="52"/>
        <v>3.0831101925289404</v>
      </c>
    </row>
    <row r="3357" spans="1:8" x14ac:dyDescent="0.25">
      <c r="A3357" s="56">
        <v>395020201376</v>
      </c>
      <c r="B3357" s="57" t="s">
        <v>9106</v>
      </c>
      <c r="C3357" s="58" t="s">
        <v>9107</v>
      </c>
      <c r="D3357" s="58" t="s">
        <v>9108</v>
      </c>
      <c r="E3357" s="58" t="s">
        <v>743</v>
      </c>
      <c r="F3357" s="57" t="s">
        <v>441</v>
      </c>
      <c r="G3357" s="59">
        <v>15141</v>
      </c>
      <c r="H3357" s="102">
        <f t="shared" si="52"/>
        <v>3.0831101925289404</v>
      </c>
    </row>
    <row r="3358" spans="1:8" x14ac:dyDescent="0.25">
      <c r="A3358" s="56">
        <v>395021202767</v>
      </c>
      <c r="B3358" s="57" t="s">
        <v>9109</v>
      </c>
      <c r="C3358" s="58" t="s">
        <v>9110</v>
      </c>
      <c r="D3358" s="58" t="s">
        <v>9111</v>
      </c>
      <c r="E3358" s="58" t="s">
        <v>728</v>
      </c>
      <c r="F3358" s="57" t="s">
        <v>441</v>
      </c>
      <c r="G3358" s="59">
        <v>15141</v>
      </c>
      <c r="H3358" s="102">
        <f t="shared" si="52"/>
        <v>3.0831101925289404</v>
      </c>
    </row>
    <row r="3359" spans="1:8" x14ac:dyDescent="0.25">
      <c r="A3359" s="56">
        <v>395040506238</v>
      </c>
      <c r="B3359" s="57" t="s">
        <v>9112</v>
      </c>
      <c r="C3359" s="58" t="s">
        <v>9113</v>
      </c>
      <c r="D3359" s="58" t="s">
        <v>9114</v>
      </c>
      <c r="E3359" s="58" t="s">
        <v>743</v>
      </c>
      <c r="F3359" s="57" t="s">
        <v>441</v>
      </c>
      <c r="G3359" s="59">
        <v>15141</v>
      </c>
      <c r="H3359" s="102">
        <f t="shared" si="52"/>
        <v>3.0831101925289404</v>
      </c>
    </row>
    <row r="3360" spans="1:8" x14ac:dyDescent="0.25">
      <c r="A3360" s="56">
        <v>395040506891</v>
      </c>
      <c r="B3360" s="57" t="s">
        <v>9115</v>
      </c>
      <c r="C3360" s="58" t="s">
        <v>9116</v>
      </c>
      <c r="D3360" s="58" t="s">
        <v>3171</v>
      </c>
      <c r="E3360" s="58" t="s">
        <v>728</v>
      </c>
      <c r="F3360" s="57" t="s">
        <v>441</v>
      </c>
      <c r="G3360" s="59">
        <v>15141</v>
      </c>
      <c r="H3360" s="102">
        <f t="shared" si="52"/>
        <v>3.0831101925289404</v>
      </c>
    </row>
    <row r="3361" spans="1:8" x14ac:dyDescent="0.25">
      <c r="A3361" s="56">
        <v>395040600391</v>
      </c>
      <c r="B3361" s="57" t="s">
        <v>9117</v>
      </c>
      <c r="C3361" s="58" t="s">
        <v>9118</v>
      </c>
      <c r="D3361" s="58" t="s">
        <v>6642</v>
      </c>
      <c r="E3361" s="58" t="s">
        <v>743</v>
      </c>
      <c r="F3361" s="57" t="s">
        <v>441</v>
      </c>
      <c r="G3361" s="59">
        <v>15141</v>
      </c>
      <c r="H3361" s="102">
        <f t="shared" si="52"/>
        <v>3.0831101925289404</v>
      </c>
    </row>
    <row r="3362" spans="1:8" x14ac:dyDescent="0.25">
      <c r="A3362" s="56">
        <v>395060200950</v>
      </c>
      <c r="B3362" s="57" t="s">
        <v>9119</v>
      </c>
      <c r="C3362" s="58" t="s">
        <v>9120</v>
      </c>
      <c r="D3362" s="58" t="s">
        <v>9121</v>
      </c>
      <c r="E3362" s="58" t="s">
        <v>743</v>
      </c>
      <c r="F3362" s="57" t="s">
        <v>441</v>
      </c>
      <c r="G3362" s="59">
        <v>15141</v>
      </c>
      <c r="H3362" s="102">
        <f t="shared" si="52"/>
        <v>3.0831101925289404</v>
      </c>
    </row>
    <row r="3363" spans="1:8" x14ac:dyDescent="0.25">
      <c r="A3363" s="56">
        <v>395060501801</v>
      </c>
      <c r="B3363" s="57" t="s">
        <v>9122</v>
      </c>
      <c r="C3363" s="58" t="s">
        <v>9123</v>
      </c>
      <c r="D3363" s="58" t="s">
        <v>9124</v>
      </c>
      <c r="E3363" s="58" t="s">
        <v>743</v>
      </c>
      <c r="F3363" s="57" t="s">
        <v>441</v>
      </c>
      <c r="G3363" s="59">
        <v>15141</v>
      </c>
      <c r="H3363" s="102">
        <f t="shared" si="52"/>
        <v>3.0831101925289404</v>
      </c>
    </row>
    <row r="3364" spans="1:8" x14ac:dyDescent="0.25">
      <c r="A3364" s="56">
        <v>395070600069</v>
      </c>
      <c r="B3364" s="57" t="s">
        <v>9125</v>
      </c>
      <c r="C3364" s="58" t="s">
        <v>8238</v>
      </c>
      <c r="D3364" s="58" t="s">
        <v>9126</v>
      </c>
      <c r="E3364" s="58" t="s">
        <v>743</v>
      </c>
      <c r="F3364" s="57" t="s">
        <v>441</v>
      </c>
      <c r="G3364" s="59">
        <v>15141</v>
      </c>
      <c r="H3364" s="102">
        <f t="shared" si="52"/>
        <v>3.0831101925289404</v>
      </c>
    </row>
    <row r="3365" spans="1:8" x14ac:dyDescent="0.25">
      <c r="A3365" s="56">
        <v>395070801455</v>
      </c>
      <c r="B3365" s="57" t="s">
        <v>9127</v>
      </c>
      <c r="C3365" s="58" t="s">
        <v>9128</v>
      </c>
      <c r="D3365" s="58" t="s">
        <v>9129</v>
      </c>
      <c r="E3365" s="58" t="s">
        <v>743</v>
      </c>
      <c r="F3365" s="57" t="s">
        <v>441</v>
      </c>
      <c r="G3365" s="59">
        <v>15141</v>
      </c>
      <c r="H3365" s="102">
        <f t="shared" si="52"/>
        <v>3.0831101925289404</v>
      </c>
    </row>
    <row r="3366" spans="1:8" x14ac:dyDescent="0.25">
      <c r="A3366" s="56">
        <v>395080601217</v>
      </c>
      <c r="B3366" s="57" t="s">
        <v>9130</v>
      </c>
      <c r="C3366" s="58" t="s">
        <v>9131</v>
      </c>
      <c r="D3366" s="58" t="s">
        <v>9132</v>
      </c>
      <c r="E3366" s="58" t="s">
        <v>743</v>
      </c>
      <c r="F3366" s="57" t="s">
        <v>441</v>
      </c>
      <c r="G3366" s="59">
        <v>15141</v>
      </c>
      <c r="H3366" s="102">
        <f t="shared" si="52"/>
        <v>3.0831101925289404</v>
      </c>
    </row>
    <row r="3367" spans="1:8" x14ac:dyDescent="0.25">
      <c r="A3367" s="56">
        <v>395090301181</v>
      </c>
      <c r="B3367" s="57" t="s">
        <v>9133</v>
      </c>
      <c r="C3367" s="58" t="s">
        <v>9134</v>
      </c>
      <c r="D3367" s="58" t="s">
        <v>9135</v>
      </c>
      <c r="E3367" s="58" t="s">
        <v>743</v>
      </c>
      <c r="F3367" s="57" t="s">
        <v>477</v>
      </c>
      <c r="G3367" s="59">
        <v>15141</v>
      </c>
      <c r="H3367" s="102">
        <f t="shared" si="52"/>
        <v>3.0831101925289404</v>
      </c>
    </row>
    <row r="3368" spans="1:8" x14ac:dyDescent="0.25">
      <c r="A3368" s="56">
        <v>395110300187</v>
      </c>
      <c r="B3368" s="57" t="s">
        <v>9136</v>
      </c>
      <c r="C3368" s="58" t="s">
        <v>9137</v>
      </c>
      <c r="D3368" s="58" t="s">
        <v>9138</v>
      </c>
      <c r="E3368" s="58" t="s">
        <v>743</v>
      </c>
      <c r="F3368" s="57" t="s">
        <v>441</v>
      </c>
      <c r="G3368" s="59">
        <v>15141</v>
      </c>
      <c r="H3368" s="102">
        <f t="shared" si="52"/>
        <v>3.0831101925289404</v>
      </c>
    </row>
    <row r="3369" spans="1:8" x14ac:dyDescent="0.25">
      <c r="A3369" s="56">
        <v>395110600679</v>
      </c>
      <c r="B3369" s="57" t="s">
        <v>9139</v>
      </c>
      <c r="C3369" s="58" t="s">
        <v>9140</v>
      </c>
      <c r="D3369" s="58" t="s">
        <v>6852</v>
      </c>
      <c r="E3369" s="58" t="s">
        <v>743</v>
      </c>
      <c r="F3369" s="57" t="s">
        <v>441</v>
      </c>
      <c r="G3369" s="59">
        <v>15141</v>
      </c>
      <c r="H3369" s="102">
        <f t="shared" si="52"/>
        <v>3.0831101925289404</v>
      </c>
    </row>
    <row r="3370" spans="1:8" x14ac:dyDescent="0.25">
      <c r="A3370" s="56">
        <v>395110800287</v>
      </c>
      <c r="B3370" s="57" t="s">
        <v>9141</v>
      </c>
      <c r="C3370" s="58" t="s">
        <v>3936</v>
      </c>
      <c r="D3370" s="58" t="s">
        <v>9142</v>
      </c>
      <c r="E3370" s="58" t="s">
        <v>728</v>
      </c>
      <c r="F3370" s="57" t="s">
        <v>441</v>
      </c>
      <c r="G3370" s="59">
        <v>15141</v>
      </c>
      <c r="H3370" s="102">
        <f t="shared" si="52"/>
        <v>3.0831101925289404</v>
      </c>
    </row>
    <row r="3371" spans="1:8" x14ac:dyDescent="0.25">
      <c r="A3371" s="56">
        <v>395111100050</v>
      </c>
      <c r="B3371" s="57" t="s">
        <v>9143</v>
      </c>
      <c r="C3371" s="58" t="s">
        <v>6008</v>
      </c>
      <c r="D3371" s="58" t="s">
        <v>9144</v>
      </c>
      <c r="E3371" s="58" t="s">
        <v>728</v>
      </c>
      <c r="F3371" s="57" t="s">
        <v>441</v>
      </c>
      <c r="G3371" s="59">
        <v>15141</v>
      </c>
      <c r="H3371" s="102">
        <f t="shared" si="52"/>
        <v>3.0831101925289404</v>
      </c>
    </row>
    <row r="3372" spans="1:8" x14ac:dyDescent="0.25">
      <c r="A3372" s="56">
        <v>395111101064</v>
      </c>
      <c r="B3372" s="57" t="s">
        <v>9145</v>
      </c>
      <c r="C3372" s="58" t="s">
        <v>9146</v>
      </c>
      <c r="D3372" s="58" t="s">
        <v>9147</v>
      </c>
      <c r="E3372" s="58" t="s">
        <v>743</v>
      </c>
      <c r="F3372" s="57" t="s">
        <v>441</v>
      </c>
      <c r="G3372" s="59">
        <v>15141</v>
      </c>
      <c r="H3372" s="102">
        <f t="shared" si="52"/>
        <v>3.0831101925289404</v>
      </c>
    </row>
    <row r="3373" spans="1:8" x14ac:dyDescent="0.25">
      <c r="A3373" s="56">
        <v>395120101719</v>
      </c>
      <c r="B3373" s="57" t="s">
        <v>9148</v>
      </c>
      <c r="C3373" s="58" t="s">
        <v>9149</v>
      </c>
      <c r="D3373" s="58" t="s">
        <v>9144</v>
      </c>
      <c r="E3373" s="58" t="s">
        <v>728</v>
      </c>
      <c r="F3373" s="57" t="s">
        <v>441</v>
      </c>
      <c r="G3373" s="59">
        <v>15141</v>
      </c>
      <c r="H3373" s="102">
        <f t="shared" si="52"/>
        <v>3.0831101925289404</v>
      </c>
    </row>
    <row r="3374" spans="1:8" x14ac:dyDescent="0.25">
      <c r="A3374" s="56">
        <v>395120201250</v>
      </c>
      <c r="B3374" s="57" t="s">
        <v>9150</v>
      </c>
      <c r="C3374" s="58" t="s">
        <v>9151</v>
      </c>
      <c r="D3374" s="58" t="s">
        <v>9152</v>
      </c>
      <c r="E3374" s="58" t="s">
        <v>728</v>
      </c>
      <c r="F3374" s="57" t="s">
        <v>441</v>
      </c>
      <c r="G3374" s="59">
        <v>15141</v>
      </c>
      <c r="H3374" s="102">
        <f t="shared" si="52"/>
        <v>3.0831101925289404</v>
      </c>
    </row>
    <row r="3375" spans="1:8" x14ac:dyDescent="0.25">
      <c r="A3375" s="56">
        <v>395120201551</v>
      </c>
      <c r="B3375" s="57" t="s">
        <v>9153</v>
      </c>
      <c r="C3375" s="58" t="s">
        <v>9154</v>
      </c>
      <c r="D3375" s="58" t="s">
        <v>9155</v>
      </c>
      <c r="E3375" s="58" t="s">
        <v>728</v>
      </c>
      <c r="F3375" s="57" t="s">
        <v>441</v>
      </c>
      <c r="G3375" s="59">
        <v>15141</v>
      </c>
      <c r="H3375" s="102">
        <f t="shared" si="52"/>
        <v>3.0831101925289404</v>
      </c>
    </row>
    <row r="3376" spans="1:8" x14ac:dyDescent="0.25">
      <c r="A3376" s="56">
        <v>395130900512</v>
      </c>
      <c r="B3376" s="57" t="s">
        <v>9156</v>
      </c>
      <c r="C3376" s="58" t="s">
        <v>9157</v>
      </c>
      <c r="D3376" s="58" t="s">
        <v>8199</v>
      </c>
      <c r="E3376" s="58" t="s">
        <v>743</v>
      </c>
      <c r="F3376" s="57" t="s">
        <v>441</v>
      </c>
      <c r="G3376" s="59">
        <v>15141</v>
      </c>
      <c r="H3376" s="102">
        <f t="shared" si="52"/>
        <v>3.0831101925289404</v>
      </c>
    </row>
    <row r="3377" spans="1:8" x14ac:dyDescent="0.25">
      <c r="A3377" s="56">
        <v>395141100321</v>
      </c>
      <c r="B3377" s="57" t="s">
        <v>9158</v>
      </c>
      <c r="C3377" s="58" t="s">
        <v>9159</v>
      </c>
      <c r="D3377" s="58" t="s">
        <v>9160</v>
      </c>
      <c r="E3377" s="58" t="s">
        <v>743</v>
      </c>
      <c r="F3377" s="57" t="s">
        <v>441</v>
      </c>
      <c r="G3377" s="59">
        <v>15141</v>
      </c>
      <c r="H3377" s="102">
        <f t="shared" si="52"/>
        <v>3.0831101925289404</v>
      </c>
    </row>
    <row r="3378" spans="1:8" x14ac:dyDescent="0.25">
      <c r="A3378" s="56">
        <v>395150100865</v>
      </c>
      <c r="B3378" s="57" t="s">
        <v>9161</v>
      </c>
      <c r="C3378" s="58" t="s">
        <v>9162</v>
      </c>
      <c r="D3378" s="58" t="s">
        <v>9163</v>
      </c>
      <c r="E3378" s="58" t="s">
        <v>743</v>
      </c>
      <c r="F3378" s="57" t="s">
        <v>441</v>
      </c>
      <c r="G3378" s="59">
        <v>15141</v>
      </c>
      <c r="H3378" s="102">
        <f t="shared" si="52"/>
        <v>3.0831101925289404</v>
      </c>
    </row>
    <row r="3379" spans="1:8" x14ac:dyDescent="0.25">
      <c r="A3379" s="56">
        <v>395150300716</v>
      </c>
      <c r="B3379" s="57" t="s">
        <v>9164</v>
      </c>
      <c r="C3379" s="58" t="s">
        <v>6721</v>
      </c>
      <c r="D3379" s="58" t="s">
        <v>9165</v>
      </c>
      <c r="E3379" s="58" t="s">
        <v>743</v>
      </c>
      <c r="F3379" s="57" t="s">
        <v>441</v>
      </c>
      <c r="G3379" s="59">
        <v>15141</v>
      </c>
      <c r="H3379" s="102">
        <f t="shared" si="52"/>
        <v>3.0831101925289404</v>
      </c>
    </row>
    <row r="3380" spans="1:8" x14ac:dyDescent="0.25">
      <c r="A3380" s="56">
        <v>395150400451</v>
      </c>
      <c r="B3380" s="57" t="s">
        <v>9166</v>
      </c>
      <c r="C3380" s="58" t="s">
        <v>9167</v>
      </c>
      <c r="D3380" s="58" t="s">
        <v>7510</v>
      </c>
      <c r="E3380" s="58" t="s">
        <v>728</v>
      </c>
      <c r="F3380" s="57" t="s">
        <v>441</v>
      </c>
      <c r="G3380" s="59">
        <v>15141</v>
      </c>
      <c r="H3380" s="102">
        <f t="shared" si="52"/>
        <v>3.0831101925289404</v>
      </c>
    </row>
    <row r="3381" spans="1:8" x14ac:dyDescent="0.25">
      <c r="A3381" s="56">
        <v>395161100557</v>
      </c>
      <c r="B3381" s="57" t="s">
        <v>9168</v>
      </c>
      <c r="C3381" s="58" t="s">
        <v>9169</v>
      </c>
      <c r="D3381" s="58" t="s">
        <v>9170</v>
      </c>
      <c r="E3381" s="58" t="s">
        <v>728</v>
      </c>
      <c r="F3381" s="57" t="s">
        <v>441</v>
      </c>
      <c r="G3381" s="59">
        <v>15141</v>
      </c>
      <c r="H3381" s="102">
        <f t="shared" si="52"/>
        <v>3.0831101925289404</v>
      </c>
    </row>
    <row r="3382" spans="1:8" x14ac:dyDescent="0.25">
      <c r="A3382" s="56">
        <v>395170501840</v>
      </c>
      <c r="B3382" s="57" t="s">
        <v>9171</v>
      </c>
      <c r="C3382" s="58" t="s">
        <v>9172</v>
      </c>
      <c r="D3382" s="58" t="s">
        <v>9173</v>
      </c>
      <c r="E3382" s="58" t="s">
        <v>743</v>
      </c>
      <c r="F3382" s="57" t="s">
        <v>441</v>
      </c>
      <c r="G3382" s="59">
        <v>15141</v>
      </c>
      <c r="H3382" s="102">
        <f t="shared" si="52"/>
        <v>3.0831101925289404</v>
      </c>
    </row>
    <row r="3383" spans="1:8" x14ac:dyDescent="0.25">
      <c r="A3383" s="56">
        <v>395180901234</v>
      </c>
      <c r="B3383" s="57" t="s">
        <v>9174</v>
      </c>
      <c r="C3383" s="58" t="s">
        <v>9175</v>
      </c>
      <c r="D3383" s="58" t="s">
        <v>9176</v>
      </c>
      <c r="E3383" s="58" t="s">
        <v>728</v>
      </c>
      <c r="F3383" s="57" t="s">
        <v>441</v>
      </c>
      <c r="G3383" s="59">
        <v>15141</v>
      </c>
      <c r="H3383" s="102">
        <f t="shared" si="52"/>
        <v>3.0831101925289404</v>
      </c>
    </row>
    <row r="3384" spans="1:8" x14ac:dyDescent="0.25">
      <c r="A3384" s="56">
        <v>395190300671</v>
      </c>
      <c r="B3384" s="57" t="s">
        <v>9177</v>
      </c>
      <c r="C3384" s="58" t="s">
        <v>9178</v>
      </c>
      <c r="D3384" s="58" t="s">
        <v>5095</v>
      </c>
      <c r="E3384" s="58" t="s">
        <v>728</v>
      </c>
      <c r="F3384" s="57" t="s">
        <v>441</v>
      </c>
      <c r="G3384" s="59">
        <v>15141</v>
      </c>
      <c r="H3384" s="102">
        <f t="shared" si="52"/>
        <v>3.0831101925289404</v>
      </c>
    </row>
    <row r="3385" spans="1:8" x14ac:dyDescent="0.25">
      <c r="A3385" s="56">
        <v>395190501676</v>
      </c>
      <c r="B3385" s="57" t="s">
        <v>9179</v>
      </c>
      <c r="C3385" s="58" t="s">
        <v>9180</v>
      </c>
      <c r="D3385" s="58" t="s">
        <v>9181</v>
      </c>
      <c r="E3385" s="58" t="s">
        <v>743</v>
      </c>
      <c r="F3385" s="57" t="s">
        <v>441</v>
      </c>
      <c r="G3385" s="59">
        <v>15141</v>
      </c>
      <c r="H3385" s="102">
        <f t="shared" si="52"/>
        <v>3.0831101925289404</v>
      </c>
    </row>
    <row r="3386" spans="1:8" x14ac:dyDescent="0.25">
      <c r="A3386" s="56">
        <v>395190600305</v>
      </c>
      <c r="B3386" s="57" t="s">
        <v>9182</v>
      </c>
      <c r="C3386" s="58" t="s">
        <v>9183</v>
      </c>
      <c r="D3386" s="58" t="s">
        <v>9184</v>
      </c>
      <c r="E3386" s="58" t="s">
        <v>743</v>
      </c>
      <c r="F3386" s="57" t="s">
        <v>441</v>
      </c>
      <c r="G3386" s="59">
        <v>15141</v>
      </c>
      <c r="H3386" s="102">
        <f t="shared" si="52"/>
        <v>3.0831101925289404</v>
      </c>
    </row>
    <row r="3387" spans="1:8" x14ac:dyDescent="0.25">
      <c r="A3387" s="56">
        <v>395191000841</v>
      </c>
      <c r="B3387" s="57" t="s">
        <v>9185</v>
      </c>
      <c r="C3387" s="58" t="s">
        <v>9186</v>
      </c>
      <c r="D3387" s="58" t="s">
        <v>9187</v>
      </c>
      <c r="E3387" s="58" t="s">
        <v>743</v>
      </c>
      <c r="F3387" s="57" t="s">
        <v>441</v>
      </c>
      <c r="G3387" s="59">
        <v>15141</v>
      </c>
      <c r="H3387" s="102">
        <f t="shared" si="52"/>
        <v>3.0831101925289404</v>
      </c>
    </row>
    <row r="3388" spans="1:8" x14ac:dyDescent="0.25">
      <c r="A3388" s="56">
        <v>395770802622</v>
      </c>
      <c r="B3388" s="57" t="s">
        <v>9188</v>
      </c>
      <c r="C3388" s="58" t="s">
        <v>9189</v>
      </c>
      <c r="D3388" s="58" t="s">
        <v>4752</v>
      </c>
      <c r="E3388" s="58" t="s">
        <v>743</v>
      </c>
      <c r="F3388" s="57" t="s">
        <v>441</v>
      </c>
      <c r="G3388" s="59">
        <v>15141</v>
      </c>
      <c r="H3388" s="102">
        <f t="shared" si="52"/>
        <v>3.0831101925289404</v>
      </c>
    </row>
    <row r="3389" spans="1:8" x14ac:dyDescent="0.25">
      <c r="A3389" s="56">
        <v>395770802720</v>
      </c>
      <c r="B3389" s="57" t="s">
        <v>9190</v>
      </c>
      <c r="C3389" s="58" t="s">
        <v>8167</v>
      </c>
      <c r="D3389" s="58" t="s">
        <v>9191</v>
      </c>
      <c r="E3389" s="58" t="s">
        <v>743</v>
      </c>
      <c r="F3389" s="57" t="s">
        <v>441</v>
      </c>
      <c r="G3389" s="59">
        <v>15141</v>
      </c>
      <c r="H3389" s="102">
        <f t="shared" si="52"/>
        <v>3.0831101925289404</v>
      </c>
    </row>
    <row r="3390" spans="1:8" x14ac:dyDescent="0.25">
      <c r="A3390" s="56">
        <v>395980110944</v>
      </c>
      <c r="B3390" s="57" t="s">
        <v>9192</v>
      </c>
      <c r="C3390" s="58" t="s">
        <v>9193</v>
      </c>
      <c r="D3390" s="58" t="s">
        <v>9194</v>
      </c>
      <c r="E3390" s="58" t="s">
        <v>743</v>
      </c>
      <c r="F3390" s="57" t="s">
        <v>441</v>
      </c>
      <c r="G3390" s="59">
        <v>15141</v>
      </c>
      <c r="H3390" s="102">
        <f t="shared" si="52"/>
        <v>3.0831101925289404</v>
      </c>
    </row>
    <row r="3391" spans="1:8" x14ac:dyDescent="0.25">
      <c r="A3391" s="56">
        <v>395980720254</v>
      </c>
      <c r="B3391" s="57" t="s">
        <v>9195</v>
      </c>
      <c r="C3391" s="58" t="s">
        <v>7501</v>
      </c>
      <c r="D3391" s="58" t="s">
        <v>3834</v>
      </c>
      <c r="E3391" s="58" t="s">
        <v>743</v>
      </c>
      <c r="F3391" s="57" t="s">
        <v>441</v>
      </c>
      <c r="G3391" s="59">
        <v>15141</v>
      </c>
      <c r="H3391" s="102">
        <f t="shared" si="52"/>
        <v>3.0831101925289404</v>
      </c>
    </row>
    <row r="3392" spans="1:8" x14ac:dyDescent="0.25">
      <c r="A3392" s="56">
        <v>396060501794</v>
      </c>
      <c r="B3392" s="57" t="s">
        <v>103</v>
      </c>
      <c r="C3392" s="58" t="s">
        <v>9196</v>
      </c>
      <c r="D3392" s="58" t="s">
        <v>9197</v>
      </c>
      <c r="E3392" s="58" t="s">
        <v>440</v>
      </c>
      <c r="F3392" s="57" t="s">
        <v>477</v>
      </c>
      <c r="G3392" s="59">
        <v>15141</v>
      </c>
      <c r="H3392" s="102">
        <f t="shared" si="52"/>
        <v>3.0831101925289404</v>
      </c>
    </row>
    <row r="3393" spans="1:8" x14ac:dyDescent="0.25">
      <c r="A3393" s="56">
        <v>396110800275</v>
      </c>
      <c r="B3393" s="57" t="s">
        <v>318</v>
      </c>
      <c r="C3393" s="58" t="s">
        <v>9198</v>
      </c>
      <c r="D3393" s="58" t="s">
        <v>9199</v>
      </c>
      <c r="E3393" s="58" t="s">
        <v>440</v>
      </c>
      <c r="F3393" s="57" t="s">
        <v>441</v>
      </c>
      <c r="G3393" s="59">
        <v>15141</v>
      </c>
      <c r="H3393" s="102">
        <f t="shared" si="52"/>
        <v>3.0831101925289404</v>
      </c>
    </row>
    <row r="3394" spans="1:8" x14ac:dyDescent="0.25">
      <c r="A3394" s="56">
        <v>396130401679</v>
      </c>
      <c r="B3394" s="57" t="s">
        <v>369</v>
      </c>
      <c r="C3394" s="58" t="s">
        <v>9200</v>
      </c>
      <c r="D3394" s="58" t="s">
        <v>9201</v>
      </c>
      <c r="E3394" s="58" t="s">
        <v>440</v>
      </c>
      <c r="F3394" s="57" t="s">
        <v>441</v>
      </c>
      <c r="G3394" s="59">
        <v>15141</v>
      </c>
      <c r="H3394" s="102">
        <f t="shared" si="52"/>
        <v>3.0831101925289404</v>
      </c>
    </row>
    <row r="3395" spans="1:8" x14ac:dyDescent="0.25">
      <c r="A3395" s="56">
        <v>396130500553</v>
      </c>
      <c r="B3395" s="57" t="s">
        <v>145</v>
      </c>
      <c r="C3395" s="58" t="s">
        <v>9202</v>
      </c>
      <c r="D3395" s="58" t="s">
        <v>9203</v>
      </c>
      <c r="E3395" s="58" t="s">
        <v>440</v>
      </c>
      <c r="F3395" s="57" t="s">
        <v>441</v>
      </c>
      <c r="G3395" s="59">
        <v>15141</v>
      </c>
      <c r="H3395" s="102">
        <f t="shared" ref="H3395:H3458" si="53">G3395/4910.95</f>
        <v>3.0831101925289404</v>
      </c>
    </row>
    <row r="3396" spans="1:8" x14ac:dyDescent="0.25">
      <c r="A3396" s="56">
        <v>396161000150</v>
      </c>
      <c r="B3396" s="57" t="s">
        <v>450</v>
      </c>
      <c r="C3396" s="58" t="s">
        <v>9204</v>
      </c>
      <c r="D3396" s="58" t="s">
        <v>451</v>
      </c>
      <c r="E3396" s="58" t="s">
        <v>440</v>
      </c>
      <c r="F3396" s="57" t="s">
        <v>441</v>
      </c>
      <c r="G3396" s="59">
        <v>15141</v>
      </c>
      <c r="H3396" s="102">
        <f t="shared" si="53"/>
        <v>3.0831101925289404</v>
      </c>
    </row>
    <row r="3397" spans="1:8" x14ac:dyDescent="0.25">
      <c r="A3397" s="56">
        <v>396170701055</v>
      </c>
      <c r="B3397" s="57" t="s">
        <v>565</v>
      </c>
      <c r="C3397" s="58" t="s">
        <v>566</v>
      </c>
      <c r="D3397" s="58" t="s">
        <v>567</v>
      </c>
      <c r="E3397" s="58" t="s">
        <v>440</v>
      </c>
      <c r="F3397" s="57" t="s">
        <v>441</v>
      </c>
      <c r="G3397" s="59">
        <v>15141</v>
      </c>
      <c r="H3397" s="102">
        <f t="shared" si="53"/>
        <v>3.0831101925289404</v>
      </c>
    </row>
    <row r="3398" spans="1:8" x14ac:dyDescent="0.25">
      <c r="A3398" s="56">
        <v>396761203127</v>
      </c>
      <c r="B3398" s="57" t="s">
        <v>296</v>
      </c>
      <c r="C3398" s="58" t="s">
        <v>6068</v>
      </c>
      <c r="D3398" s="58" t="s">
        <v>6069</v>
      </c>
      <c r="E3398" s="58" t="s">
        <v>440</v>
      </c>
      <c r="F3398" s="57" t="s">
        <v>441</v>
      </c>
      <c r="G3398" s="59">
        <v>15141</v>
      </c>
      <c r="H3398" s="102">
        <f t="shared" si="53"/>
        <v>3.0831101925289404</v>
      </c>
    </row>
    <row r="3399" spans="1:8" x14ac:dyDescent="0.25">
      <c r="A3399" s="56">
        <v>396920720800</v>
      </c>
      <c r="B3399" s="57" t="s">
        <v>383</v>
      </c>
      <c r="C3399" s="58" t="s">
        <v>582</v>
      </c>
      <c r="D3399" s="58" t="s">
        <v>4564</v>
      </c>
      <c r="E3399" s="58" t="s">
        <v>440</v>
      </c>
      <c r="F3399" s="57" t="s">
        <v>441</v>
      </c>
      <c r="G3399" s="59">
        <v>15141</v>
      </c>
      <c r="H3399" s="102">
        <f t="shared" si="53"/>
        <v>3.0831101925289404</v>
      </c>
    </row>
    <row r="3400" spans="1:8" x14ac:dyDescent="0.25">
      <c r="A3400" s="56">
        <v>398000305166</v>
      </c>
      <c r="B3400" s="57" t="s">
        <v>9205</v>
      </c>
      <c r="C3400" s="58" t="s">
        <v>9206</v>
      </c>
      <c r="D3400" s="58" t="s">
        <v>9207</v>
      </c>
      <c r="E3400" s="58" t="s">
        <v>2223</v>
      </c>
      <c r="F3400" s="57" t="s">
        <v>441</v>
      </c>
      <c r="G3400" s="59">
        <v>15141</v>
      </c>
      <c r="H3400" s="102">
        <f t="shared" si="53"/>
        <v>3.0831101925289404</v>
      </c>
    </row>
    <row r="3401" spans="1:8" x14ac:dyDescent="0.25">
      <c r="A3401" s="56">
        <v>398011101953</v>
      </c>
      <c r="B3401" s="57" t="s">
        <v>9208</v>
      </c>
      <c r="C3401" s="58" t="s">
        <v>9209</v>
      </c>
      <c r="D3401" s="58" t="s">
        <v>8440</v>
      </c>
      <c r="E3401" s="58" t="s">
        <v>716</v>
      </c>
      <c r="F3401" s="57" t="s">
        <v>441</v>
      </c>
      <c r="G3401" s="59">
        <v>15141</v>
      </c>
      <c r="H3401" s="102">
        <f t="shared" si="53"/>
        <v>3.0831101925289404</v>
      </c>
    </row>
    <row r="3402" spans="1:8" x14ac:dyDescent="0.25">
      <c r="A3402" s="56">
        <v>398020501654</v>
      </c>
      <c r="B3402" s="57" t="s">
        <v>9210</v>
      </c>
      <c r="C3402" s="58" t="s">
        <v>9211</v>
      </c>
      <c r="D3402" s="58" t="s">
        <v>9212</v>
      </c>
      <c r="E3402" s="58" t="s">
        <v>1845</v>
      </c>
      <c r="F3402" s="57" t="s">
        <v>441</v>
      </c>
      <c r="G3402" s="59">
        <v>15141</v>
      </c>
      <c r="H3402" s="102">
        <f t="shared" si="53"/>
        <v>3.0831101925289404</v>
      </c>
    </row>
    <row r="3403" spans="1:8" x14ac:dyDescent="0.25">
      <c r="A3403" s="56">
        <v>398030302579</v>
      </c>
      <c r="B3403" s="57" t="s">
        <v>9213</v>
      </c>
      <c r="C3403" s="58" t="s">
        <v>8439</v>
      </c>
      <c r="D3403" s="58" t="s">
        <v>9214</v>
      </c>
      <c r="E3403" s="58" t="s">
        <v>716</v>
      </c>
      <c r="F3403" s="57" t="s">
        <v>441</v>
      </c>
      <c r="G3403" s="59">
        <v>15141</v>
      </c>
      <c r="H3403" s="102">
        <f t="shared" si="53"/>
        <v>3.0831101925289404</v>
      </c>
    </row>
    <row r="3404" spans="1:8" x14ac:dyDescent="0.25">
      <c r="A3404" s="56">
        <v>398060900781</v>
      </c>
      <c r="B3404" s="57" t="s">
        <v>9215</v>
      </c>
      <c r="C3404" s="58" t="s">
        <v>9216</v>
      </c>
      <c r="D3404" s="58" t="s">
        <v>9217</v>
      </c>
      <c r="E3404" s="58" t="s">
        <v>716</v>
      </c>
      <c r="F3404" s="57" t="s">
        <v>441</v>
      </c>
      <c r="G3404" s="59">
        <v>15141</v>
      </c>
      <c r="H3404" s="102">
        <f t="shared" si="53"/>
        <v>3.0831101925289404</v>
      </c>
    </row>
    <row r="3405" spans="1:8" x14ac:dyDescent="0.25">
      <c r="A3405" s="56">
        <v>398080201285</v>
      </c>
      <c r="B3405" s="57" t="s">
        <v>9218</v>
      </c>
      <c r="C3405" s="58" t="s">
        <v>9219</v>
      </c>
      <c r="D3405" s="58" t="s">
        <v>9220</v>
      </c>
      <c r="E3405" s="58" t="s">
        <v>2160</v>
      </c>
      <c r="F3405" s="57" t="s">
        <v>441</v>
      </c>
      <c r="G3405" s="59">
        <v>15141</v>
      </c>
      <c r="H3405" s="102">
        <f t="shared" si="53"/>
        <v>3.0831101925289404</v>
      </c>
    </row>
    <row r="3406" spans="1:8" x14ac:dyDescent="0.25">
      <c r="A3406" s="56">
        <v>398080600058</v>
      </c>
      <c r="B3406" s="57" t="s">
        <v>9221</v>
      </c>
      <c r="C3406" s="58" t="s">
        <v>9222</v>
      </c>
      <c r="D3406" s="58" t="s">
        <v>9223</v>
      </c>
      <c r="E3406" s="58" t="s">
        <v>2227</v>
      </c>
      <c r="F3406" s="57" t="s">
        <v>441</v>
      </c>
      <c r="G3406" s="59">
        <v>15141</v>
      </c>
      <c r="H3406" s="102">
        <f t="shared" si="53"/>
        <v>3.0831101925289404</v>
      </c>
    </row>
    <row r="3407" spans="1:8" x14ac:dyDescent="0.25">
      <c r="A3407" s="56">
        <v>398080801339</v>
      </c>
      <c r="B3407" s="57" t="s">
        <v>9224</v>
      </c>
      <c r="C3407" s="58" t="s">
        <v>9225</v>
      </c>
      <c r="D3407" s="58" t="s">
        <v>9226</v>
      </c>
      <c r="E3407" s="58" t="s">
        <v>8538</v>
      </c>
      <c r="F3407" s="57" t="s">
        <v>441</v>
      </c>
      <c r="G3407" s="59">
        <v>15141</v>
      </c>
      <c r="H3407" s="102">
        <f t="shared" si="53"/>
        <v>3.0831101925289404</v>
      </c>
    </row>
    <row r="3408" spans="1:8" x14ac:dyDescent="0.25">
      <c r="A3408" s="56">
        <v>398100300455</v>
      </c>
      <c r="B3408" s="57" t="s">
        <v>9227</v>
      </c>
      <c r="C3408" s="58" t="s">
        <v>5230</v>
      </c>
      <c r="D3408" s="58" t="s">
        <v>9228</v>
      </c>
      <c r="E3408" s="58" t="s">
        <v>2160</v>
      </c>
      <c r="F3408" s="57" t="s">
        <v>441</v>
      </c>
      <c r="G3408" s="59">
        <v>15141</v>
      </c>
      <c r="H3408" s="102">
        <f t="shared" si="53"/>
        <v>3.0831101925289404</v>
      </c>
    </row>
    <row r="3409" spans="1:8" x14ac:dyDescent="0.25">
      <c r="A3409" s="56">
        <v>398111100407</v>
      </c>
      <c r="B3409" s="57" t="s">
        <v>9229</v>
      </c>
      <c r="C3409" s="58" t="s">
        <v>9230</v>
      </c>
      <c r="D3409" s="58" t="s">
        <v>9231</v>
      </c>
      <c r="E3409" s="58" t="s">
        <v>7597</v>
      </c>
      <c r="F3409" s="57" t="s">
        <v>441</v>
      </c>
      <c r="G3409" s="59">
        <v>15141</v>
      </c>
      <c r="H3409" s="102">
        <f t="shared" si="53"/>
        <v>3.0831101925289404</v>
      </c>
    </row>
    <row r="3410" spans="1:8" x14ac:dyDescent="0.25">
      <c r="A3410" s="56">
        <v>398120200422</v>
      </c>
      <c r="B3410" s="57" t="s">
        <v>9232</v>
      </c>
      <c r="C3410" s="58" t="s">
        <v>8740</v>
      </c>
      <c r="D3410" s="58" t="s">
        <v>9233</v>
      </c>
      <c r="E3410" s="58" t="s">
        <v>743</v>
      </c>
      <c r="F3410" s="57" t="s">
        <v>441</v>
      </c>
      <c r="G3410" s="59">
        <v>15141</v>
      </c>
      <c r="H3410" s="102">
        <f t="shared" si="53"/>
        <v>3.0831101925289404</v>
      </c>
    </row>
    <row r="3411" spans="1:8" x14ac:dyDescent="0.25">
      <c r="A3411" s="56">
        <v>398130400535</v>
      </c>
      <c r="B3411" s="57" t="s">
        <v>9234</v>
      </c>
      <c r="C3411" s="58" t="s">
        <v>9235</v>
      </c>
      <c r="D3411" s="58" t="s">
        <v>9236</v>
      </c>
      <c r="E3411" s="58" t="s">
        <v>2816</v>
      </c>
      <c r="F3411" s="57" t="s">
        <v>441</v>
      </c>
      <c r="G3411" s="59">
        <v>15141</v>
      </c>
      <c r="H3411" s="102">
        <f t="shared" si="53"/>
        <v>3.0831101925289404</v>
      </c>
    </row>
    <row r="3412" spans="1:8" x14ac:dyDescent="0.25">
      <c r="A3412" s="56">
        <v>398130400705</v>
      </c>
      <c r="B3412" s="57" t="s">
        <v>9237</v>
      </c>
      <c r="C3412" s="58" t="s">
        <v>9238</v>
      </c>
      <c r="D3412" s="58" t="s">
        <v>9239</v>
      </c>
      <c r="E3412" s="58" t="s">
        <v>3623</v>
      </c>
      <c r="F3412" s="57" t="s">
        <v>441</v>
      </c>
      <c r="G3412" s="59">
        <v>15141</v>
      </c>
      <c r="H3412" s="102">
        <f t="shared" si="53"/>
        <v>3.0831101925289404</v>
      </c>
    </row>
    <row r="3413" spans="1:8" x14ac:dyDescent="0.25">
      <c r="A3413" s="56">
        <v>398130700121</v>
      </c>
      <c r="B3413" s="57" t="s">
        <v>9240</v>
      </c>
      <c r="C3413" s="58" t="s">
        <v>9241</v>
      </c>
      <c r="D3413" s="58" t="s">
        <v>9242</v>
      </c>
      <c r="E3413" s="58" t="s">
        <v>2816</v>
      </c>
      <c r="F3413" s="57" t="s">
        <v>441</v>
      </c>
      <c r="G3413" s="59">
        <v>15141</v>
      </c>
      <c r="H3413" s="102">
        <f t="shared" si="53"/>
        <v>3.0831101925289404</v>
      </c>
    </row>
    <row r="3414" spans="1:8" x14ac:dyDescent="0.25">
      <c r="A3414" s="56">
        <v>398140200054</v>
      </c>
      <c r="B3414" s="57" t="s">
        <v>9243</v>
      </c>
      <c r="C3414" s="58" t="s">
        <v>9244</v>
      </c>
      <c r="D3414" s="58" t="s">
        <v>9245</v>
      </c>
      <c r="E3414" s="58" t="s">
        <v>716</v>
      </c>
      <c r="F3414" s="57" t="s">
        <v>441</v>
      </c>
      <c r="G3414" s="59">
        <v>15141</v>
      </c>
      <c r="H3414" s="102">
        <f t="shared" si="53"/>
        <v>3.0831101925289404</v>
      </c>
    </row>
    <row r="3415" spans="1:8" x14ac:dyDescent="0.25">
      <c r="A3415" s="56">
        <v>398160500411</v>
      </c>
      <c r="B3415" s="57" t="s">
        <v>9246</v>
      </c>
      <c r="C3415" s="58" t="s">
        <v>9241</v>
      </c>
      <c r="D3415" s="58" t="s">
        <v>9247</v>
      </c>
      <c r="E3415" s="58" t="s">
        <v>2816</v>
      </c>
      <c r="F3415" s="57" t="s">
        <v>441</v>
      </c>
      <c r="G3415" s="59">
        <v>15141</v>
      </c>
      <c r="H3415" s="102">
        <f t="shared" si="53"/>
        <v>3.0831101925289404</v>
      </c>
    </row>
    <row r="3416" spans="1:8" x14ac:dyDescent="0.25">
      <c r="A3416" s="56">
        <v>398840800052</v>
      </c>
      <c r="B3416" s="57" t="s">
        <v>9248</v>
      </c>
      <c r="C3416" s="58" t="s">
        <v>9249</v>
      </c>
      <c r="D3416" s="58" t="s">
        <v>9250</v>
      </c>
      <c r="E3416" s="58" t="s">
        <v>743</v>
      </c>
      <c r="F3416" s="57" t="s">
        <v>441</v>
      </c>
      <c r="G3416" s="59">
        <v>15141</v>
      </c>
      <c r="H3416" s="102">
        <f t="shared" si="53"/>
        <v>3.0831101925289404</v>
      </c>
    </row>
    <row r="3417" spans="1:8" x14ac:dyDescent="0.25">
      <c r="A3417" s="56">
        <v>398950220612</v>
      </c>
      <c r="B3417" s="57" t="s">
        <v>9251</v>
      </c>
      <c r="C3417" s="58" t="s">
        <v>7894</v>
      </c>
      <c r="D3417" s="58" t="s">
        <v>6995</v>
      </c>
      <c r="E3417" s="58" t="s">
        <v>6995</v>
      </c>
      <c r="F3417" s="57" t="s">
        <v>441</v>
      </c>
      <c r="G3417" s="59">
        <v>15141</v>
      </c>
      <c r="H3417" s="102">
        <f t="shared" si="53"/>
        <v>3.0831101925289404</v>
      </c>
    </row>
    <row r="3418" spans="1:8" x14ac:dyDescent="0.25">
      <c r="A3418" s="56">
        <v>398980511476</v>
      </c>
      <c r="B3418" s="57" t="s">
        <v>9252</v>
      </c>
      <c r="C3418" s="58" t="s">
        <v>9253</v>
      </c>
      <c r="D3418" s="58" t="s">
        <v>9254</v>
      </c>
      <c r="E3418" s="58" t="s">
        <v>716</v>
      </c>
      <c r="F3418" s="57" t="s">
        <v>441</v>
      </c>
      <c r="G3418" s="59">
        <v>15141</v>
      </c>
      <c r="H3418" s="102">
        <f t="shared" si="53"/>
        <v>3.0831101925289404</v>
      </c>
    </row>
    <row r="3419" spans="1:8" x14ac:dyDescent="0.25">
      <c r="A3419" s="56">
        <v>400000300380</v>
      </c>
      <c r="B3419" s="57" t="s">
        <v>9255</v>
      </c>
      <c r="C3419" s="58" t="s">
        <v>9256</v>
      </c>
      <c r="D3419" s="58" t="s">
        <v>8578</v>
      </c>
      <c r="E3419" s="58" t="s">
        <v>716</v>
      </c>
      <c r="F3419" s="57" t="s">
        <v>441</v>
      </c>
      <c r="G3419" s="59">
        <v>15141</v>
      </c>
      <c r="H3419" s="102">
        <f t="shared" si="53"/>
        <v>3.0831101925289404</v>
      </c>
    </row>
    <row r="3420" spans="1:8" x14ac:dyDescent="0.25">
      <c r="A3420" s="56">
        <v>400020801458</v>
      </c>
      <c r="B3420" s="57" t="s">
        <v>9257</v>
      </c>
      <c r="C3420" s="58" t="s">
        <v>9258</v>
      </c>
      <c r="D3420" s="58" t="s">
        <v>9259</v>
      </c>
      <c r="E3420" s="58" t="s">
        <v>2127</v>
      </c>
      <c r="F3420" s="57" t="s">
        <v>441</v>
      </c>
      <c r="G3420" s="59">
        <v>15141</v>
      </c>
      <c r="H3420" s="102">
        <f t="shared" si="53"/>
        <v>3.0831101925289404</v>
      </c>
    </row>
    <row r="3421" spans="1:8" x14ac:dyDescent="0.25">
      <c r="A3421" s="56">
        <v>400030203885</v>
      </c>
      <c r="B3421" s="57" t="s">
        <v>9260</v>
      </c>
      <c r="C3421" s="58" t="s">
        <v>9261</v>
      </c>
      <c r="D3421" s="58" t="s">
        <v>9262</v>
      </c>
      <c r="E3421" s="58" t="s">
        <v>716</v>
      </c>
      <c r="F3421" s="57" t="s">
        <v>441</v>
      </c>
      <c r="G3421" s="59">
        <v>15141</v>
      </c>
      <c r="H3421" s="102">
        <f t="shared" si="53"/>
        <v>3.0831101925289404</v>
      </c>
    </row>
    <row r="3422" spans="1:8" x14ac:dyDescent="0.25">
      <c r="A3422" s="56">
        <v>400031100150</v>
      </c>
      <c r="B3422" s="57" t="s">
        <v>9263</v>
      </c>
      <c r="C3422" s="58" t="s">
        <v>9264</v>
      </c>
      <c r="D3422" s="58" t="s">
        <v>9265</v>
      </c>
      <c r="E3422" s="58" t="s">
        <v>716</v>
      </c>
      <c r="F3422" s="57" t="s">
        <v>441</v>
      </c>
      <c r="G3422" s="59">
        <v>15141</v>
      </c>
      <c r="H3422" s="102">
        <f t="shared" si="53"/>
        <v>3.0831101925289404</v>
      </c>
    </row>
    <row r="3423" spans="1:8" x14ac:dyDescent="0.25">
      <c r="A3423" s="56">
        <v>400051002243</v>
      </c>
      <c r="B3423" s="57" t="s">
        <v>9266</v>
      </c>
      <c r="C3423" s="58" t="s">
        <v>9267</v>
      </c>
      <c r="D3423" s="58" t="s">
        <v>8575</v>
      </c>
      <c r="E3423" s="58" t="s">
        <v>716</v>
      </c>
      <c r="F3423" s="57" t="s">
        <v>441</v>
      </c>
      <c r="G3423" s="59">
        <v>15141</v>
      </c>
      <c r="H3423" s="102">
        <f t="shared" si="53"/>
        <v>3.0831101925289404</v>
      </c>
    </row>
    <row r="3424" spans="1:8" x14ac:dyDescent="0.25">
      <c r="A3424" s="56">
        <v>400060605546</v>
      </c>
      <c r="B3424" s="57" t="s">
        <v>9268</v>
      </c>
      <c r="C3424" s="58" t="s">
        <v>9269</v>
      </c>
      <c r="D3424" s="58" t="s">
        <v>9270</v>
      </c>
      <c r="E3424" s="58" t="s">
        <v>716</v>
      </c>
      <c r="F3424" s="57" t="s">
        <v>441</v>
      </c>
      <c r="G3424" s="59">
        <v>15141</v>
      </c>
      <c r="H3424" s="102">
        <f t="shared" si="53"/>
        <v>3.0831101925289404</v>
      </c>
    </row>
    <row r="3425" spans="1:8" x14ac:dyDescent="0.25">
      <c r="A3425" s="56">
        <v>400070704232</v>
      </c>
      <c r="B3425" s="57" t="s">
        <v>9271</v>
      </c>
      <c r="C3425" s="58" t="s">
        <v>9272</v>
      </c>
      <c r="D3425" s="58" t="s">
        <v>7624</v>
      </c>
      <c r="E3425" s="58" t="s">
        <v>716</v>
      </c>
      <c r="F3425" s="57" t="s">
        <v>441</v>
      </c>
      <c r="G3425" s="59">
        <v>15141</v>
      </c>
      <c r="H3425" s="102">
        <f t="shared" si="53"/>
        <v>3.0831101925289404</v>
      </c>
    </row>
    <row r="3426" spans="1:8" x14ac:dyDescent="0.25">
      <c r="A3426" s="56">
        <v>400070704437</v>
      </c>
      <c r="B3426" s="57" t="s">
        <v>9273</v>
      </c>
      <c r="C3426" s="58" t="s">
        <v>9274</v>
      </c>
      <c r="D3426" s="58" t="s">
        <v>7624</v>
      </c>
      <c r="E3426" s="58" t="s">
        <v>716</v>
      </c>
      <c r="F3426" s="57" t="s">
        <v>441</v>
      </c>
      <c r="G3426" s="59">
        <v>15141</v>
      </c>
      <c r="H3426" s="102">
        <f t="shared" si="53"/>
        <v>3.0831101925289404</v>
      </c>
    </row>
    <row r="3427" spans="1:8" x14ac:dyDescent="0.25">
      <c r="A3427" s="56">
        <v>400070904126</v>
      </c>
      <c r="B3427" s="57" t="s">
        <v>9275</v>
      </c>
      <c r="C3427" s="58" t="s">
        <v>9276</v>
      </c>
      <c r="D3427" s="58" t="s">
        <v>9277</v>
      </c>
      <c r="E3427" s="58" t="s">
        <v>716</v>
      </c>
      <c r="F3427" s="57" t="s">
        <v>441</v>
      </c>
      <c r="G3427" s="59">
        <v>15141</v>
      </c>
      <c r="H3427" s="102">
        <f t="shared" si="53"/>
        <v>3.0831101925289404</v>
      </c>
    </row>
    <row r="3428" spans="1:8" x14ac:dyDescent="0.25">
      <c r="A3428" s="56">
        <v>400071203016</v>
      </c>
      <c r="B3428" s="57" t="s">
        <v>9278</v>
      </c>
      <c r="C3428" s="58" t="s">
        <v>9279</v>
      </c>
      <c r="D3428" s="58" t="s">
        <v>9280</v>
      </c>
      <c r="E3428" s="58" t="s">
        <v>716</v>
      </c>
      <c r="F3428" s="57" t="s">
        <v>441</v>
      </c>
      <c r="G3428" s="59">
        <v>15141</v>
      </c>
      <c r="H3428" s="102">
        <f t="shared" si="53"/>
        <v>3.0831101925289404</v>
      </c>
    </row>
    <row r="3429" spans="1:8" x14ac:dyDescent="0.25">
      <c r="A3429" s="56">
        <v>400080601458</v>
      </c>
      <c r="B3429" s="57" t="s">
        <v>9281</v>
      </c>
      <c r="C3429" s="58" t="s">
        <v>9282</v>
      </c>
      <c r="D3429" s="58" t="s">
        <v>9283</v>
      </c>
      <c r="E3429" s="58" t="s">
        <v>716</v>
      </c>
      <c r="F3429" s="57" t="s">
        <v>441</v>
      </c>
      <c r="G3429" s="59">
        <v>15141</v>
      </c>
      <c r="H3429" s="102">
        <f t="shared" si="53"/>
        <v>3.0831101925289404</v>
      </c>
    </row>
    <row r="3430" spans="1:8" x14ac:dyDescent="0.25">
      <c r="A3430" s="56">
        <v>400081202646</v>
      </c>
      <c r="B3430" s="57" t="s">
        <v>9284</v>
      </c>
      <c r="C3430" s="58" t="s">
        <v>9285</v>
      </c>
      <c r="D3430" s="58" t="s">
        <v>7053</v>
      </c>
      <c r="E3430" s="58" t="s">
        <v>716</v>
      </c>
      <c r="F3430" s="57" t="s">
        <v>441</v>
      </c>
      <c r="G3430" s="59">
        <v>15141</v>
      </c>
      <c r="H3430" s="102">
        <f t="shared" si="53"/>
        <v>3.0831101925289404</v>
      </c>
    </row>
    <row r="3431" spans="1:8" x14ac:dyDescent="0.25">
      <c r="A3431" s="56">
        <v>400090204589</v>
      </c>
      <c r="B3431" s="57" t="s">
        <v>9286</v>
      </c>
      <c r="C3431" s="58" t="s">
        <v>9287</v>
      </c>
      <c r="D3431" s="58" t="s">
        <v>9288</v>
      </c>
      <c r="E3431" s="58" t="s">
        <v>716</v>
      </c>
      <c r="F3431" s="57" t="s">
        <v>441</v>
      </c>
      <c r="G3431" s="59">
        <v>15141</v>
      </c>
      <c r="H3431" s="102">
        <f t="shared" si="53"/>
        <v>3.0831101925289404</v>
      </c>
    </row>
    <row r="3432" spans="1:8" x14ac:dyDescent="0.25">
      <c r="A3432" s="56">
        <v>400090507697</v>
      </c>
      <c r="B3432" s="57" t="s">
        <v>9289</v>
      </c>
      <c r="C3432" s="58" t="s">
        <v>7117</v>
      </c>
      <c r="D3432" s="58" t="s">
        <v>9290</v>
      </c>
      <c r="E3432" s="58" t="s">
        <v>716</v>
      </c>
      <c r="F3432" s="57" t="s">
        <v>441</v>
      </c>
      <c r="G3432" s="59">
        <v>15141</v>
      </c>
      <c r="H3432" s="102">
        <f t="shared" si="53"/>
        <v>3.0831101925289404</v>
      </c>
    </row>
    <row r="3433" spans="1:8" x14ac:dyDescent="0.25">
      <c r="A3433" s="56">
        <v>400090905561</v>
      </c>
      <c r="B3433" s="57" t="s">
        <v>9291</v>
      </c>
      <c r="C3433" s="58" t="s">
        <v>9292</v>
      </c>
      <c r="D3433" s="58" t="s">
        <v>7053</v>
      </c>
      <c r="E3433" s="58" t="s">
        <v>716</v>
      </c>
      <c r="F3433" s="57" t="s">
        <v>441</v>
      </c>
      <c r="G3433" s="59">
        <v>15141</v>
      </c>
      <c r="H3433" s="102">
        <f t="shared" si="53"/>
        <v>3.0831101925289404</v>
      </c>
    </row>
    <row r="3434" spans="1:8" x14ac:dyDescent="0.25">
      <c r="A3434" s="56">
        <v>400110402412</v>
      </c>
      <c r="B3434" s="57" t="s">
        <v>9293</v>
      </c>
      <c r="C3434" s="58" t="s">
        <v>9294</v>
      </c>
      <c r="D3434" s="58" t="s">
        <v>9295</v>
      </c>
      <c r="E3434" s="58" t="s">
        <v>716</v>
      </c>
      <c r="F3434" s="57" t="s">
        <v>441</v>
      </c>
      <c r="G3434" s="59">
        <v>15141</v>
      </c>
      <c r="H3434" s="102">
        <f t="shared" si="53"/>
        <v>3.0831101925289404</v>
      </c>
    </row>
    <row r="3435" spans="1:8" x14ac:dyDescent="0.25">
      <c r="A3435" s="56">
        <v>400110601130</v>
      </c>
      <c r="B3435" s="57" t="s">
        <v>9296</v>
      </c>
      <c r="C3435" s="58" t="s">
        <v>9297</v>
      </c>
      <c r="D3435" s="58" t="s">
        <v>9298</v>
      </c>
      <c r="E3435" s="58" t="s">
        <v>716</v>
      </c>
      <c r="F3435" s="57" t="s">
        <v>441</v>
      </c>
      <c r="G3435" s="59">
        <v>15141</v>
      </c>
      <c r="H3435" s="102">
        <f t="shared" si="53"/>
        <v>3.0831101925289404</v>
      </c>
    </row>
    <row r="3436" spans="1:8" x14ac:dyDescent="0.25">
      <c r="A3436" s="56">
        <v>400120704867</v>
      </c>
      <c r="B3436" s="57" t="s">
        <v>9299</v>
      </c>
      <c r="C3436" s="58" t="s">
        <v>9300</v>
      </c>
      <c r="D3436" s="58" t="s">
        <v>9301</v>
      </c>
      <c r="E3436" s="58" t="s">
        <v>716</v>
      </c>
      <c r="F3436" s="57" t="s">
        <v>441</v>
      </c>
      <c r="G3436" s="59">
        <v>15141</v>
      </c>
      <c r="H3436" s="102">
        <f t="shared" si="53"/>
        <v>3.0831101925289404</v>
      </c>
    </row>
    <row r="3437" spans="1:8" x14ac:dyDescent="0.25">
      <c r="A3437" s="56">
        <v>400181006224</v>
      </c>
      <c r="B3437" s="57" t="s">
        <v>9302</v>
      </c>
      <c r="C3437" s="58" t="s">
        <v>9303</v>
      </c>
      <c r="D3437" s="58" t="s">
        <v>9304</v>
      </c>
      <c r="E3437" s="58" t="s">
        <v>716</v>
      </c>
      <c r="F3437" s="57" t="s">
        <v>441</v>
      </c>
      <c r="G3437" s="59">
        <v>15141</v>
      </c>
      <c r="H3437" s="102">
        <f t="shared" si="53"/>
        <v>3.0831101925289404</v>
      </c>
    </row>
    <row r="3438" spans="1:8" x14ac:dyDescent="0.25">
      <c r="A3438" s="56">
        <v>400190604240</v>
      </c>
      <c r="B3438" s="57" t="s">
        <v>9305</v>
      </c>
      <c r="C3438" s="58" t="s">
        <v>9306</v>
      </c>
      <c r="D3438" s="58" t="s">
        <v>9307</v>
      </c>
      <c r="E3438" s="58" t="s">
        <v>716</v>
      </c>
      <c r="F3438" s="57" t="s">
        <v>441</v>
      </c>
      <c r="G3438" s="59">
        <v>15141</v>
      </c>
      <c r="H3438" s="102">
        <f t="shared" si="53"/>
        <v>3.0831101925289404</v>
      </c>
    </row>
    <row r="3439" spans="1:8" x14ac:dyDescent="0.25">
      <c r="A3439" s="56">
        <v>400841001182</v>
      </c>
      <c r="B3439" s="57" t="s">
        <v>9308</v>
      </c>
      <c r="C3439" s="58" t="s">
        <v>7774</v>
      </c>
      <c r="D3439" s="58" t="s">
        <v>8584</v>
      </c>
      <c r="E3439" s="58" t="s">
        <v>716</v>
      </c>
      <c r="F3439" s="57" t="s">
        <v>441</v>
      </c>
      <c r="G3439" s="59">
        <v>15141</v>
      </c>
      <c r="H3439" s="102">
        <f t="shared" si="53"/>
        <v>3.0831101925289404</v>
      </c>
    </row>
    <row r="3440" spans="1:8" x14ac:dyDescent="0.25">
      <c r="A3440" s="56">
        <v>400950930193</v>
      </c>
      <c r="B3440" s="57" t="s">
        <v>9309</v>
      </c>
      <c r="C3440" s="58" t="s">
        <v>9310</v>
      </c>
      <c r="D3440" s="58" t="s">
        <v>4660</v>
      </c>
      <c r="E3440" s="58" t="s">
        <v>716</v>
      </c>
      <c r="F3440" s="57" t="s">
        <v>441</v>
      </c>
      <c r="G3440" s="59">
        <v>15141</v>
      </c>
      <c r="H3440" s="102">
        <f t="shared" si="53"/>
        <v>3.0831101925289404</v>
      </c>
    </row>
    <row r="3441" spans="1:8" x14ac:dyDescent="0.25">
      <c r="A3441" s="56">
        <v>400960131388</v>
      </c>
      <c r="B3441" s="57" t="s">
        <v>9311</v>
      </c>
      <c r="C3441" s="58" t="s">
        <v>9312</v>
      </c>
      <c r="D3441" s="58" t="s">
        <v>9313</v>
      </c>
      <c r="E3441" s="58" t="s">
        <v>2127</v>
      </c>
      <c r="F3441" s="57" t="s">
        <v>441</v>
      </c>
      <c r="G3441" s="59">
        <v>15141</v>
      </c>
      <c r="H3441" s="102">
        <f t="shared" si="53"/>
        <v>3.0831101925289404</v>
      </c>
    </row>
    <row r="3442" spans="1:8" x14ac:dyDescent="0.25">
      <c r="A3442" s="56">
        <v>400970220028</v>
      </c>
      <c r="B3442" s="57" t="s">
        <v>9314</v>
      </c>
      <c r="C3442" s="58" t="s">
        <v>8709</v>
      </c>
      <c r="D3442" s="58" t="s">
        <v>9315</v>
      </c>
      <c r="E3442" s="58" t="s">
        <v>716</v>
      </c>
      <c r="F3442" s="57" t="s">
        <v>441</v>
      </c>
      <c r="G3442" s="59">
        <v>15141</v>
      </c>
      <c r="H3442" s="102">
        <f t="shared" si="53"/>
        <v>3.0831101925289404</v>
      </c>
    </row>
    <row r="3443" spans="1:8" x14ac:dyDescent="0.25">
      <c r="A3443" s="56">
        <v>400970722261</v>
      </c>
      <c r="B3443" s="57" t="s">
        <v>9316</v>
      </c>
      <c r="C3443" s="58" t="s">
        <v>9317</v>
      </c>
      <c r="D3443" s="58" t="s">
        <v>7013</v>
      </c>
      <c r="E3443" s="58" t="s">
        <v>716</v>
      </c>
      <c r="F3443" s="57" t="s">
        <v>441</v>
      </c>
      <c r="G3443" s="59">
        <v>15141</v>
      </c>
      <c r="H3443" s="102">
        <f t="shared" si="53"/>
        <v>3.0831101925289404</v>
      </c>
    </row>
    <row r="3444" spans="1:8" x14ac:dyDescent="0.25">
      <c r="A3444" s="56">
        <v>400970722538</v>
      </c>
      <c r="B3444" s="57" t="s">
        <v>9318</v>
      </c>
      <c r="C3444" s="58" t="s">
        <v>9319</v>
      </c>
      <c r="D3444" s="58" t="s">
        <v>9320</v>
      </c>
      <c r="E3444" s="58" t="s">
        <v>716</v>
      </c>
      <c r="F3444" s="57" t="s">
        <v>441</v>
      </c>
      <c r="G3444" s="59">
        <v>15141</v>
      </c>
      <c r="H3444" s="102">
        <f t="shared" si="53"/>
        <v>3.0831101925289404</v>
      </c>
    </row>
    <row r="3445" spans="1:8" x14ac:dyDescent="0.25">
      <c r="A3445" s="56">
        <v>400981020624</v>
      </c>
      <c r="B3445" s="57" t="s">
        <v>9321</v>
      </c>
      <c r="C3445" s="58" t="s">
        <v>9322</v>
      </c>
      <c r="D3445" s="58" t="s">
        <v>5541</v>
      </c>
      <c r="E3445" s="58" t="s">
        <v>716</v>
      </c>
      <c r="F3445" s="57" t="s">
        <v>441</v>
      </c>
      <c r="G3445" s="59">
        <v>15141</v>
      </c>
      <c r="H3445" s="102">
        <f t="shared" si="53"/>
        <v>3.0831101925289404</v>
      </c>
    </row>
    <row r="3446" spans="1:8" x14ac:dyDescent="0.25">
      <c r="A3446" s="56">
        <v>400990420163</v>
      </c>
      <c r="B3446" s="57" t="s">
        <v>9323</v>
      </c>
      <c r="C3446" s="58" t="s">
        <v>9324</v>
      </c>
      <c r="D3446" s="58" t="s">
        <v>7901</v>
      </c>
      <c r="E3446" s="58" t="s">
        <v>716</v>
      </c>
      <c r="F3446" s="57" t="s">
        <v>441</v>
      </c>
      <c r="G3446" s="59">
        <v>15141</v>
      </c>
      <c r="H3446" s="102">
        <f t="shared" si="53"/>
        <v>3.0831101925289404</v>
      </c>
    </row>
    <row r="3447" spans="1:8" x14ac:dyDescent="0.25">
      <c r="A3447" s="56">
        <v>414110511778</v>
      </c>
      <c r="B3447" s="57" t="s">
        <v>9325</v>
      </c>
      <c r="C3447" s="58" t="s">
        <v>9059</v>
      </c>
      <c r="D3447" s="58" t="s">
        <v>9326</v>
      </c>
      <c r="E3447" s="58" t="s">
        <v>4156</v>
      </c>
      <c r="F3447" s="57" t="s">
        <v>441</v>
      </c>
      <c r="G3447" s="59">
        <v>15141</v>
      </c>
      <c r="H3447" s="102">
        <f t="shared" si="53"/>
        <v>3.0831101925289404</v>
      </c>
    </row>
    <row r="3448" spans="1:8" x14ac:dyDescent="0.25">
      <c r="A3448" s="56">
        <v>420161001502</v>
      </c>
      <c r="B3448" s="57" t="s">
        <v>9327</v>
      </c>
      <c r="C3448" s="58" t="s">
        <v>9328</v>
      </c>
      <c r="D3448" s="58" t="s">
        <v>9329</v>
      </c>
      <c r="E3448" s="58" t="s">
        <v>716</v>
      </c>
      <c r="F3448" s="57" t="s">
        <v>441</v>
      </c>
      <c r="G3448" s="59">
        <v>14141</v>
      </c>
      <c r="H3448" s="102">
        <f t="shared" si="53"/>
        <v>2.8794836029688757</v>
      </c>
    </row>
    <row r="3449" spans="1:8" x14ac:dyDescent="0.25">
      <c r="A3449" s="56">
        <v>400020804716</v>
      </c>
      <c r="B3449" s="57" t="s">
        <v>9330</v>
      </c>
      <c r="C3449" s="58" t="s">
        <v>9331</v>
      </c>
      <c r="D3449" s="58" t="s">
        <v>9332</v>
      </c>
      <c r="E3449" s="58" t="s">
        <v>716</v>
      </c>
      <c r="F3449" s="57" t="s">
        <v>441</v>
      </c>
      <c r="G3449" s="59">
        <v>14093</v>
      </c>
      <c r="H3449" s="102">
        <f t="shared" si="53"/>
        <v>2.8697095266699928</v>
      </c>
    </row>
    <row r="3450" spans="1:8" x14ac:dyDescent="0.25">
      <c r="A3450" s="56">
        <v>389040810468</v>
      </c>
      <c r="B3450" s="57" t="s">
        <v>9333</v>
      </c>
      <c r="C3450" s="58" t="s">
        <v>9334</v>
      </c>
      <c r="D3450" s="58" t="s">
        <v>9335</v>
      </c>
      <c r="E3450" s="58" t="s">
        <v>9336</v>
      </c>
      <c r="F3450" s="57" t="s">
        <v>441</v>
      </c>
      <c r="G3450" s="59">
        <v>13578</v>
      </c>
      <c r="H3450" s="102">
        <f t="shared" si="53"/>
        <v>2.7648418330465594</v>
      </c>
    </row>
    <row r="3451" spans="1:8" x14ac:dyDescent="0.25">
      <c r="A3451" s="56">
        <v>390040110022</v>
      </c>
      <c r="B3451" s="57" t="s">
        <v>9337</v>
      </c>
      <c r="C3451" s="58" t="s">
        <v>9338</v>
      </c>
      <c r="D3451" s="58" t="s">
        <v>9339</v>
      </c>
      <c r="E3451" s="58" t="s">
        <v>1532</v>
      </c>
      <c r="F3451" s="57" t="s">
        <v>441</v>
      </c>
      <c r="G3451" s="59">
        <v>13578</v>
      </c>
      <c r="H3451" s="102">
        <f t="shared" si="53"/>
        <v>2.7648418330465594</v>
      </c>
    </row>
    <row r="3452" spans="1:8" x14ac:dyDescent="0.25">
      <c r="A3452" s="56">
        <v>391040110177</v>
      </c>
      <c r="B3452" s="57" t="s">
        <v>9340</v>
      </c>
      <c r="C3452" s="58" t="s">
        <v>9341</v>
      </c>
      <c r="D3452" s="58" t="s">
        <v>8802</v>
      </c>
      <c r="E3452" s="58" t="s">
        <v>984</v>
      </c>
      <c r="F3452" s="57" t="s">
        <v>441</v>
      </c>
      <c r="G3452" s="59">
        <v>13578</v>
      </c>
      <c r="H3452" s="102">
        <f t="shared" si="53"/>
        <v>2.7648418330465594</v>
      </c>
    </row>
    <row r="3453" spans="1:8" x14ac:dyDescent="0.25">
      <c r="A3453" s="56">
        <v>395050101121</v>
      </c>
      <c r="B3453" s="57" t="s">
        <v>9342</v>
      </c>
      <c r="C3453" s="58" t="s">
        <v>9343</v>
      </c>
      <c r="D3453" s="58" t="s">
        <v>9344</v>
      </c>
      <c r="E3453" s="58" t="s">
        <v>743</v>
      </c>
      <c r="F3453" s="57" t="s">
        <v>441</v>
      </c>
      <c r="G3453" s="59">
        <v>13578</v>
      </c>
      <c r="H3453" s="102">
        <f t="shared" si="53"/>
        <v>2.7648418330465594</v>
      </c>
    </row>
    <row r="3454" spans="1:8" x14ac:dyDescent="0.25">
      <c r="A3454" s="56">
        <v>398040100133</v>
      </c>
      <c r="B3454" s="57" t="s">
        <v>9345</v>
      </c>
      <c r="C3454" s="58" t="s">
        <v>9346</v>
      </c>
      <c r="D3454" s="58" t="s">
        <v>9347</v>
      </c>
      <c r="E3454" s="58" t="s">
        <v>716</v>
      </c>
      <c r="F3454" s="57" t="s">
        <v>441</v>
      </c>
      <c r="G3454" s="59">
        <v>13578</v>
      </c>
      <c r="H3454" s="102">
        <f t="shared" si="53"/>
        <v>2.7648418330465594</v>
      </c>
    </row>
    <row r="3455" spans="1:8" x14ac:dyDescent="0.25">
      <c r="A3455" s="56">
        <v>398040506288</v>
      </c>
      <c r="B3455" s="57" t="s">
        <v>9348</v>
      </c>
      <c r="C3455" s="58" t="s">
        <v>9349</v>
      </c>
      <c r="D3455" s="58" t="s">
        <v>8833</v>
      </c>
      <c r="E3455" s="58" t="s">
        <v>2160</v>
      </c>
      <c r="F3455" s="57" t="s">
        <v>441</v>
      </c>
      <c r="G3455" s="59">
        <v>13578</v>
      </c>
      <c r="H3455" s="102">
        <f t="shared" si="53"/>
        <v>2.7648418330465594</v>
      </c>
    </row>
    <row r="3456" spans="1:8" x14ac:dyDescent="0.25">
      <c r="A3456" s="56">
        <v>400980820368</v>
      </c>
      <c r="B3456" s="57" t="s">
        <v>9350</v>
      </c>
      <c r="C3456" s="58" t="s">
        <v>9351</v>
      </c>
      <c r="D3456" s="58" t="s">
        <v>9352</v>
      </c>
      <c r="E3456" s="58" t="s">
        <v>716</v>
      </c>
      <c r="F3456" s="57" t="s">
        <v>441</v>
      </c>
      <c r="G3456" s="59">
        <v>13516</v>
      </c>
      <c r="H3456" s="102">
        <f t="shared" si="53"/>
        <v>2.7522169844938351</v>
      </c>
    </row>
    <row r="3457" spans="1:8" x14ac:dyDescent="0.25">
      <c r="A3457" s="56">
        <v>371990600048</v>
      </c>
      <c r="B3457" s="57" t="s">
        <v>9353</v>
      </c>
      <c r="C3457" s="58" t="s">
        <v>9354</v>
      </c>
      <c r="D3457" s="58" t="s">
        <v>9355</v>
      </c>
      <c r="E3457" s="58" t="s">
        <v>4156</v>
      </c>
      <c r="F3457" s="57" t="s">
        <v>441</v>
      </c>
      <c r="G3457" s="59">
        <v>12781</v>
      </c>
      <c r="H3457" s="102">
        <f t="shared" si="53"/>
        <v>2.6025514411671877</v>
      </c>
    </row>
    <row r="3458" spans="1:8" x14ac:dyDescent="0.25">
      <c r="A3458" s="56">
        <v>390750200110</v>
      </c>
      <c r="B3458" s="57" t="s">
        <v>9356</v>
      </c>
      <c r="C3458" s="58" t="s">
        <v>9357</v>
      </c>
      <c r="D3458" s="58" t="s">
        <v>9358</v>
      </c>
      <c r="E3458" s="58" t="s">
        <v>1532</v>
      </c>
      <c r="F3458" s="57" t="s">
        <v>477</v>
      </c>
      <c r="G3458" s="59">
        <v>12691</v>
      </c>
      <c r="H3458" s="102">
        <f t="shared" si="53"/>
        <v>2.5842250481067817</v>
      </c>
    </row>
    <row r="3459" spans="1:8" x14ac:dyDescent="0.25">
      <c r="A3459" s="56">
        <v>391110800133</v>
      </c>
      <c r="B3459" s="57" t="s">
        <v>9359</v>
      </c>
      <c r="C3459" s="58" t="s">
        <v>9360</v>
      </c>
      <c r="D3459" s="58" t="s">
        <v>9361</v>
      </c>
      <c r="E3459" s="58" t="s">
        <v>984</v>
      </c>
      <c r="F3459" s="57" t="s">
        <v>441</v>
      </c>
      <c r="G3459" s="59">
        <v>12691</v>
      </c>
      <c r="H3459" s="102">
        <f t="shared" ref="H3459:H3522" si="54">G3459/4910.95</f>
        <v>2.5842250481067817</v>
      </c>
    </row>
    <row r="3460" spans="1:8" x14ac:dyDescent="0.25">
      <c r="A3460" s="56">
        <v>391780200277</v>
      </c>
      <c r="B3460" s="57" t="s">
        <v>9362</v>
      </c>
      <c r="C3460" s="58" t="s">
        <v>9363</v>
      </c>
      <c r="D3460" s="58" t="s">
        <v>7716</v>
      </c>
      <c r="E3460" s="58" t="s">
        <v>984</v>
      </c>
      <c r="F3460" s="57" t="s">
        <v>441</v>
      </c>
      <c r="G3460" s="59">
        <v>12691</v>
      </c>
      <c r="H3460" s="102">
        <f t="shared" si="54"/>
        <v>2.5842250481067817</v>
      </c>
    </row>
    <row r="3461" spans="1:8" x14ac:dyDescent="0.25">
      <c r="A3461" s="56">
        <v>395081000527</v>
      </c>
      <c r="B3461" s="57" t="s">
        <v>9364</v>
      </c>
      <c r="C3461" s="58" t="s">
        <v>9365</v>
      </c>
      <c r="D3461" s="58" t="s">
        <v>9366</v>
      </c>
      <c r="E3461" s="58" t="s">
        <v>728</v>
      </c>
      <c r="F3461" s="57" t="s">
        <v>441</v>
      </c>
      <c r="G3461" s="59">
        <v>12691</v>
      </c>
      <c r="H3461" s="102">
        <f t="shared" si="54"/>
        <v>2.5842250481067817</v>
      </c>
    </row>
    <row r="3462" spans="1:8" x14ac:dyDescent="0.25">
      <c r="A3462" s="56">
        <v>395120200547</v>
      </c>
      <c r="B3462" s="57" t="s">
        <v>9367</v>
      </c>
      <c r="C3462" s="58" t="s">
        <v>9368</v>
      </c>
      <c r="D3462" s="58" t="s">
        <v>9369</v>
      </c>
      <c r="E3462" s="58" t="s">
        <v>743</v>
      </c>
      <c r="F3462" s="57" t="s">
        <v>441</v>
      </c>
      <c r="G3462" s="59">
        <v>12691</v>
      </c>
      <c r="H3462" s="102">
        <f t="shared" si="54"/>
        <v>2.5842250481067817</v>
      </c>
    </row>
    <row r="3463" spans="1:8" x14ac:dyDescent="0.25">
      <c r="A3463" s="56">
        <v>395141000718</v>
      </c>
      <c r="B3463" s="57" t="s">
        <v>9370</v>
      </c>
      <c r="C3463" s="58" t="s">
        <v>9371</v>
      </c>
      <c r="D3463" s="58" t="s">
        <v>9372</v>
      </c>
      <c r="E3463" s="58" t="s">
        <v>743</v>
      </c>
      <c r="F3463" s="57" t="s">
        <v>441</v>
      </c>
      <c r="G3463" s="59">
        <v>12691</v>
      </c>
      <c r="H3463" s="102">
        <f t="shared" si="54"/>
        <v>2.5842250481067817</v>
      </c>
    </row>
    <row r="3464" spans="1:8" x14ac:dyDescent="0.25">
      <c r="A3464" s="56">
        <v>400960220259</v>
      </c>
      <c r="B3464" s="57" t="s">
        <v>9373</v>
      </c>
      <c r="C3464" s="58" t="s">
        <v>9374</v>
      </c>
      <c r="D3464" s="58" t="s">
        <v>9375</v>
      </c>
      <c r="E3464" s="58" t="s">
        <v>1051</v>
      </c>
      <c r="F3464" s="57" t="s">
        <v>441</v>
      </c>
      <c r="G3464" s="59">
        <v>12683</v>
      </c>
      <c r="H3464" s="102">
        <f t="shared" si="54"/>
        <v>2.5825960353903015</v>
      </c>
    </row>
    <row r="3465" spans="1:8" x14ac:dyDescent="0.25">
      <c r="A3465" s="56">
        <v>400950120728</v>
      </c>
      <c r="B3465" s="57" t="s">
        <v>9376</v>
      </c>
      <c r="C3465" s="58" t="s">
        <v>9377</v>
      </c>
      <c r="D3465" s="58" t="s">
        <v>9378</v>
      </c>
      <c r="E3465" s="58" t="s">
        <v>716</v>
      </c>
      <c r="F3465" s="57" t="s">
        <v>441</v>
      </c>
      <c r="G3465" s="59">
        <v>12164</v>
      </c>
      <c r="H3465" s="102">
        <f t="shared" si="54"/>
        <v>2.4769138354086278</v>
      </c>
    </row>
    <row r="3466" spans="1:8" x14ac:dyDescent="0.25">
      <c r="A3466" s="56">
        <v>400000900301</v>
      </c>
      <c r="B3466" s="57" t="s">
        <v>9379</v>
      </c>
      <c r="C3466" s="58" t="s">
        <v>9380</v>
      </c>
      <c r="D3466" s="58" t="s">
        <v>9381</v>
      </c>
      <c r="E3466" s="58" t="s">
        <v>716</v>
      </c>
      <c r="F3466" s="57" t="s">
        <v>441</v>
      </c>
      <c r="G3466" s="59">
        <v>11827</v>
      </c>
      <c r="H3466" s="102">
        <f t="shared" si="54"/>
        <v>2.4082916747268861</v>
      </c>
    </row>
    <row r="3467" spans="1:8" x14ac:dyDescent="0.25">
      <c r="A3467" s="56">
        <v>400820200134</v>
      </c>
      <c r="B3467" s="57" t="s">
        <v>9382</v>
      </c>
      <c r="C3467" s="58" t="s">
        <v>9383</v>
      </c>
      <c r="D3467" s="58" t="s">
        <v>5359</v>
      </c>
      <c r="E3467" s="58" t="s">
        <v>716</v>
      </c>
      <c r="F3467" s="57" t="s">
        <v>441</v>
      </c>
      <c r="G3467" s="59">
        <v>11275</v>
      </c>
      <c r="H3467" s="102">
        <f t="shared" si="54"/>
        <v>2.2958897972897301</v>
      </c>
    </row>
    <row r="3468" spans="1:8" x14ac:dyDescent="0.25">
      <c r="A3468" s="56">
        <v>371940702206</v>
      </c>
      <c r="B3468" s="57" t="s">
        <v>9384</v>
      </c>
      <c r="C3468" s="58" t="s">
        <v>9385</v>
      </c>
      <c r="D3468" s="58" t="s">
        <v>9386</v>
      </c>
      <c r="E3468" s="58" t="s">
        <v>4156</v>
      </c>
      <c r="F3468" s="57" t="s">
        <v>441</v>
      </c>
      <c r="G3468" s="59">
        <v>11121</v>
      </c>
      <c r="H3468" s="102">
        <f t="shared" si="54"/>
        <v>2.2645313024974802</v>
      </c>
    </row>
    <row r="3469" spans="1:8" x14ac:dyDescent="0.25">
      <c r="A3469" s="56">
        <v>400811100496</v>
      </c>
      <c r="B3469" s="57" t="s">
        <v>9387</v>
      </c>
      <c r="C3469" s="58" t="s">
        <v>9388</v>
      </c>
      <c r="D3469" s="58" t="s">
        <v>9389</v>
      </c>
      <c r="E3469" s="58" t="s">
        <v>716</v>
      </c>
      <c r="F3469" s="57" t="s">
        <v>441</v>
      </c>
      <c r="G3469" s="59">
        <v>10739</v>
      </c>
      <c r="H3469" s="102">
        <f t="shared" si="54"/>
        <v>2.1867459452855353</v>
      </c>
    </row>
    <row r="3470" spans="1:8" x14ac:dyDescent="0.25">
      <c r="A3470" s="56">
        <v>390920200098</v>
      </c>
      <c r="B3470" s="57" t="s">
        <v>9390</v>
      </c>
      <c r="C3470" s="58" t="s">
        <v>9391</v>
      </c>
      <c r="D3470" s="58" t="s">
        <v>9392</v>
      </c>
      <c r="E3470" s="58" t="s">
        <v>1532</v>
      </c>
      <c r="F3470" s="57" t="s">
        <v>441</v>
      </c>
      <c r="G3470" s="59">
        <v>10670</v>
      </c>
      <c r="H3470" s="102">
        <f t="shared" si="54"/>
        <v>2.1726957106058911</v>
      </c>
    </row>
    <row r="3471" spans="1:8" x14ac:dyDescent="0.25">
      <c r="A3471" s="56">
        <v>390030411237</v>
      </c>
      <c r="B3471" s="57" t="s">
        <v>9393</v>
      </c>
      <c r="C3471" s="58" t="s">
        <v>4158</v>
      </c>
      <c r="D3471" s="58" t="s">
        <v>9394</v>
      </c>
      <c r="E3471" s="58" t="s">
        <v>1532</v>
      </c>
      <c r="F3471" s="57" t="s">
        <v>441</v>
      </c>
      <c r="G3471" s="59">
        <v>10244</v>
      </c>
      <c r="H3471" s="102">
        <f t="shared" si="54"/>
        <v>2.0859507834533035</v>
      </c>
    </row>
    <row r="3472" spans="1:8" x14ac:dyDescent="0.25">
      <c r="A3472" s="56">
        <v>395090200288</v>
      </c>
      <c r="B3472" s="57" t="s">
        <v>9395</v>
      </c>
      <c r="C3472" s="58" t="s">
        <v>9396</v>
      </c>
      <c r="D3472" s="58" t="s">
        <v>9397</v>
      </c>
      <c r="E3472" s="58" t="s">
        <v>743</v>
      </c>
      <c r="F3472" s="57" t="s">
        <v>441</v>
      </c>
      <c r="G3472" s="59">
        <v>10241</v>
      </c>
      <c r="H3472" s="102">
        <f t="shared" si="54"/>
        <v>2.0853399036846234</v>
      </c>
    </row>
    <row r="3473" spans="1:8" x14ac:dyDescent="0.25">
      <c r="A3473" s="56">
        <v>371010100320</v>
      </c>
      <c r="B3473" s="57" t="s">
        <v>9398</v>
      </c>
      <c r="C3473" s="58" t="s">
        <v>9399</v>
      </c>
      <c r="D3473" s="58" t="s">
        <v>9400</v>
      </c>
      <c r="E3473" s="58" t="s">
        <v>4156</v>
      </c>
      <c r="F3473" s="57" t="s">
        <v>441</v>
      </c>
      <c r="G3473" s="59">
        <v>10240</v>
      </c>
      <c r="H3473" s="102">
        <f t="shared" si="54"/>
        <v>2.0851362770950632</v>
      </c>
    </row>
    <row r="3474" spans="1:8" x14ac:dyDescent="0.25">
      <c r="A3474" s="56">
        <v>371880201113</v>
      </c>
      <c r="B3474" s="57" t="s">
        <v>9401</v>
      </c>
      <c r="C3474" s="58" t="s">
        <v>9402</v>
      </c>
      <c r="D3474" s="58" t="s">
        <v>9403</v>
      </c>
      <c r="E3474" s="58" t="s">
        <v>1429</v>
      </c>
      <c r="F3474" s="57" t="s">
        <v>441</v>
      </c>
      <c r="G3474" s="59">
        <v>10240</v>
      </c>
      <c r="H3474" s="102">
        <f t="shared" si="54"/>
        <v>2.0851362770950632</v>
      </c>
    </row>
    <row r="3475" spans="1:8" x14ac:dyDescent="0.25">
      <c r="A3475" s="56">
        <v>371891101935</v>
      </c>
      <c r="B3475" s="57" t="s">
        <v>9404</v>
      </c>
      <c r="C3475" s="58" t="s">
        <v>9405</v>
      </c>
      <c r="D3475" s="58" t="s">
        <v>9406</v>
      </c>
      <c r="E3475" s="58" t="s">
        <v>1429</v>
      </c>
      <c r="F3475" s="57" t="s">
        <v>441</v>
      </c>
      <c r="G3475" s="59">
        <v>10240</v>
      </c>
      <c r="H3475" s="102">
        <f t="shared" si="54"/>
        <v>2.0851362770950632</v>
      </c>
    </row>
    <row r="3476" spans="1:8" x14ac:dyDescent="0.25">
      <c r="A3476" s="56">
        <v>371891200224</v>
      </c>
      <c r="B3476" s="57" t="s">
        <v>9407</v>
      </c>
      <c r="C3476" s="58" t="s">
        <v>9408</v>
      </c>
      <c r="D3476" s="58" t="s">
        <v>9409</v>
      </c>
      <c r="E3476" s="58" t="s">
        <v>1429</v>
      </c>
      <c r="F3476" s="57" t="s">
        <v>441</v>
      </c>
      <c r="G3476" s="59">
        <v>10240</v>
      </c>
      <c r="H3476" s="102">
        <f t="shared" si="54"/>
        <v>2.0851362770950632</v>
      </c>
    </row>
    <row r="3477" spans="1:8" x14ac:dyDescent="0.25">
      <c r="A3477" s="56">
        <v>373091101778</v>
      </c>
      <c r="B3477" s="57" t="s">
        <v>9410</v>
      </c>
      <c r="C3477" s="58" t="s">
        <v>9411</v>
      </c>
      <c r="D3477" s="58" t="s">
        <v>9412</v>
      </c>
      <c r="E3477" s="58" t="s">
        <v>716</v>
      </c>
      <c r="F3477" s="57" t="s">
        <v>441</v>
      </c>
      <c r="G3477" s="59">
        <v>10240</v>
      </c>
      <c r="H3477" s="102">
        <f t="shared" si="54"/>
        <v>2.0851362770950632</v>
      </c>
    </row>
    <row r="3478" spans="1:8" x14ac:dyDescent="0.25">
      <c r="A3478" s="56">
        <v>373960407271</v>
      </c>
      <c r="B3478" s="57" t="s">
        <v>9413</v>
      </c>
      <c r="C3478" s="58" t="s">
        <v>9414</v>
      </c>
      <c r="D3478" s="58" t="s">
        <v>9415</v>
      </c>
      <c r="E3478" s="58" t="s">
        <v>5399</v>
      </c>
      <c r="F3478" s="57" t="s">
        <v>441</v>
      </c>
      <c r="G3478" s="59">
        <v>10240</v>
      </c>
      <c r="H3478" s="102">
        <f t="shared" si="54"/>
        <v>2.0851362770950632</v>
      </c>
    </row>
    <row r="3479" spans="1:8" x14ac:dyDescent="0.25">
      <c r="A3479" s="56">
        <v>389090100194</v>
      </c>
      <c r="B3479" s="57" t="s">
        <v>9416</v>
      </c>
      <c r="C3479" s="58" t="s">
        <v>9417</v>
      </c>
      <c r="D3479" s="58" t="s">
        <v>9418</v>
      </c>
      <c r="E3479" s="58" t="s">
        <v>9419</v>
      </c>
      <c r="F3479" s="57" t="s">
        <v>441</v>
      </c>
      <c r="G3479" s="59">
        <v>10240</v>
      </c>
      <c r="H3479" s="102">
        <f t="shared" si="54"/>
        <v>2.0851362770950632</v>
      </c>
    </row>
    <row r="3480" spans="1:8" x14ac:dyDescent="0.25">
      <c r="A3480" s="56">
        <v>389150400044</v>
      </c>
      <c r="B3480" s="57" t="s">
        <v>9420</v>
      </c>
      <c r="C3480" s="58" t="s">
        <v>9421</v>
      </c>
      <c r="D3480" s="58" t="s">
        <v>9422</v>
      </c>
      <c r="E3480" s="58" t="s">
        <v>1489</v>
      </c>
      <c r="F3480" s="57" t="s">
        <v>441</v>
      </c>
      <c r="G3480" s="59">
        <v>10240</v>
      </c>
      <c r="H3480" s="102">
        <f t="shared" si="54"/>
        <v>2.0851362770950632</v>
      </c>
    </row>
    <row r="3481" spans="1:8" x14ac:dyDescent="0.25">
      <c r="A3481" s="56">
        <v>389920400170</v>
      </c>
      <c r="B3481" s="57" t="s">
        <v>9423</v>
      </c>
      <c r="C3481" s="58" t="s">
        <v>9424</v>
      </c>
      <c r="D3481" s="58" t="s">
        <v>9425</v>
      </c>
      <c r="E3481" s="58" t="s">
        <v>1446</v>
      </c>
      <c r="F3481" s="57" t="s">
        <v>441</v>
      </c>
      <c r="G3481" s="59">
        <v>10240</v>
      </c>
      <c r="H3481" s="102">
        <f t="shared" si="54"/>
        <v>2.0851362770950632</v>
      </c>
    </row>
    <row r="3482" spans="1:8" x14ac:dyDescent="0.25">
      <c r="A3482" s="56">
        <v>389980810415</v>
      </c>
      <c r="B3482" s="57" t="s">
        <v>9426</v>
      </c>
      <c r="C3482" s="58" t="s">
        <v>9427</v>
      </c>
      <c r="D3482" s="58" t="s">
        <v>9428</v>
      </c>
      <c r="E3482" s="58" t="s">
        <v>9336</v>
      </c>
      <c r="F3482" s="57" t="s">
        <v>441</v>
      </c>
      <c r="G3482" s="59">
        <v>10240</v>
      </c>
      <c r="H3482" s="102">
        <f t="shared" si="54"/>
        <v>2.0851362770950632</v>
      </c>
    </row>
    <row r="3483" spans="1:8" x14ac:dyDescent="0.25">
      <c r="A3483" s="56">
        <v>390010511693</v>
      </c>
      <c r="B3483" s="57" t="s">
        <v>9429</v>
      </c>
      <c r="C3483" s="58" t="s">
        <v>9430</v>
      </c>
      <c r="D3483" s="58" t="s">
        <v>9431</v>
      </c>
      <c r="E3483" s="58" t="s">
        <v>1781</v>
      </c>
      <c r="F3483" s="57" t="s">
        <v>441</v>
      </c>
      <c r="G3483" s="59">
        <v>10240</v>
      </c>
      <c r="H3483" s="102">
        <f t="shared" si="54"/>
        <v>2.0851362770950632</v>
      </c>
    </row>
    <row r="3484" spans="1:8" x14ac:dyDescent="0.25">
      <c r="A3484" s="56">
        <v>390050901125</v>
      </c>
      <c r="B3484" s="57" t="s">
        <v>9432</v>
      </c>
      <c r="C3484" s="58" t="s">
        <v>9433</v>
      </c>
      <c r="D3484" s="58" t="s">
        <v>9434</v>
      </c>
      <c r="E3484" s="58" t="s">
        <v>1532</v>
      </c>
      <c r="F3484" s="57" t="s">
        <v>441</v>
      </c>
      <c r="G3484" s="59">
        <v>10240</v>
      </c>
      <c r="H3484" s="102">
        <f t="shared" si="54"/>
        <v>2.0851362770950632</v>
      </c>
    </row>
    <row r="3485" spans="1:8" x14ac:dyDescent="0.25">
      <c r="A3485" s="56">
        <v>390100700410</v>
      </c>
      <c r="B3485" s="57" t="s">
        <v>9435</v>
      </c>
      <c r="C3485" s="58" t="s">
        <v>9436</v>
      </c>
      <c r="D3485" s="58" t="s">
        <v>9437</v>
      </c>
      <c r="E3485" s="58" t="s">
        <v>1055</v>
      </c>
      <c r="F3485" s="57" t="s">
        <v>441</v>
      </c>
      <c r="G3485" s="59">
        <v>10240</v>
      </c>
      <c r="H3485" s="102">
        <f t="shared" si="54"/>
        <v>2.0851362770950632</v>
      </c>
    </row>
    <row r="3486" spans="1:8" x14ac:dyDescent="0.25">
      <c r="A3486" s="56">
        <v>390110900611</v>
      </c>
      <c r="B3486" s="57" t="s">
        <v>9438</v>
      </c>
      <c r="C3486" s="58" t="s">
        <v>9439</v>
      </c>
      <c r="D3486" s="58" t="s">
        <v>9440</v>
      </c>
      <c r="E3486" s="58" t="s">
        <v>1215</v>
      </c>
      <c r="F3486" s="57" t="s">
        <v>441</v>
      </c>
      <c r="G3486" s="59">
        <v>10240</v>
      </c>
      <c r="H3486" s="102">
        <f t="shared" si="54"/>
        <v>2.0851362770950632</v>
      </c>
    </row>
    <row r="3487" spans="1:8" x14ac:dyDescent="0.25">
      <c r="A3487" s="56">
        <v>390161000119</v>
      </c>
      <c r="B3487" s="57" t="s">
        <v>9441</v>
      </c>
      <c r="C3487" s="58" t="s">
        <v>9442</v>
      </c>
      <c r="D3487" s="58" t="s">
        <v>9443</v>
      </c>
      <c r="E3487" s="58" t="s">
        <v>1532</v>
      </c>
      <c r="F3487" s="57" t="s">
        <v>441</v>
      </c>
      <c r="G3487" s="59">
        <v>10240</v>
      </c>
      <c r="H3487" s="102">
        <f t="shared" si="54"/>
        <v>2.0851362770950632</v>
      </c>
    </row>
    <row r="3488" spans="1:8" x14ac:dyDescent="0.25">
      <c r="A3488" s="56">
        <v>390751100585</v>
      </c>
      <c r="B3488" s="57" t="s">
        <v>9444</v>
      </c>
      <c r="C3488" s="58" t="s">
        <v>9445</v>
      </c>
      <c r="D3488" s="58" t="s">
        <v>9446</v>
      </c>
      <c r="E3488" s="58" t="s">
        <v>1532</v>
      </c>
      <c r="F3488" s="57" t="s">
        <v>441</v>
      </c>
      <c r="G3488" s="59">
        <v>10240</v>
      </c>
      <c r="H3488" s="102">
        <f t="shared" si="54"/>
        <v>2.0851362770950632</v>
      </c>
    </row>
    <row r="3489" spans="1:8" x14ac:dyDescent="0.25">
      <c r="A3489" s="56">
        <v>390751100747</v>
      </c>
      <c r="B3489" s="57" t="s">
        <v>9447</v>
      </c>
      <c r="C3489" s="58" t="s">
        <v>9448</v>
      </c>
      <c r="D3489" s="58" t="s">
        <v>9449</v>
      </c>
      <c r="E3489" s="58" t="s">
        <v>1532</v>
      </c>
      <c r="F3489" s="57" t="s">
        <v>441</v>
      </c>
      <c r="G3489" s="59">
        <v>10240</v>
      </c>
      <c r="H3489" s="102">
        <f t="shared" si="54"/>
        <v>2.0851362770950632</v>
      </c>
    </row>
    <row r="3490" spans="1:8" x14ac:dyDescent="0.25">
      <c r="A3490" s="56">
        <v>390760100024</v>
      </c>
      <c r="B3490" s="57" t="s">
        <v>9450</v>
      </c>
      <c r="C3490" s="58" t="s">
        <v>8101</v>
      </c>
      <c r="D3490" s="58" t="s">
        <v>3535</v>
      </c>
      <c r="E3490" s="58" t="s">
        <v>1532</v>
      </c>
      <c r="F3490" s="57" t="s">
        <v>441</v>
      </c>
      <c r="G3490" s="59">
        <v>10240</v>
      </c>
      <c r="H3490" s="102">
        <f t="shared" si="54"/>
        <v>2.0851362770950632</v>
      </c>
    </row>
    <row r="3491" spans="1:8" x14ac:dyDescent="0.25">
      <c r="A3491" s="56">
        <v>390760800140</v>
      </c>
      <c r="B3491" s="57" t="s">
        <v>9451</v>
      </c>
      <c r="C3491" s="58" t="s">
        <v>9452</v>
      </c>
      <c r="D3491" s="58" t="s">
        <v>9453</v>
      </c>
      <c r="E3491" s="58" t="s">
        <v>1532</v>
      </c>
      <c r="F3491" s="57" t="s">
        <v>441</v>
      </c>
      <c r="G3491" s="59">
        <v>10240</v>
      </c>
      <c r="H3491" s="102">
        <f t="shared" si="54"/>
        <v>2.0851362770950632</v>
      </c>
    </row>
    <row r="3492" spans="1:8" x14ac:dyDescent="0.25">
      <c r="A3492" s="56">
        <v>390770900185</v>
      </c>
      <c r="B3492" s="57" t="s">
        <v>9454</v>
      </c>
      <c r="C3492" s="58" t="s">
        <v>9455</v>
      </c>
      <c r="D3492" s="58" t="s">
        <v>3549</v>
      </c>
      <c r="E3492" s="58" t="s">
        <v>1532</v>
      </c>
      <c r="F3492" s="57" t="s">
        <v>441</v>
      </c>
      <c r="G3492" s="59">
        <v>10240</v>
      </c>
      <c r="H3492" s="102">
        <f t="shared" si="54"/>
        <v>2.0851362770950632</v>
      </c>
    </row>
    <row r="3493" spans="1:8" x14ac:dyDescent="0.25">
      <c r="A3493" s="56">
        <v>390780300194</v>
      </c>
      <c r="B3493" s="57" t="s">
        <v>9456</v>
      </c>
      <c r="C3493" s="58" t="s">
        <v>9457</v>
      </c>
      <c r="D3493" s="58" t="s">
        <v>9458</v>
      </c>
      <c r="E3493" s="58" t="s">
        <v>1532</v>
      </c>
      <c r="F3493" s="57" t="s">
        <v>441</v>
      </c>
      <c r="G3493" s="59">
        <v>10240</v>
      </c>
      <c r="H3493" s="102">
        <f t="shared" si="54"/>
        <v>2.0851362770950632</v>
      </c>
    </row>
    <row r="3494" spans="1:8" x14ac:dyDescent="0.25">
      <c r="A3494" s="56">
        <v>390780600015</v>
      </c>
      <c r="B3494" s="57" t="s">
        <v>9459</v>
      </c>
      <c r="C3494" s="58" t="s">
        <v>8101</v>
      </c>
      <c r="D3494" s="58" t="s">
        <v>5499</v>
      </c>
      <c r="E3494" s="58" t="s">
        <v>1532</v>
      </c>
      <c r="F3494" s="57" t="s">
        <v>441</v>
      </c>
      <c r="G3494" s="59">
        <v>10240</v>
      </c>
      <c r="H3494" s="102">
        <f t="shared" si="54"/>
        <v>2.0851362770950632</v>
      </c>
    </row>
    <row r="3495" spans="1:8" x14ac:dyDescent="0.25">
      <c r="A3495" s="56">
        <v>390791000516</v>
      </c>
      <c r="B3495" s="57" t="s">
        <v>9460</v>
      </c>
      <c r="C3495" s="58" t="s">
        <v>9461</v>
      </c>
      <c r="D3495" s="58" t="s">
        <v>9462</v>
      </c>
      <c r="E3495" s="58" t="s">
        <v>1532</v>
      </c>
      <c r="F3495" s="57" t="s">
        <v>441</v>
      </c>
      <c r="G3495" s="59">
        <v>10240</v>
      </c>
      <c r="H3495" s="102">
        <f t="shared" si="54"/>
        <v>2.0851362770950632</v>
      </c>
    </row>
    <row r="3496" spans="1:8" x14ac:dyDescent="0.25">
      <c r="A3496" s="56">
        <v>390810500282</v>
      </c>
      <c r="B3496" s="57" t="s">
        <v>9463</v>
      </c>
      <c r="C3496" s="58" t="s">
        <v>8101</v>
      </c>
      <c r="D3496" s="58" t="s">
        <v>5499</v>
      </c>
      <c r="E3496" s="58" t="s">
        <v>1532</v>
      </c>
      <c r="F3496" s="57" t="s">
        <v>441</v>
      </c>
      <c r="G3496" s="59">
        <v>10240</v>
      </c>
      <c r="H3496" s="102">
        <f t="shared" si="54"/>
        <v>2.0851362770950632</v>
      </c>
    </row>
    <row r="3497" spans="1:8" x14ac:dyDescent="0.25">
      <c r="A3497" s="56">
        <v>390821000699</v>
      </c>
      <c r="B3497" s="57" t="s">
        <v>9464</v>
      </c>
      <c r="C3497" s="58" t="s">
        <v>9465</v>
      </c>
      <c r="D3497" s="58" t="s">
        <v>9466</v>
      </c>
      <c r="E3497" s="58" t="s">
        <v>1532</v>
      </c>
      <c r="F3497" s="57" t="s">
        <v>441</v>
      </c>
      <c r="G3497" s="59">
        <v>10240</v>
      </c>
      <c r="H3497" s="102">
        <f t="shared" si="54"/>
        <v>2.0851362770950632</v>
      </c>
    </row>
    <row r="3498" spans="1:8" x14ac:dyDescent="0.25">
      <c r="A3498" s="56">
        <v>390821100171</v>
      </c>
      <c r="B3498" s="57" t="s">
        <v>9467</v>
      </c>
      <c r="C3498" s="58" t="s">
        <v>9468</v>
      </c>
      <c r="D3498" s="58" t="s">
        <v>3404</v>
      </c>
      <c r="E3498" s="58" t="s">
        <v>1532</v>
      </c>
      <c r="F3498" s="57" t="s">
        <v>441</v>
      </c>
      <c r="G3498" s="59">
        <v>10240</v>
      </c>
      <c r="H3498" s="102">
        <f t="shared" si="54"/>
        <v>2.0851362770950632</v>
      </c>
    </row>
    <row r="3499" spans="1:8" x14ac:dyDescent="0.25">
      <c r="A3499" s="56">
        <v>390830400152</v>
      </c>
      <c r="B3499" s="57" t="s">
        <v>9469</v>
      </c>
      <c r="C3499" s="58" t="s">
        <v>9470</v>
      </c>
      <c r="D3499" s="58" t="s">
        <v>9471</v>
      </c>
      <c r="E3499" s="58" t="s">
        <v>1532</v>
      </c>
      <c r="F3499" s="57" t="s">
        <v>441</v>
      </c>
      <c r="G3499" s="59">
        <v>10240</v>
      </c>
      <c r="H3499" s="102">
        <f t="shared" si="54"/>
        <v>2.0851362770950632</v>
      </c>
    </row>
    <row r="3500" spans="1:8" x14ac:dyDescent="0.25">
      <c r="A3500" s="56">
        <v>390831000948</v>
      </c>
      <c r="B3500" s="57" t="s">
        <v>9472</v>
      </c>
      <c r="C3500" s="58" t="s">
        <v>9473</v>
      </c>
      <c r="D3500" s="58" t="s">
        <v>9474</v>
      </c>
      <c r="E3500" s="58" t="s">
        <v>1532</v>
      </c>
      <c r="F3500" s="57" t="s">
        <v>441</v>
      </c>
      <c r="G3500" s="59">
        <v>10240</v>
      </c>
      <c r="H3500" s="102">
        <f t="shared" si="54"/>
        <v>2.0851362770950632</v>
      </c>
    </row>
    <row r="3501" spans="1:8" x14ac:dyDescent="0.25">
      <c r="A3501" s="56">
        <v>390861001639</v>
      </c>
      <c r="B3501" s="57" t="s">
        <v>9475</v>
      </c>
      <c r="C3501" s="58" t="s">
        <v>9476</v>
      </c>
      <c r="D3501" s="58" t="s">
        <v>9477</v>
      </c>
      <c r="E3501" s="58" t="s">
        <v>1532</v>
      </c>
      <c r="F3501" s="57" t="s">
        <v>441</v>
      </c>
      <c r="G3501" s="59">
        <v>10240</v>
      </c>
      <c r="H3501" s="102">
        <f t="shared" si="54"/>
        <v>2.0851362770950632</v>
      </c>
    </row>
    <row r="3502" spans="1:8" x14ac:dyDescent="0.25">
      <c r="A3502" s="56">
        <v>390960210193</v>
      </c>
      <c r="B3502" s="57" t="s">
        <v>9478</v>
      </c>
      <c r="C3502" s="58" t="s">
        <v>9479</v>
      </c>
      <c r="D3502" s="58" t="s">
        <v>9480</v>
      </c>
      <c r="E3502" s="58" t="s">
        <v>1532</v>
      </c>
      <c r="F3502" s="57" t="s">
        <v>441</v>
      </c>
      <c r="G3502" s="59">
        <v>10240</v>
      </c>
      <c r="H3502" s="102">
        <f t="shared" si="54"/>
        <v>2.0851362770950632</v>
      </c>
    </row>
    <row r="3503" spans="1:8" x14ac:dyDescent="0.25">
      <c r="A3503" s="56">
        <v>390960310830</v>
      </c>
      <c r="B3503" s="57" t="s">
        <v>9481</v>
      </c>
      <c r="C3503" s="58" t="s">
        <v>9482</v>
      </c>
      <c r="D3503" s="58" t="s">
        <v>9483</v>
      </c>
      <c r="E3503" s="58" t="s">
        <v>1532</v>
      </c>
      <c r="F3503" s="57" t="s">
        <v>441</v>
      </c>
      <c r="G3503" s="59">
        <v>10240</v>
      </c>
      <c r="H3503" s="102">
        <f t="shared" si="54"/>
        <v>2.0851362770950632</v>
      </c>
    </row>
    <row r="3504" spans="1:8" x14ac:dyDescent="0.25">
      <c r="A3504" s="56">
        <v>390980610571</v>
      </c>
      <c r="B3504" s="57" t="s">
        <v>9484</v>
      </c>
      <c r="C3504" s="58" t="s">
        <v>9485</v>
      </c>
      <c r="D3504" s="58" t="s">
        <v>9486</v>
      </c>
      <c r="E3504" s="58" t="s">
        <v>1215</v>
      </c>
      <c r="F3504" s="57" t="s">
        <v>441</v>
      </c>
      <c r="G3504" s="59">
        <v>10240</v>
      </c>
      <c r="H3504" s="102">
        <f t="shared" si="54"/>
        <v>2.0851362770950632</v>
      </c>
    </row>
    <row r="3505" spans="1:8" x14ac:dyDescent="0.25">
      <c r="A3505" s="56">
        <v>390990111076</v>
      </c>
      <c r="B3505" s="57" t="s">
        <v>9487</v>
      </c>
      <c r="C3505" s="58" t="s">
        <v>9488</v>
      </c>
      <c r="D3505" s="58" t="s">
        <v>9489</v>
      </c>
      <c r="E3505" s="58" t="s">
        <v>1532</v>
      </c>
      <c r="F3505" s="57" t="s">
        <v>441</v>
      </c>
      <c r="G3505" s="59">
        <v>10240</v>
      </c>
      <c r="H3505" s="102">
        <f t="shared" si="54"/>
        <v>2.0851362770950632</v>
      </c>
    </row>
    <row r="3506" spans="1:8" x14ac:dyDescent="0.25">
      <c r="A3506" s="56">
        <v>391071110248</v>
      </c>
      <c r="B3506" s="57" t="s">
        <v>9490</v>
      </c>
      <c r="C3506" s="58" t="s">
        <v>9491</v>
      </c>
      <c r="D3506" s="58" t="s">
        <v>9492</v>
      </c>
      <c r="E3506" s="58" t="s">
        <v>984</v>
      </c>
      <c r="F3506" s="57" t="s">
        <v>441</v>
      </c>
      <c r="G3506" s="59">
        <v>10240</v>
      </c>
      <c r="H3506" s="102">
        <f t="shared" si="54"/>
        <v>2.0851362770950632</v>
      </c>
    </row>
    <row r="3507" spans="1:8" x14ac:dyDescent="0.25">
      <c r="A3507" s="56">
        <v>391101200042</v>
      </c>
      <c r="B3507" s="57" t="s">
        <v>9493</v>
      </c>
      <c r="C3507" s="58" t="s">
        <v>9494</v>
      </c>
      <c r="D3507" s="58" t="s">
        <v>9495</v>
      </c>
      <c r="E3507" s="58" t="s">
        <v>1525</v>
      </c>
      <c r="F3507" s="57" t="s">
        <v>441</v>
      </c>
      <c r="G3507" s="59">
        <v>10240</v>
      </c>
      <c r="H3507" s="102">
        <f t="shared" si="54"/>
        <v>2.0851362770950632</v>
      </c>
    </row>
    <row r="3508" spans="1:8" x14ac:dyDescent="0.25">
      <c r="A3508" s="56">
        <v>391110200110</v>
      </c>
      <c r="B3508" s="57" t="s">
        <v>9496</v>
      </c>
      <c r="C3508" s="58" t="s">
        <v>9497</v>
      </c>
      <c r="D3508" s="58" t="s">
        <v>9498</v>
      </c>
      <c r="E3508" s="58" t="s">
        <v>1416</v>
      </c>
      <c r="F3508" s="57" t="s">
        <v>441</v>
      </c>
      <c r="G3508" s="59">
        <v>10240</v>
      </c>
      <c r="H3508" s="102">
        <f t="shared" si="54"/>
        <v>2.0851362770950632</v>
      </c>
    </row>
    <row r="3509" spans="1:8" x14ac:dyDescent="0.25">
      <c r="A3509" s="56">
        <v>391161000034</v>
      </c>
      <c r="B3509" s="57" t="s">
        <v>9499</v>
      </c>
      <c r="C3509" s="58" t="s">
        <v>9500</v>
      </c>
      <c r="D3509" s="58" t="s">
        <v>9501</v>
      </c>
      <c r="E3509" s="58" t="s">
        <v>1416</v>
      </c>
      <c r="F3509" s="57" t="s">
        <v>441</v>
      </c>
      <c r="G3509" s="59">
        <v>10240</v>
      </c>
      <c r="H3509" s="102">
        <f t="shared" si="54"/>
        <v>2.0851362770950632</v>
      </c>
    </row>
    <row r="3510" spans="1:8" x14ac:dyDescent="0.25">
      <c r="A3510" s="56">
        <v>391750200094</v>
      </c>
      <c r="B3510" s="57" t="s">
        <v>9502</v>
      </c>
      <c r="C3510" s="58" t="s">
        <v>9503</v>
      </c>
      <c r="D3510" s="58" t="s">
        <v>9504</v>
      </c>
      <c r="E3510" s="58" t="s">
        <v>1416</v>
      </c>
      <c r="F3510" s="57" t="s">
        <v>441</v>
      </c>
      <c r="G3510" s="59">
        <v>10240</v>
      </c>
      <c r="H3510" s="102">
        <f t="shared" si="54"/>
        <v>2.0851362770950632</v>
      </c>
    </row>
    <row r="3511" spans="1:8" x14ac:dyDescent="0.25">
      <c r="A3511" s="56">
        <v>391980301116</v>
      </c>
      <c r="B3511" s="57" t="s">
        <v>9505</v>
      </c>
      <c r="C3511" s="58" t="s">
        <v>9506</v>
      </c>
      <c r="D3511" s="58" t="s">
        <v>9507</v>
      </c>
      <c r="E3511" s="58" t="s">
        <v>984</v>
      </c>
      <c r="F3511" s="57" t="s">
        <v>441</v>
      </c>
      <c r="G3511" s="59">
        <v>10240</v>
      </c>
      <c r="H3511" s="102">
        <f t="shared" si="54"/>
        <v>2.0851362770950632</v>
      </c>
    </row>
    <row r="3512" spans="1:8" x14ac:dyDescent="0.25">
      <c r="A3512" s="56">
        <v>393030110261</v>
      </c>
      <c r="B3512" s="57" t="s">
        <v>9508</v>
      </c>
      <c r="C3512" s="58" t="s">
        <v>9509</v>
      </c>
      <c r="D3512" s="58" t="s">
        <v>9510</v>
      </c>
      <c r="E3512" s="58" t="s">
        <v>1205</v>
      </c>
      <c r="F3512" s="57" t="s">
        <v>441</v>
      </c>
      <c r="G3512" s="59">
        <v>10240</v>
      </c>
      <c r="H3512" s="102">
        <f t="shared" si="54"/>
        <v>2.0851362770950632</v>
      </c>
    </row>
    <row r="3513" spans="1:8" x14ac:dyDescent="0.25">
      <c r="A3513" s="56">
        <v>393030710322</v>
      </c>
      <c r="B3513" s="57" t="s">
        <v>9511</v>
      </c>
      <c r="C3513" s="58" t="s">
        <v>9512</v>
      </c>
      <c r="D3513" s="58" t="s">
        <v>9513</v>
      </c>
      <c r="E3513" s="58" t="s">
        <v>3421</v>
      </c>
      <c r="F3513" s="57" t="s">
        <v>441</v>
      </c>
      <c r="G3513" s="59">
        <v>10240</v>
      </c>
      <c r="H3513" s="102">
        <f t="shared" si="54"/>
        <v>2.0851362770950632</v>
      </c>
    </row>
    <row r="3514" spans="1:8" x14ac:dyDescent="0.25">
      <c r="A3514" s="56">
        <v>395000600509</v>
      </c>
      <c r="B3514" s="57" t="s">
        <v>9514</v>
      </c>
      <c r="C3514" s="58" t="s">
        <v>9515</v>
      </c>
      <c r="D3514" s="58" t="s">
        <v>9516</v>
      </c>
      <c r="E3514" s="58" t="s">
        <v>728</v>
      </c>
      <c r="F3514" s="57" t="s">
        <v>441</v>
      </c>
      <c r="G3514" s="59">
        <v>10240</v>
      </c>
      <c r="H3514" s="102">
        <f t="shared" si="54"/>
        <v>2.0851362770950632</v>
      </c>
    </row>
    <row r="3515" spans="1:8" x14ac:dyDescent="0.25">
      <c r="A3515" s="56">
        <v>395000902271</v>
      </c>
      <c r="B3515" s="57" t="s">
        <v>9517</v>
      </c>
      <c r="C3515" s="58" t="s">
        <v>9518</v>
      </c>
      <c r="D3515" s="58" t="s">
        <v>5787</v>
      </c>
      <c r="E3515" s="58" t="s">
        <v>728</v>
      </c>
      <c r="F3515" s="57" t="s">
        <v>441</v>
      </c>
      <c r="G3515" s="59">
        <v>10240</v>
      </c>
      <c r="H3515" s="102">
        <f t="shared" si="54"/>
        <v>2.0851362770950632</v>
      </c>
    </row>
    <row r="3516" spans="1:8" x14ac:dyDescent="0.25">
      <c r="A3516" s="56">
        <v>395001200369</v>
      </c>
      <c r="B3516" s="57" t="s">
        <v>9519</v>
      </c>
      <c r="C3516" s="58" t="s">
        <v>9520</v>
      </c>
      <c r="D3516" s="58" t="s">
        <v>2547</v>
      </c>
      <c r="E3516" s="58" t="s">
        <v>743</v>
      </c>
      <c r="F3516" s="57" t="s">
        <v>441</v>
      </c>
      <c r="G3516" s="59">
        <v>10240</v>
      </c>
      <c r="H3516" s="102">
        <f t="shared" si="54"/>
        <v>2.0851362770950632</v>
      </c>
    </row>
    <row r="3517" spans="1:8" x14ac:dyDescent="0.25">
      <c r="A3517" s="56">
        <v>395010403108</v>
      </c>
      <c r="B3517" s="57" t="s">
        <v>9521</v>
      </c>
      <c r="C3517" s="58" t="s">
        <v>5118</v>
      </c>
      <c r="D3517" s="58" t="s">
        <v>3171</v>
      </c>
      <c r="E3517" s="58" t="s">
        <v>728</v>
      </c>
      <c r="F3517" s="57" t="s">
        <v>441</v>
      </c>
      <c r="G3517" s="59">
        <v>10240</v>
      </c>
      <c r="H3517" s="102">
        <f t="shared" si="54"/>
        <v>2.0851362770950632</v>
      </c>
    </row>
    <row r="3518" spans="1:8" x14ac:dyDescent="0.25">
      <c r="A3518" s="56">
        <v>395010803033</v>
      </c>
      <c r="B3518" s="57" t="s">
        <v>9522</v>
      </c>
      <c r="C3518" s="58" t="s">
        <v>9523</v>
      </c>
      <c r="D3518" s="58" t="s">
        <v>9524</v>
      </c>
      <c r="E3518" s="58" t="s">
        <v>743</v>
      </c>
      <c r="F3518" s="57" t="s">
        <v>441</v>
      </c>
      <c r="G3518" s="59">
        <v>10240</v>
      </c>
      <c r="H3518" s="102">
        <f t="shared" si="54"/>
        <v>2.0851362770950632</v>
      </c>
    </row>
    <row r="3519" spans="1:8" x14ac:dyDescent="0.25">
      <c r="A3519" s="56">
        <v>395020201279</v>
      </c>
      <c r="B3519" s="57" t="s">
        <v>9525</v>
      </c>
      <c r="C3519" s="58" t="s">
        <v>9526</v>
      </c>
      <c r="D3519" s="58" t="s">
        <v>9527</v>
      </c>
      <c r="E3519" s="58" t="s">
        <v>728</v>
      </c>
      <c r="F3519" s="57" t="s">
        <v>441</v>
      </c>
      <c r="G3519" s="59">
        <v>10240</v>
      </c>
      <c r="H3519" s="102">
        <f t="shared" si="54"/>
        <v>2.0851362770950632</v>
      </c>
    </row>
    <row r="3520" spans="1:8" x14ac:dyDescent="0.25">
      <c r="A3520" s="56">
        <v>395021001885</v>
      </c>
      <c r="B3520" s="57" t="s">
        <v>9528</v>
      </c>
      <c r="C3520" s="58" t="s">
        <v>9529</v>
      </c>
      <c r="D3520" s="58" t="s">
        <v>9530</v>
      </c>
      <c r="E3520" s="58" t="s">
        <v>743</v>
      </c>
      <c r="F3520" s="57" t="s">
        <v>441</v>
      </c>
      <c r="G3520" s="59">
        <v>10240</v>
      </c>
      <c r="H3520" s="102">
        <f t="shared" si="54"/>
        <v>2.0851362770950632</v>
      </c>
    </row>
    <row r="3521" spans="1:8" x14ac:dyDescent="0.25">
      <c r="A3521" s="56">
        <v>395051001243</v>
      </c>
      <c r="B3521" s="57" t="s">
        <v>9531</v>
      </c>
      <c r="C3521" s="58" t="s">
        <v>7888</v>
      </c>
      <c r="D3521" s="58" t="s">
        <v>9532</v>
      </c>
      <c r="E3521" s="58" t="s">
        <v>728</v>
      </c>
      <c r="F3521" s="57" t="s">
        <v>441</v>
      </c>
      <c r="G3521" s="59">
        <v>10240</v>
      </c>
      <c r="H3521" s="102">
        <f t="shared" si="54"/>
        <v>2.0851362770950632</v>
      </c>
    </row>
    <row r="3522" spans="1:8" x14ac:dyDescent="0.25">
      <c r="A3522" s="56">
        <v>395070301657</v>
      </c>
      <c r="B3522" s="57" t="s">
        <v>9533</v>
      </c>
      <c r="C3522" s="58" t="s">
        <v>9534</v>
      </c>
      <c r="D3522" s="58" t="s">
        <v>8824</v>
      </c>
      <c r="E3522" s="58" t="s">
        <v>4163</v>
      </c>
      <c r="F3522" s="57" t="s">
        <v>441</v>
      </c>
      <c r="G3522" s="59">
        <v>10240</v>
      </c>
      <c r="H3522" s="102">
        <f t="shared" si="54"/>
        <v>2.0851362770950632</v>
      </c>
    </row>
    <row r="3523" spans="1:8" x14ac:dyDescent="0.25">
      <c r="A3523" s="56">
        <v>395070800785</v>
      </c>
      <c r="B3523" s="57" t="s">
        <v>9535</v>
      </c>
      <c r="C3523" s="58" t="s">
        <v>9536</v>
      </c>
      <c r="D3523" s="58" t="s">
        <v>9537</v>
      </c>
      <c r="E3523" s="58" t="s">
        <v>743</v>
      </c>
      <c r="F3523" s="57" t="s">
        <v>441</v>
      </c>
      <c r="G3523" s="59">
        <v>10240</v>
      </c>
      <c r="H3523" s="102">
        <f t="shared" ref="H3523:H3586" si="55">G3523/4910.95</f>
        <v>2.0851362770950632</v>
      </c>
    </row>
    <row r="3524" spans="1:8" x14ac:dyDescent="0.25">
      <c r="A3524" s="56">
        <v>395080300381</v>
      </c>
      <c r="B3524" s="57" t="s">
        <v>9538</v>
      </c>
      <c r="C3524" s="58" t="s">
        <v>9539</v>
      </c>
      <c r="D3524" s="58" t="s">
        <v>9540</v>
      </c>
      <c r="E3524" s="58" t="s">
        <v>743</v>
      </c>
      <c r="F3524" s="57" t="s">
        <v>441</v>
      </c>
      <c r="G3524" s="59">
        <v>10240</v>
      </c>
      <c r="H3524" s="102">
        <f t="shared" si="55"/>
        <v>2.0851362770950632</v>
      </c>
    </row>
    <row r="3525" spans="1:8" x14ac:dyDescent="0.25">
      <c r="A3525" s="56">
        <v>395080401293</v>
      </c>
      <c r="B3525" s="57" t="s">
        <v>9541</v>
      </c>
      <c r="C3525" s="58" t="s">
        <v>9542</v>
      </c>
      <c r="D3525" s="58" t="s">
        <v>9543</v>
      </c>
      <c r="E3525" s="58" t="s">
        <v>728</v>
      </c>
      <c r="F3525" s="57" t="s">
        <v>441</v>
      </c>
      <c r="G3525" s="59">
        <v>10240</v>
      </c>
      <c r="H3525" s="102">
        <f t="shared" si="55"/>
        <v>2.0851362770950632</v>
      </c>
    </row>
    <row r="3526" spans="1:8" x14ac:dyDescent="0.25">
      <c r="A3526" s="56">
        <v>395080701751</v>
      </c>
      <c r="B3526" s="57" t="s">
        <v>9544</v>
      </c>
      <c r="C3526" s="58" t="s">
        <v>9545</v>
      </c>
      <c r="D3526" s="58" t="s">
        <v>9546</v>
      </c>
      <c r="E3526" s="58" t="s">
        <v>743</v>
      </c>
      <c r="F3526" s="57" t="s">
        <v>441</v>
      </c>
      <c r="G3526" s="59">
        <v>10240</v>
      </c>
      <c r="H3526" s="102">
        <f t="shared" si="55"/>
        <v>2.0851362770950632</v>
      </c>
    </row>
    <row r="3527" spans="1:8" x14ac:dyDescent="0.25">
      <c r="A3527" s="56">
        <v>395100101089</v>
      </c>
      <c r="B3527" s="57" t="s">
        <v>9547</v>
      </c>
      <c r="C3527" s="58" t="s">
        <v>9548</v>
      </c>
      <c r="D3527" s="58" t="s">
        <v>9549</v>
      </c>
      <c r="E3527" s="58" t="s">
        <v>743</v>
      </c>
      <c r="F3527" s="57" t="s">
        <v>441</v>
      </c>
      <c r="G3527" s="59">
        <v>10240</v>
      </c>
      <c r="H3527" s="102">
        <f t="shared" si="55"/>
        <v>2.0851362770950632</v>
      </c>
    </row>
    <row r="3528" spans="1:8" x14ac:dyDescent="0.25">
      <c r="A3528" s="56">
        <v>395110100404</v>
      </c>
      <c r="B3528" s="57" t="s">
        <v>9550</v>
      </c>
      <c r="C3528" s="58" t="s">
        <v>9551</v>
      </c>
      <c r="D3528" s="58" t="s">
        <v>4414</v>
      </c>
      <c r="E3528" s="58" t="s">
        <v>728</v>
      </c>
      <c r="F3528" s="57" t="s">
        <v>441</v>
      </c>
      <c r="G3528" s="59">
        <v>10240</v>
      </c>
      <c r="H3528" s="102">
        <f t="shared" si="55"/>
        <v>2.0851362770950632</v>
      </c>
    </row>
    <row r="3529" spans="1:8" x14ac:dyDescent="0.25">
      <c r="A3529" s="56">
        <v>395110301876</v>
      </c>
      <c r="B3529" s="57" t="s">
        <v>9552</v>
      </c>
      <c r="C3529" s="58" t="s">
        <v>9553</v>
      </c>
      <c r="D3529" s="58" t="s">
        <v>9554</v>
      </c>
      <c r="E3529" s="58" t="s">
        <v>728</v>
      </c>
      <c r="F3529" s="57" t="s">
        <v>441</v>
      </c>
      <c r="G3529" s="59">
        <v>10240</v>
      </c>
      <c r="H3529" s="102">
        <f t="shared" si="55"/>
        <v>2.0851362770950632</v>
      </c>
    </row>
    <row r="3530" spans="1:8" x14ac:dyDescent="0.25">
      <c r="A3530" s="56">
        <v>395110302252</v>
      </c>
      <c r="B3530" s="57" t="s">
        <v>9555</v>
      </c>
      <c r="C3530" s="58" t="s">
        <v>8314</v>
      </c>
      <c r="D3530" s="58" t="s">
        <v>9556</v>
      </c>
      <c r="E3530" s="58" t="s">
        <v>728</v>
      </c>
      <c r="F3530" s="57" t="s">
        <v>441</v>
      </c>
      <c r="G3530" s="59">
        <v>10240</v>
      </c>
      <c r="H3530" s="102">
        <f t="shared" si="55"/>
        <v>2.0851362770950632</v>
      </c>
    </row>
    <row r="3531" spans="1:8" x14ac:dyDescent="0.25">
      <c r="A3531" s="56">
        <v>395110800881</v>
      </c>
      <c r="B3531" s="57" t="s">
        <v>9557</v>
      </c>
      <c r="C3531" s="58" t="s">
        <v>9558</v>
      </c>
      <c r="D3531" s="58" t="s">
        <v>9559</v>
      </c>
      <c r="E3531" s="58" t="s">
        <v>728</v>
      </c>
      <c r="F3531" s="57" t="s">
        <v>441</v>
      </c>
      <c r="G3531" s="59">
        <v>10240</v>
      </c>
      <c r="H3531" s="102">
        <f t="shared" si="55"/>
        <v>2.0851362770950632</v>
      </c>
    </row>
    <row r="3532" spans="1:8" x14ac:dyDescent="0.25">
      <c r="A3532" s="56">
        <v>395120300207</v>
      </c>
      <c r="B3532" s="57" t="s">
        <v>9560</v>
      </c>
      <c r="C3532" s="58" t="s">
        <v>9561</v>
      </c>
      <c r="D3532" s="58" t="s">
        <v>5136</v>
      </c>
      <c r="E3532" s="58" t="s">
        <v>728</v>
      </c>
      <c r="F3532" s="57" t="s">
        <v>441</v>
      </c>
      <c r="G3532" s="59">
        <v>10240</v>
      </c>
      <c r="H3532" s="102">
        <f t="shared" si="55"/>
        <v>2.0851362770950632</v>
      </c>
    </row>
    <row r="3533" spans="1:8" x14ac:dyDescent="0.25">
      <c r="A3533" s="56">
        <v>395120400139</v>
      </c>
      <c r="B3533" s="57" t="s">
        <v>9562</v>
      </c>
      <c r="C3533" s="58" t="s">
        <v>9563</v>
      </c>
      <c r="D3533" s="58" t="s">
        <v>9564</v>
      </c>
      <c r="E3533" s="58" t="s">
        <v>743</v>
      </c>
      <c r="F3533" s="57" t="s">
        <v>477</v>
      </c>
      <c r="G3533" s="59">
        <v>10240</v>
      </c>
      <c r="H3533" s="102">
        <f t="shared" si="55"/>
        <v>2.0851362770950632</v>
      </c>
    </row>
    <row r="3534" spans="1:8" x14ac:dyDescent="0.25">
      <c r="A3534" s="56">
        <v>395121001602</v>
      </c>
      <c r="B3534" s="57" t="s">
        <v>9565</v>
      </c>
      <c r="C3534" s="58" t="s">
        <v>9566</v>
      </c>
      <c r="D3534" s="58" t="s">
        <v>9567</v>
      </c>
      <c r="E3534" s="58" t="s">
        <v>728</v>
      </c>
      <c r="F3534" s="57" t="s">
        <v>441</v>
      </c>
      <c r="G3534" s="59">
        <v>10240</v>
      </c>
      <c r="H3534" s="102">
        <f t="shared" si="55"/>
        <v>2.0851362770950632</v>
      </c>
    </row>
    <row r="3535" spans="1:8" x14ac:dyDescent="0.25">
      <c r="A3535" s="56">
        <v>395130101202</v>
      </c>
      <c r="B3535" s="57" t="s">
        <v>9568</v>
      </c>
      <c r="C3535" s="58" t="s">
        <v>9569</v>
      </c>
      <c r="D3535" s="58" t="s">
        <v>9570</v>
      </c>
      <c r="E3535" s="58" t="s">
        <v>743</v>
      </c>
      <c r="F3535" s="57" t="s">
        <v>441</v>
      </c>
      <c r="G3535" s="59">
        <v>10240</v>
      </c>
      <c r="H3535" s="102">
        <f t="shared" si="55"/>
        <v>2.0851362770950632</v>
      </c>
    </row>
    <row r="3536" spans="1:8" x14ac:dyDescent="0.25">
      <c r="A3536" s="56">
        <v>395130900253</v>
      </c>
      <c r="B3536" s="57" t="s">
        <v>9571</v>
      </c>
      <c r="C3536" s="58" t="s">
        <v>9572</v>
      </c>
      <c r="D3536" s="58" t="s">
        <v>9573</v>
      </c>
      <c r="E3536" s="58" t="s">
        <v>743</v>
      </c>
      <c r="F3536" s="57" t="s">
        <v>441</v>
      </c>
      <c r="G3536" s="59">
        <v>10240</v>
      </c>
      <c r="H3536" s="102">
        <f t="shared" si="55"/>
        <v>2.0851362770950632</v>
      </c>
    </row>
    <row r="3537" spans="1:8" x14ac:dyDescent="0.25">
      <c r="A3537" s="56">
        <v>395131200956</v>
      </c>
      <c r="B3537" s="57" t="s">
        <v>9574</v>
      </c>
      <c r="C3537" s="58" t="s">
        <v>9575</v>
      </c>
      <c r="D3537" s="58" t="s">
        <v>5592</v>
      </c>
      <c r="E3537" s="58" t="s">
        <v>743</v>
      </c>
      <c r="F3537" s="57" t="s">
        <v>441</v>
      </c>
      <c r="G3537" s="59">
        <v>10240</v>
      </c>
      <c r="H3537" s="102">
        <f t="shared" si="55"/>
        <v>2.0851362770950632</v>
      </c>
    </row>
    <row r="3538" spans="1:8" x14ac:dyDescent="0.25">
      <c r="A3538" s="56">
        <v>395170700591</v>
      </c>
      <c r="B3538" s="57" t="s">
        <v>9576</v>
      </c>
      <c r="C3538" s="58" t="s">
        <v>4477</v>
      </c>
      <c r="D3538" s="58" t="s">
        <v>9577</v>
      </c>
      <c r="E3538" s="58" t="s">
        <v>743</v>
      </c>
      <c r="F3538" s="57" t="s">
        <v>441</v>
      </c>
      <c r="G3538" s="59">
        <v>10240</v>
      </c>
      <c r="H3538" s="102">
        <f t="shared" si="55"/>
        <v>2.0851362770950632</v>
      </c>
    </row>
    <row r="3539" spans="1:8" x14ac:dyDescent="0.25">
      <c r="A3539" s="56">
        <v>395190700130</v>
      </c>
      <c r="B3539" s="57" t="s">
        <v>9578</v>
      </c>
      <c r="C3539" s="58" t="s">
        <v>9579</v>
      </c>
      <c r="D3539" s="58" t="s">
        <v>9580</v>
      </c>
      <c r="E3539" s="58" t="s">
        <v>743</v>
      </c>
      <c r="F3539" s="57" t="s">
        <v>441</v>
      </c>
      <c r="G3539" s="59">
        <v>10240</v>
      </c>
      <c r="H3539" s="102">
        <f t="shared" si="55"/>
        <v>2.0851362770950632</v>
      </c>
    </row>
    <row r="3540" spans="1:8" x14ac:dyDescent="0.25">
      <c r="A3540" s="56">
        <v>395740405211</v>
      </c>
      <c r="B3540" s="57" t="s">
        <v>9581</v>
      </c>
      <c r="C3540" s="58" t="s">
        <v>9582</v>
      </c>
      <c r="D3540" s="58" t="s">
        <v>2148</v>
      </c>
      <c r="E3540" s="58" t="s">
        <v>743</v>
      </c>
      <c r="F3540" s="57" t="s">
        <v>441</v>
      </c>
      <c r="G3540" s="59">
        <v>10240</v>
      </c>
      <c r="H3540" s="102">
        <f t="shared" si="55"/>
        <v>2.0851362770950632</v>
      </c>
    </row>
    <row r="3541" spans="1:8" x14ac:dyDescent="0.25">
      <c r="A3541" s="56">
        <v>395940851216</v>
      </c>
      <c r="B3541" s="57" t="s">
        <v>9583</v>
      </c>
      <c r="C3541" s="58" t="s">
        <v>9584</v>
      </c>
      <c r="D3541" s="58" t="s">
        <v>8975</v>
      </c>
      <c r="E3541" s="58" t="s">
        <v>743</v>
      </c>
      <c r="F3541" s="57" t="s">
        <v>441</v>
      </c>
      <c r="G3541" s="59">
        <v>10240</v>
      </c>
      <c r="H3541" s="102">
        <f t="shared" si="55"/>
        <v>2.0851362770950632</v>
      </c>
    </row>
    <row r="3542" spans="1:8" x14ac:dyDescent="0.25">
      <c r="A3542" s="56">
        <v>395970751151</v>
      </c>
      <c r="B3542" s="57" t="s">
        <v>9585</v>
      </c>
      <c r="C3542" s="58" t="s">
        <v>9586</v>
      </c>
      <c r="D3542" s="58" t="s">
        <v>8987</v>
      </c>
      <c r="E3542" s="58" t="s">
        <v>743</v>
      </c>
      <c r="F3542" s="57" t="s">
        <v>441</v>
      </c>
      <c r="G3542" s="59">
        <v>10240</v>
      </c>
      <c r="H3542" s="102">
        <f t="shared" si="55"/>
        <v>2.0851362770950632</v>
      </c>
    </row>
    <row r="3543" spans="1:8" x14ac:dyDescent="0.25">
      <c r="A3543" s="56">
        <v>395981020051</v>
      </c>
      <c r="B3543" s="57" t="s">
        <v>9587</v>
      </c>
      <c r="C3543" s="58" t="s">
        <v>8381</v>
      </c>
      <c r="D3543" s="58" t="s">
        <v>3191</v>
      </c>
      <c r="E3543" s="58" t="s">
        <v>728</v>
      </c>
      <c r="F3543" s="57" t="s">
        <v>441</v>
      </c>
      <c r="G3543" s="59">
        <v>10240</v>
      </c>
      <c r="H3543" s="102">
        <f t="shared" si="55"/>
        <v>2.0851362770950632</v>
      </c>
    </row>
    <row r="3544" spans="1:8" x14ac:dyDescent="0.25">
      <c r="A3544" s="56">
        <v>395990620037</v>
      </c>
      <c r="B3544" s="57" t="s">
        <v>9588</v>
      </c>
      <c r="C3544" s="58" t="s">
        <v>9589</v>
      </c>
      <c r="D3544" s="58" t="s">
        <v>5795</v>
      </c>
      <c r="E3544" s="58" t="s">
        <v>728</v>
      </c>
      <c r="F3544" s="57" t="s">
        <v>441</v>
      </c>
      <c r="G3544" s="59">
        <v>10240</v>
      </c>
      <c r="H3544" s="102">
        <f t="shared" si="55"/>
        <v>2.0851362770950632</v>
      </c>
    </row>
    <row r="3545" spans="1:8" x14ac:dyDescent="0.25">
      <c r="A3545" s="56">
        <v>396000801993</v>
      </c>
      <c r="B3545" s="57" t="s">
        <v>535</v>
      </c>
      <c r="C3545" s="58" t="s">
        <v>536</v>
      </c>
      <c r="D3545" s="58" t="s">
        <v>537</v>
      </c>
      <c r="E3545" s="58" t="s">
        <v>440</v>
      </c>
      <c r="F3545" s="57" t="s">
        <v>441</v>
      </c>
      <c r="G3545" s="59">
        <v>10240</v>
      </c>
      <c r="H3545" s="102">
        <f t="shared" si="55"/>
        <v>2.0851362770950632</v>
      </c>
    </row>
    <row r="3546" spans="1:8" x14ac:dyDescent="0.25">
      <c r="A3546" s="56">
        <v>396020401011</v>
      </c>
      <c r="B3546" s="57" t="s">
        <v>9590</v>
      </c>
      <c r="C3546" s="58" t="s">
        <v>9591</v>
      </c>
      <c r="D3546" s="58" t="s">
        <v>9592</v>
      </c>
      <c r="E3546" s="58" t="s">
        <v>9593</v>
      </c>
      <c r="F3546" s="57" t="s">
        <v>441</v>
      </c>
      <c r="G3546" s="59">
        <v>10240</v>
      </c>
      <c r="H3546" s="102">
        <f t="shared" si="55"/>
        <v>2.0851362770950632</v>
      </c>
    </row>
    <row r="3547" spans="1:8" x14ac:dyDescent="0.25">
      <c r="A3547" s="56">
        <v>396060901181</v>
      </c>
      <c r="B3547" s="57" t="s">
        <v>218</v>
      </c>
      <c r="C3547" s="58" t="s">
        <v>9594</v>
      </c>
      <c r="D3547" s="58" t="s">
        <v>9595</v>
      </c>
      <c r="E3547" s="58" t="s">
        <v>440</v>
      </c>
      <c r="F3547" s="57" t="s">
        <v>441</v>
      </c>
      <c r="G3547" s="59">
        <v>10240</v>
      </c>
      <c r="H3547" s="102">
        <f t="shared" si="55"/>
        <v>2.0851362770950632</v>
      </c>
    </row>
    <row r="3548" spans="1:8" x14ac:dyDescent="0.25">
      <c r="A3548" s="56">
        <v>396121001544</v>
      </c>
      <c r="B3548" s="57" t="s">
        <v>378</v>
      </c>
      <c r="C3548" s="58" t="s">
        <v>9596</v>
      </c>
      <c r="D3548" s="58" t="s">
        <v>9597</v>
      </c>
      <c r="E3548" s="58" t="s">
        <v>440</v>
      </c>
      <c r="F3548" s="57" t="s">
        <v>441</v>
      </c>
      <c r="G3548" s="59">
        <v>10240</v>
      </c>
      <c r="H3548" s="102">
        <f t="shared" si="55"/>
        <v>2.0851362770950632</v>
      </c>
    </row>
    <row r="3549" spans="1:8" x14ac:dyDescent="0.25">
      <c r="A3549" s="56">
        <v>396940530599</v>
      </c>
      <c r="B3549" s="57" t="s">
        <v>200</v>
      </c>
      <c r="C3549" s="58" t="s">
        <v>9598</v>
      </c>
      <c r="D3549" s="58" t="s">
        <v>9599</v>
      </c>
      <c r="E3549" s="58" t="s">
        <v>440</v>
      </c>
      <c r="F3549" s="57" t="s">
        <v>441</v>
      </c>
      <c r="G3549" s="59">
        <v>10240</v>
      </c>
      <c r="H3549" s="102">
        <f t="shared" si="55"/>
        <v>2.0851362770950632</v>
      </c>
    </row>
    <row r="3550" spans="1:8" x14ac:dyDescent="0.25">
      <c r="A3550" s="56">
        <v>397110600019</v>
      </c>
      <c r="B3550" s="57" t="s">
        <v>9600</v>
      </c>
      <c r="C3550" s="58" t="s">
        <v>9601</v>
      </c>
      <c r="D3550" s="58" t="s">
        <v>9602</v>
      </c>
      <c r="E3550" s="58" t="s">
        <v>6254</v>
      </c>
      <c r="F3550" s="57" t="s">
        <v>441</v>
      </c>
      <c r="G3550" s="59">
        <v>10240</v>
      </c>
      <c r="H3550" s="102">
        <f t="shared" si="55"/>
        <v>2.0851362770950632</v>
      </c>
    </row>
    <row r="3551" spans="1:8" x14ac:dyDescent="0.25">
      <c r="A3551" s="56">
        <v>397150400284</v>
      </c>
      <c r="B3551" s="57" t="s">
        <v>9603</v>
      </c>
      <c r="C3551" s="58" t="s">
        <v>9604</v>
      </c>
      <c r="D3551" s="58" t="s">
        <v>9605</v>
      </c>
      <c r="E3551" s="58" t="s">
        <v>728</v>
      </c>
      <c r="F3551" s="57" t="s">
        <v>441</v>
      </c>
      <c r="G3551" s="59">
        <v>10240</v>
      </c>
      <c r="H3551" s="102">
        <f t="shared" si="55"/>
        <v>2.0851362770950632</v>
      </c>
    </row>
    <row r="3552" spans="1:8" x14ac:dyDescent="0.25">
      <c r="A3552" s="56">
        <v>398000705814</v>
      </c>
      <c r="B3552" s="57" t="s">
        <v>9606</v>
      </c>
      <c r="C3552" s="58" t="s">
        <v>9607</v>
      </c>
      <c r="D3552" s="58" t="s">
        <v>9608</v>
      </c>
      <c r="E3552" s="58" t="s">
        <v>1051</v>
      </c>
      <c r="F3552" s="57" t="s">
        <v>441</v>
      </c>
      <c r="G3552" s="59">
        <v>10240</v>
      </c>
      <c r="H3552" s="102">
        <f t="shared" si="55"/>
        <v>2.0851362770950632</v>
      </c>
    </row>
    <row r="3553" spans="1:8" x14ac:dyDescent="0.25">
      <c r="A3553" s="56">
        <v>398000705989</v>
      </c>
      <c r="B3553" s="57" t="s">
        <v>9609</v>
      </c>
      <c r="C3553" s="58" t="s">
        <v>9610</v>
      </c>
      <c r="D3553" s="58" t="s">
        <v>3623</v>
      </c>
      <c r="E3553" s="58" t="s">
        <v>3623</v>
      </c>
      <c r="F3553" s="57" t="s">
        <v>441</v>
      </c>
      <c r="G3553" s="59">
        <v>10240</v>
      </c>
      <c r="H3553" s="102">
        <f t="shared" si="55"/>
        <v>2.0851362770950632</v>
      </c>
    </row>
    <row r="3554" spans="1:8" x14ac:dyDescent="0.25">
      <c r="A3554" s="56">
        <v>398000805070</v>
      </c>
      <c r="B3554" s="57" t="s">
        <v>9611</v>
      </c>
      <c r="C3554" s="58" t="s">
        <v>9612</v>
      </c>
      <c r="D3554" s="58" t="s">
        <v>6377</v>
      </c>
      <c r="E3554" s="58" t="s">
        <v>2733</v>
      </c>
      <c r="F3554" s="57" t="s">
        <v>441</v>
      </c>
      <c r="G3554" s="59">
        <v>10240</v>
      </c>
      <c r="H3554" s="102">
        <f t="shared" si="55"/>
        <v>2.0851362770950632</v>
      </c>
    </row>
    <row r="3555" spans="1:8" x14ac:dyDescent="0.25">
      <c r="A3555" s="56">
        <v>398001106281</v>
      </c>
      <c r="B3555" s="57" t="s">
        <v>9613</v>
      </c>
      <c r="C3555" s="58" t="s">
        <v>9614</v>
      </c>
      <c r="D3555" s="58" t="s">
        <v>9615</v>
      </c>
      <c r="E3555" s="58" t="s">
        <v>2223</v>
      </c>
      <c r="F3555" s="57" t="s">
        <v>441</v>
      </c>
      <c r="G3555" s="59">
        <v>10240</v>
      </c>
      <c r="H3555" s="102">
        <f t="shared" si="55"/>
        <v>2.0851362770950632</v>
      </c>
    </row>
    <row r="3556" spans="1:8" x14ac:dyDescent="0.25">
      <c r="A3556" s="56">
        <v>398030201802</v>
      </c>
      <c r="B3556" s="57" t="s">
        <v>9616</v>
      </c>
      <c r="C3556" s="58" t="s">
        <v>9617</v>
      </c>
      <c r="D3556" s="58" t="s">
        <v>9618</v>
      </c>
      <c r="E3556" s="58" t="s">
        <v>5251</v>
      </c>
      <c r="F3556" s="57" t="s">
        <v>441</v>
      </c>
      <c r="G3556" s="59">
        <v>10240</v>
      </c>
      <c r="H3556" s="102">
        <f t="shared" si="55"/>
        <v>2.0851362770950632</v>
      </c>
    </row>
    <row r="3557" spans="1:8" x14ac:dyDescent="0.25">
      <c r="A3557" s="56">
        <v>398030500630</v>
      </c>
      <c r="B3557" s="57" t="s">
        <v>9619</v>
      </c>
      <c r="C3557" s="58" t="s">
        <v>9620</v>
      </c>
      <c r="D3557" s="58" t="s">
        <v>9621</v>
      </c>
      <c r="E3557" s="58" t="s">
        <v>716</v>
      </c>
      <c r="F3557" s="57" t="s">
        <v>441</v>
      </c>
      <c r="G3557" s="59">
        <v>10240</v>
      </c>
      <c r="H3557" s="102">
        <f t="shared" si="55"/>
        <v>2.0851362770950632</v>
      </c>
    </row>
    <row r="3558" spans="1:8" x14ac:dyDescent="0.25">
      <c r="A3558" s="56">
        <v>398100401022</v>
      </c>
      <c r="B3558" s="57" t="s">
        <v>9622</v>
      </c>
      <c r="C3558" s="58" t="s">
        <v>9623</v>
      </c>
      <c r="D3558" s="58" t="s">
        <v>9624</v>
      </c>
      <c r="E3558" s="58" t="s">
        <v>2227</v>
      </c>
      <c r="F3558" s="57" t="s">
        <v>441</v>
      </c>
      <c r="G3558" s="59">
        <v>10240</v>
      </c>
      <c r="H3558" s="102">
        <f t="shared" si="55"/>
        <v>2.0851362770950632</v>
      </c>
    </row>
    <row r="3559" spans="1:8" x14ac:dyDescent="0.25">
      <c r="A3559" s="56">
        <v>398110900027</v>
      </c>
      <c r="B3559" s="57" t="s">
        <v>9625</v>
      </c>
      <c r="C3559" s="58" t="s">
        <v>8468</v>
      </c>
      <c r="D3559" s="58" t="s">
        <v>9626</v>
      </c>
      <c r="E3559" s="58" t="s">
        <v>743</v>
      </c>
      <c r="F3559" s="57" t="s">
        <v>441</v>
      </c>
      <c r="G3559" s="59">
        <v>10240</v>
      </c>
      <c r="H3559" s="102">
        <f t="shared" si="55"/>
        <v>2.0851362770950632</v>
      </c>
    </row>
    <row r="3560" spans="1:8" x14ac:dyDescent="0.25">
      <c r="A3560" s="56">
        <v>398110900043</v>
      </c>
      <c r="B3560" s="57" t="s">
        <v>9627</v>
      </c>
      <c r="C3560" s="58" t="s">
        <v>9628</v>
      </c>
      <c r="D3560" s="58" t="s">
        <v>9629</v>
      </c>
      <c r="E3560" s="58" t="s">
        <v>2227</v>
      </c>
      <c r="F3560" s="57" t="s">
        <v>441</v>
      </c>
      <c r="G3560" s="59">
        <v>10240</v>
      </c>
      <c r="H3560" s="102">
        <f t="shared" si="55"/>
        <v>2.0851362770950632</v>
      </c>
    </row>
    <row r="3561" spans="1:8" x14ac:dyDescent="0.25">
      <c r="A3561" s="56">
        <v>398111000321</v>
      </c>
      <c r="B3561" s="57" t="s">
        <v>9630</v>
      </c>
      <c r="C3561" s="58" t="s">
        <v>9631</v>
      </c>
      <c r="D3561" s="58" t="s">
        <v>9632</v>
      </c>
      <c r="E3561" s="58" t="s">
        <v>2160</v>
      </c>
      <c r="F3561" s="57" t="s">
        <v>441</v>
      </c>
      <c r="G3561" s="59">
        <v>10240</v>
      </c>
      <c r="H3561" s="102">
        <f t="shared" si="55"/>
        <v>2.0851362770950632</v>
      </c>
    </row>
    <row r="3562" spans="1:8" x14ac:dyDescent="0.25">
      <c r="A3562" s="56">
        <v>398130500122</v>
      </c>
      <c r="B3562" s="57" t="s">
        <v>9633</v>
      </c>
      <c r="C3562" s="58" t="s">
        <v>9634</v>
      </c>
      <c r="D3562" s="58" t="s">
        <v>9635</v>
      </c>
      <c r="E3562" s="58" t="s">
        <v>2816</v>
      </c>
      <c r="F3562" s="57" t="s">
        <v>441</v>
      </c>
      <c r="G3562" s="59">
        <v>10240</v>
      </c>
      <c r="H3562" s="102">
        <f t="shared" si="55"/>
        <v>2.0851362770950632</v>
      </c>
    </row>
    <row r="3563" spans="1:8" x14ac:dyDescent="0.25">
      <c r="A3563" s="56">
        <v>398130800282</v>
      </c>
      <c r="B3563" s="57" t="s">
        <v>9636</v>
      </c>
      <c r="C3563" s="58" t="s">
        <v>9637</v>
      </c>
      <c r="D3563" s="58" t="s">
        <v>9638</v>
      </c>
      <c r="E3563" s="58" t="s">
        <v>743</v>
      </c>
      <c r="F3563" s="57" t="s">
        <v>441</v>
      </c>
      <c r="G3563" s="59">
        <v>10240</v>
      </c>
      <c r="H3563" s="102">
        <f t="shared" si="55"/>
        <v>2.0851362770950632</v>
      </c>
    </row>
    <row r="3564" spans="1:8" x14ac:dyDescent="0.25">
      <c r="A3564" s="56">
        <v>398140300539</v>
      </c>
      <c r="B3564" s="57" t="s">
        <v>9639</v>
      </c>
      <c r="C3564" s="58" t="s">
        <v>9640</v>
      </c>
      <c r="D3564" s="58" t="s">
        <v>9641</v>
      </c>
      <c r="E3564" s="58" t="s">
        <v>1845</v>
      </c>
      <c r="F3564" s="57" t="s">
        <v>441</v>
      </c>
      <c r="G3564" s="59">
        <v>10240</v>
      </c>
      <c r="H3564" s="102">
        <f t="shared" si="55"/>
        <v>2.0851362770950632</v>
      </c>
    </row>
    <row r="3565" spans="1:8" x14ac:dyDescent="0.25">
      <c r="A3565" s="56">
        <v>398180800704</v>
      </c>
      <c r="B3565" s="57" t="s">
        <v>9642</v>
      </c>
      <c r="C3565" s="58" t="s">
        <v>3921</v>
      </c>
      <c r="D3565" s="58" t="s">
        <v>9643</v>
      </c>
      <c r="E3565" s="58" t="s">
        <v>743</v>
      </c>
      <c r="F3565" s="57" t="s">
        <v>477</v>
      </c>
      <c r="G3565" s="59">
        <v>10240</v>
      </c>
      <c r="H3565" s="102">
        <f t="shared" si="55"/>
        <v>2.0851362770950632</v>
      </c>
    </row>
    <row r="3566" spans="1:8" x14ac:dyDescent="0.25">
      <c r="A3566" s="56">
        <v>398900700222</v>
      </c>
      <c r="B3566" s="57" t="s">
        <v>9644</v>
      </c>
      <c r="C3566" s="58" t="s">
        <v>2155</v>
      </c>
      <c r="D3566" s="58" t="s">
        <v>9645</v>
      </c>
      <c r="E3566" s="58" t="s">
        <v>2037</v>
      </c>
      <c r="F3566" s="57" t="s">
        <v>441</v>
      </c>
      <c r="G3566" s="59">
        <v>10240</v>
      </c>
      <c r="H3566" s="102">
        <f t="shared" si="55"/>
        <v>2.0851362770950632</v>
      </c>
    </row>
    <row r="3567" spans="1:8" x14ac:dyDescent="0.25">
      <c r="A3567" s="56">
        <v>398961205569</v>
      </c>
      <c r="B3567" s="57" t="s">
        <v>9646</v>
      </c>
      <c r="C3567" s="58" t="s">
        <v>9647</v>
      </c>
      <c r="D3567" s="58" t="s">
        <v>9648</v>
      </c>
      <c r="E3567" s="58" t="s">
        <v>743</v>
      </c>
      <c r="F3567" s="57" t="s">
        <v>441</v>
      </c>
      <c r="G3567" s="59">
        <v>10240</v>
      </c>
      <c r="H3567" s="102">
        <f t="shared" si="55"/>
        <v>2.0851362770950632</v>
      </c>
    </row>
    <row r="3568" spans="1:8" x14ac:dyDescent="0.25">
      <c r="A3568" s="56">
        <v>398970110341</v>
      </c>
      <c r="B3568" s="57" t="s">
        <v>9649</v>
      </c>
      <c r="C3568" s="58" t="s">
        <v>7580</v>
      </c>
      <c r="D3568" s="58" t="s">
        <v>9650</v>
      </c>
      <c r="E3568" s="58" t="s">
        <v>743</v>
      </c>
      <c r="F3568" s="57" t="s">
        <v>441</v>
      </c>
      <c r="G3568" s="59">
        <v>10240</v>
      </c>
      <c r="H3568" s="102">
        <f t="shared" si="55"/>
        <v>2.0851362770950632</v>
      </c>
    </row>
    <row r="3569" spans="1:8" x14ac:dyDescent="0.25">
      <c r="A3569" s="56">
        <v>398990411232</v>
      </c>
      <c r="B3569" s="57" t="s">
        <v>9651</v>
      </c>
      <c r="C3569" s="58" t="s">
        <v>9652</v>
      </c>
      <c r="D3569" s="58" t="s">
        <v>1654</v>
      </c>
      <c r="E3569" s="58" t="s">
        <v>2223</v>
      </c>
      <c r="F3569" s="57" t="s">
        <v>441</v>
      </c>
      <c r="G3569" s="59">
        <v>10240</v>
      </c>
      <c r="H3569" s="102">
        <f t="shared" si="55"/>
        <v>2.0851362770950632</v>
      </c>
    </row>
    <row r="3570" spans="1:8" x14ac:dyDescent="0.25">
      <c r="A3570" s="56">
        <v>400000101514</v>
      </c>
      <c r="B3570" s="57" t="s">
        <v>9653</v>
      </c>
      <c r="C3570" s="58" t="s">
        <v>4623</v>
      </c>
      <c r="D3570" s="58" t="s">
        <v>6140</v>
      </c>
      <c r="E3570" s="58" t="s">
        <v>716</v>
      </c>
      <c r="F3570" s="57" t="s">
        <v>441</v>
      </c>
      <c r="G3570" s="59">
        <v>10240</v>
      </c>
      <c r="H3570" s="102">
        <f t="shared" si="55"/>
        <v>2.0851362770950632</v>
      </c>
    </row>
    <row r="3571" spans="1:8" x14ac:dyDescent="0.25">
      <c r="A3571" s="56">
        <v>400000401887</v>
      </c>
      <c r="B3571" s="57" t="s">
        <v>9654</v>
      </c>
      <c r="C3571" s="58" t="s">
        <v>9655</v>
      </c>
      <c r="D3571" s="58" t="s">
        <v>5632</v>
      </c>
      <c r="E3571" s="58" t="s">
        <v>716</v>
      </c>
      <c r="F3571" s="57" t="s">
        <v>441</v>
      </c>
      <c r="G3571" s="59">
        <v>10240</v>
      </c>
      <c r="H3571" s="102">
        <f t="shared" si="55"/>
        <v>2.0851362770950632</v>
      </c>
    </row>
    <row r="3572" spans="1:8" x14ac:dyDescent="0.25">
      <c r="A3572" s="56">
        <v>400000801826</v>
      </c>
      <c r="B3572" s="57" t="s">
        <v>9656</v>
      </c>
      <c r="C3572" s="58" t="s">
        <v>9657</v>
      </c>
      <c r="D3572" s="58" t="s">
        <v>9658</v>
      </c>
      <c r="E3572" s="58" t="s">
        <v>716</v>
      </c>
      <c r="F3572" s="57" t="s">
        <v>441</v>
      </c>
      <c r="G3572" s="59">
        <v>10240</v>
      </c>
      <c r="H3572" s="102">
        <f t="shared" si="55"/>
        <v>2.0851362770950632</v>
      </c>
    </row>
    <row r="3573" spans="1:8" x14ac:dyDescent="0.25">
      <c r="A3573" s="56">
        <v>400010102764</v>
      </c>
      <c r="B3573" s="57" t="s">
        <v>9659</v>
      </c>
      <c r="C3573" s="58" t="s">
        <v>9660</v>
      </c>
      <c r="D3573" s="58" t="s">
        <v>7010</v>
      </c>
      <c r="E3573" s="58" t="s">
        <v>716</v>
      </c>
      <c r="F3573" s="57" t="s">
        <v>441</v>
      </c>
      <c r="G3573" s="59">
        <v>10240</v>
      </c>
      <c r="H3573" s="102">
        <f t="shared" si="55"/>
        <v>2.0851362770950632</v>
      </c>
    </row>
    <row r="3574" spans="1:8" x14ac:dyDescent="0.25">
      <c r="A3574" s="56">
        <v>400010200421</v>
      </c>
      <c r="B3574" s="57" t="s">
        <v>9661</v>
      </c>
      <c r="C3574" s="58" t="s">
        <v>9662</v>
      </c>
      <c r="D3574" s="58" t="s">
        <v>9663</v>
      </c>
      <c r="E3574" s="58" t="s">
        <v>716</v>
      </c>
      <c r="F3574" s="57" t="s">
        <v>441</v>
      </c>
      <c r="G3574" s="59">
        <v>10240</v>
      </c>
      <c r="H3574" s="102">
        <f t="shared" si="55"/>
        <v>2.0851362770950632</v>
      </c>
    </row>
    <row r="3575" spans="1:8" x14ac:dyDescent="0.25">
      <c r="A3575" s="56">
        <v>400020600657</v>
      </c>
      <c r="B3575" s="57" t="s">
        <v>9664</v>
      </c>
      <c r="C3575" s="58" t="s">
        <v>9665</v>
      </c>
      <c r="D3575" s="58" t="s">
        <v>7786</v>
      </c>
      <c r="E3575" s="58" t="s">
        <v>716</v>
      </c>
      <c r="F3575" s="57" t="s">
        <v>441</v>
      </c>
      <c r="G3575" s="59">
        <v>10240</v>
      </c>
      <c r="H3575" s="102">
        <f t="shared" si="55"/>
        <v>2.0851362770950632</v>
      </c>
    </row>
    <row r="3576" spans="1:8" x14ac:dyDescent="0.25">
      <c r="A3576" s="56">
        <v>400020701101</v>
      </c>
      <c r="B3576" s="57" t="s">
        <v>9666</v>
      </c>
      <c r="C3576" s="58" t="s">
        <v>9667</v>
      </c>
      <c r="D3576" s="58" t="s">
        <v>9668</v>
      </c>
      <c r="E3576" s="58" t="s">
        <v>716</v>
      </c>
      <c r="F3576" s="57" t="s">
        <v>441</v>
      </c>
      <c r="G3576" s="59">
        <v>10240</v>
      </c>
      <c r="H3576" s="102">
        <f t="shared" si="55"/>
        <v>2.0851362770950632</v>
      </c>
    </row>
    <row r="3577" spans="1:8" x14ac:dyDescent="0.25">
      <c r="A3577" s="56">
        <v>400021210275</v>
      </c>
      <c r="B3577" s="57" t="s">
        <v>9669</v>
      </c>
      <c r="C3577" s="58" t="s">
        <v>9670</v>
      </c>
      <c r="D3577" s="58" t="s">
        <v>7786</v>
      </c>
      <c r="E3577" s="58" t="s">
        <v>716</v>
      </c>
      <c r="F3577" s="57" t="s">
        <v>441</v>
      </c>
      <c r="G3577" s="59">
        <v>10240</v>
      </c>
      <c r="H3577" s="102">
        <f t="shared" si="55"/>
        <v>2.0851362770950632</v>
      </c>
    </row>
    <row r="3578" spans="1:8" x14ac:dyDescent="0.25">
      <c r="A3578" s="56">
        <v>400030201564</v>
      </c>
      <c r="B3578" s="57" t="s">
        <v>9671</v>
      </c>
      <c r="C3578" s="58" t="s">
        <v>9672</v>
      </c>
      <c r="D3578" s="58" t="s">
        <v>8575</v>
      </c>
      <c r="E3578" s="58" t="s">
        <v>716</v>
      </c>
      <c r="F3578" s="57" t="s">
        <v>441</v>
      </c>
      <c r="G3578" s="59">
        <v>10240</v>
      </c>
      <c r="H3578" s="102">
        <f t="shared" si="55"/>
        <v>2.0851362770950632</v>
      </c>
    </row>
    <row r="3579" spans="1:8" x14ac:dyDescent="0.25">
      <c r="A3579" s="56">
        <v>400030601643</v>
      </c>
      <c r="B3579" s="57" t="s">
        <v>9673</v>
      </c>
      <c r="C3579" s="58" t="s">
        <v>9674</v>
      </c>
      <c r="D3579" s="58" t="s">
        <v>9675</v>
      </c>
      <c r="E3579" s="58" t="s">
        <v>716</v>
      </c>
      <c r="F3579" s="57" t="s">
        <v>441</v>
      </c>
      <c r="G3579" s="59">
        <v>10240</v>
      </c>
      <c r="H3579" s="102">
        <f t="shared" si="55"/>
        <v>2.0851362770950632</v>
      </c>
    </row>
    <row r="3580" spans="1:8" x14ac:dyDescent="0.25">
      <c r="A3580" s="56">
        <v>400030601694</v>
      </c>
      <c r="B3580" s="57" t="s">
        <v>9676</v>
      </c>
      <c r="C3580" s="58" t="s">
        <v>9677</v>
      </c>
      <c r="D3580" s="58" t="s">
        <v>8575</v>
      </c>
      <c r="E3580" s="58" t="s">
        <v>716</v>
      </c>
      <c r="F3580" s="57" t="s">
        <v>441</v>
      </c>
      <c r="G3580" s="59">
        <v>10240</v>
      </c>
      <c r="H3580" s="102">
        <f t="shared" si="55"/>
        <v>2.0851362770950632</v>
      </c>
    </row>
    <row r="3581" spans="1:8" x14ac:dyDescent="0.25">
      <c r="A3581" s="56">
        <v>400040805042</v>
      </c>
      <c r="B3581" s="57" t="s">
        <v>9678</v>
      </c>
      <c r="C3581" s="58" t="s">
        <v>9679</v>
      </c>
      <c r="D3581" s="58" t="s">
        <v>8578</v>
      </c>
      <c r="E3581" s="58" t="s">
        <v>716</v>
      </c>
      <c r="F3581" s="57" t="s">
        <v>441</v>
      </c>
      <c r="G3581" s="59">
        <v>10240</v>
      </c>
      <c r="H3581" s="102">
        <f t="shared" si="55"/>
        <v>2.0851362770950632</v>
      </c>
    </row>
    <row r="3582" spans="1:8" x14ac:dyDescent="0.25">
      <c r="A3582" s="56">
        <v>400050606064</v>
      </c>
      <c r="B3582" s="57" t="s">
        <v>9680</v>
      </c>
      <c r="C3582" s="58" t="s">
        <v>9681</v>
      </c>
      <c r="D3582" s="58" t="s">
        <v>9682</v>
      </c>
      <c r="E3582" s="58" t="s">
        <v>716</v>
      </c>
      <c r="F3582" s="57" t="s">
        <v>441</v>
      </c>
      <c r="G3582" s="59">
        <v>10240</v>
      </c>
      <c r="H3582" s="102">
        <f t="shared" si="55"/>
        <v>2.0851362770950632</v>
      </c>
    </row>
    <row r="3583" spans="1:8" x14ac:dyDescent="0.25">
      <c r="A3583" s="56">
        <v>400070704399</v>
      </c>
      <c r="B3583" s="57" t="s">
        <v>9683</v>
      </c>
      <c r="C3583" s="58" t="s">
        <v>9684</v>
      </c>
      <c r="D3583" s="58" t="s">
        <v>9685</v>
      </c>
      <c r="E3583" s="58" t="s">
        <v>716</v>
      </c>
      <c r="F3583" s="57" t="s">
        <v>441</v>
      </c>
      <c r="G3583" s="59">
        <v>10240</v>
      </c>
      <c r="H3583" s="102">
        <f t="shared" si="55"/>
        <v>2.0851362770950632</v>
      </c>
    </row>
    <row r="3584" spans="1:8" x14ac:dyDescent="0.25">
      <c r="A3584" s="56">
        <v>400071103810</v>
      </c>
      <c r="B3584" s="57" t="s">
        <v>9686</v>
      </c>
      <c r="C3584" s="58" t="s">
        <v>9687</v>
      </c>
      <c r="D3584" s="58" t="s">
        <v>9688</v>
      </c>
      <c r="E3584" s="58" t="s">
        <v>716</v>
      </c>
      <c r="F3584" s="57" t="s">
        <v>441</v>
      </c>
      <c r="G3584" s="59">
        <v>10240</v>
      </c>
      <c r="H3584" s="102">
        <f t="shared" si="55"/>
        <v>2.0851362770950632</v>
      </c>
    </row>
    <row r="3585" spans="1:8" x14ac:dyDescent="0.25">
      <c r="A3585" s="56">
        <v>400101000174</v>
      </c>
      <c r="B3585" s="57" t="s">
        <v>9689</v>
      </c>
      <c r="C3585" s="58" t="s">
        <v>9690</v>
      </c>
      <c r="D3585" s="58" t="s">
        <v>5301</v>
      </c>
      <c r="E3585" s="58" t="s">
        <v>716</v>
      </c>
      <c r="F3585" s="57" t="s">
        <v>441</v>
      </c>
      <c r="G3585" s="59">
        <v>10240</v>
      </c>
      <c r="H3585" s="102">
        <f t="shared" si="55"/>
        <v>2.0851362770950632</v>
      </c>
    </row>
    <row r="3586" spans="1:8" x14ac:dyDescent="0.25">
      <c r="A3586" s="56">
        <v>400101006733</v>
      </c>
      <c r="B3586" s="57" t="s">
        <v>9691</v>
      </c>
      <c r="C3586" s="58" t="s">
        <v>7093</v>
      </c>
      <c r="D3586" s="58" t="s">
        <v>9692</v>
      </c>
      <c r="E3586" s="58" t="s">
        <v>716</v>
      </c>
      <c r="F3586" s="57" t="s">
        <v>441</v>
      </c>
      <c r="G3586" s="59">
        <v>10240</v>
      </c>
      <c r="H3586" s="102">
        <f t="shared" si="55"/>
        <v>2.0851362770950632</v>
      </c>
    </row>
    <row r="3587" spans="1:8" x14ac:dyDescent="0.25">
      <c r="A3587" s="56">
        <v>400110800248</v>
      </c>
      <c r="B3587" s="57" t="s">
        <v>9693</v>
      </c>
      <c r="C3587" s="58" t="s">
        <v>9694</v>
      </c>
      <c r="D3587" s="58" t="s">
        <v>9695</v>
      </c>
      <c r="E3587" s="58" t="s">
        <v>716</v>
      </c>
      <c r="F3587" s="57" t="s">
        <v>441</v>
      </c>
      <c r="G3587" s="59">
        <v>10240</v>
      </c>
      <c r="H3587" s="102">
        <f t="shared" ref="H3587:H3650" si="56">G3587/4910.95</f>
        <v>2.0851362770950632</v>
      </c>
    </row>
    <row r="3588" spans="1:8" x14ac:dyDescent="0.25">
      <c r="A3588" s="56">
        <v>400841101918</v>
      </c>
      <c r="B3588" s="57" t="s">
        <v>9696</v>
      </c>
      <c r="C3588" s="58" t="s">
        <v>9697</v>
      </c>
      <c r="D3588" s="58" t="s">
        <v>9698</v>
      </c>
      <c r="E3588" s="58" t="s">
        <v>716</v>
      </c>
      <c r="F3588" s="57" t="s">
        <v>441</v>
      </c>
      <c r="G3588" s="59">
        <v>10240</v>
      </c>
      <c r="H3588" s="102">
        <f t="shared" si="56"/>
        <v>2.0851362770950632</v>
      </c>
    </row>
    <row r="3589" spans="1:8" x14ac:dyDescent="0.25">
      <c r="A3589" s="56">
        <v>400871100401</v>
      </c>
      <c r="B3589" s="57" t="s">
        <v>9699</v>
      </c>
      <c r="C3589" s="58" t="s">
        <v>9700</v>
      </c>
      <c r="D3589" s="58" t="s">
        <v>4660</v>
      </c>
      <c r="E3589" s="58" t="s">
        <v>716</v>
      </c>
      <c r="F3589" s="57" t="s">
        <v>441</v>
      </c>
      <c r="G3589" s="59">
        <v>10240</v>
      </c>
      <c r="H3589" s="102">
        <f t="shared" si="56"/>
        <v>2.0851362770950632</v>
      </c>
    </row>
    <row r="3590" spans="1:8" x14ac:dyDescent="0.25">
      <c r="A3590" s="56">
        <v>400970920411</v>
      </c>
      <c r="B3590" s="57" t="s">
        <v>9701</v>
      </c>
      <c r="C3590" s="58" t="s">
        <v>9702</v>
      </c>
      <c r="D3590" s="58" t="s">
        <v>9703</v>
      </c>
      <c r="E3590" s="58" t="s">
        <v>716</v>
      </c>
      <c r="F3590" s="57" t="s">
        <v>441</v>
      </c>
      <c r="G3590" s="59">
        <v>10240</v>
      </c>
      <c r="H3590" s="102">
        <f t="shared" si="56"/>
        <v>2.0851362770950632</v>
      </c>
    </row>
    <row r="3591" spans="1:8" x14ac:dyDescent="0.25">
      <c r="A3591" s="56">
        <v>400980420432</v>
      </c>
      <c r="B3591" s="57" t="s">
        <v>9704</v>
      </c>
      <c r="C3591" s="58" t="s">
        <v>9705</v>
      </c>
      <c r="D3591" s="58" t="s">
        <v>6444</v>
      </c>
      <c r="E3591" s="58" t="s">
        <v>716</v>
      </c>
      <c r="F3591" s="57" t="s">
        <v>441</v>
      </c>
      <c r="G3591" s="59">
        <v>10240</v>
      </c>
      <c r="H3591" s="102">
        <f t="shared" si="56"/>
        <v>2.0851362770950632</v>
      </c>
    </row>
    <row r="3592" spans="1:8" x14ac:dyDescent="0.25">
      <c r="A3592" s="56">
        <v>400980421366</v>
      </c>
      <c r="B3592" s="57" t="s">
        <v>9706</v>
      </c>
      <c r="C3592" s="58" t="s">
        <v>9707</v>
      </c>
      <c r="D3592" s="58" t="s">
        <v>9708</v>
      </c>
      <c r="E3592" s="58" t="s">
        <v>8653</v>
      </c>
      <c r="F3592" s="57" t="s">
        <v>441</v>
      </c>
      <c r="G3592" s="59">
        <v>10240</v>
      </c>
      <c r="H3592" s="102">
        <f t="shared" si="56"/>
        <v>2.0851362770950632</v>
      </c>
    </row>
    <row r="3593" spans="1:8" x14ac:dyDescent="0.25">
      <c r="A3593" s="56">
        <v>400980820261</v>
      </c>
      <c r="B3593" s="57" t="s">
        <v>9709</v>
      </c>
      <c r="C3593" s="58" t="s">
        <v>9710</v>
      </c>
      <c r="D3593" s="58" t="s">
        <v>9711</v>
      </c>
      <c r="E3593" s="58" t="s">
        <v>2127</v>
      </c>
      <c r="F3593" s="57" t="s">
        <v>441</v>
      </c>
      <c r="G3593" s="59">
        <v>10240</v>
      </c>
      <c r="H3593" s="102">
        <f t="shared" si="56"/>
        <v>2.0851362770950632</v>
      </c>
    </row>
    <row r="3594" spans="1:8" x14ac:dyDescent="0.25">
      <c r="A3594" s="56">
        <v>400981021779</v>
      </c>
      <c r="B3594" s="57" t="s">
        <v>9712</v>
      </c>
      <c r="C3594" s="58" t="s">
        <v>9713</v>
      </c>
      <c r="D3594" s="58" t="s">
        <v>9714</v>
      </c>
      <c r="E3594" s="58" t="s">
        <v>716</v>
      </c>
      <c r="F3594" s="57" t="s">
        <v>441</v>
      </c>
      <c r="G3594" s="59">
        <v>10240</v>
      </c>
      <c r="H3594" s="102">
        <f t="shared" si="56"/>
        <v>2.0851362770950632</v>
      </c>
    </row>
    <row r="3595" spans="1:8" x14ac:dyDescent="0.25">
      <c r="A3595" s="56">
        <v>400990220423</v>
      </c>
      <c r="B3595" s="57" t="s">
        <v>9715</v>
      </c>
      <c r="C3595" s="58" t="s">
        <v>9716</v>
      </c>
      <c r="D3595" s="58" t="s">
        <v>5371</v>
      </c>
      <c r="E3595" s="58" t="s">
        <v>716</v>
      </c>
      <c r="F3595" s="57" t="s">
        <v>441</v>
      </c>
      <c r="G3595" s="59">
        <v>10240</v>
      </c>
      <c r="H3595" s="102">
        <f t="shared" si="56"/>
        <v>2.0851362770950632</v>
      </c>
    </row>
    <row r="3596" spans="1:8" x14ac:dyDescent="0.25">
      <c r="A3596" s="56">
        <v>400990221373</v>
      </c>
      <c r="B3596" s="57" t="s">
        <v>9717</v>
      </c>
      <c r="C3596" s="58" t="s">
        <v>9718</v>
      </c>
      <c r="D3596" s="58" t="s">
        <v>9719</v>
      </c>
      <c r="E3596" s="58" t="s">
        <v>716</v>
      </c>
      <c r="F3596" s="57" t="s">
        <v>441</v>
      </c>
      <c r="G3596" s="59">
        <v>10240</v>
      </c>
      <c r="H3596" s="102">
        <f t="shared" si="56"/>
        <v>2.0851362770950632</v>
      </c>
    </row>
    <row r="3597" spans="1:8" x14ac:dyDescent="0.25">
      <c r="A3597" s="56">
        <v>400990422204</v>
      </c>
      <c r="B3597" s="57" t="s">
        <v>9720</v>
      </c>
      <c r="C3597" s="58" t="s">
        <v>9721</v>
      </c>
      <c r="D3597" s="58" t="s">
        <v>9722</v>
      </c>
      <c r="E3597" s="58" t="s">
        <v>716</v>
      </c>
      <c r="F3597" s="57" t="s">
        <v>441</v>
      </c>
      <c r="G3597" s="59">
        <v>10240</v>
      </c>
      <c r="H3597" s="102">
        <f t="shared" si="56"/>
        <v>2.0851362770950632</v>
      </c>
    </row>
    <row r="3598" spans="1:8" x14ac:dyDescent="0.25">
      <c r="A3598" s="56">
        <v>400990521776</v>
      </c>
      <c r="B3598" s="57" t="s">
        <v>9723</v>
      </c>
      <c r="C3598" s="58" t="s">
        <v>9724</v>
      </c>
      <c r="D3598" s="58" t="s">
        <v>9725</v>
      </c>
      <c r="E3598" s="58" t="s">
        <v>716</v>
      </c>
      <c r="F3598" s="57" t="s">
        <v>441</v>
      </c>
      <c r="G3598" s="59">
        <v>10240</v>
      </c>
      <c r="H3598" s="102">
        <f t="shared" si="56"/>
        <v>2.0851362770950632</v>
      </c>
    </row>
    <row r="3599" spans="1:8" x14ac:dyDescent="0.25">
      <c r="A3599" s="56">
        <v>401080200492</v>
      </c>
      <c r="B3599" s="57" t="s">
        <v>9726</v>
      </c>
      <c r="C3599" s="58" t="s">
        <v>9727</v>
      </c>
      <c r="D3599" s="58" t="s">
        <v>9728</v>
      </c>
      <c r="E3599" s="58" t="s">
        <v>1525</v>
      </c>
      <c r="F3599" s="57" t="s">
        <v>441</v>
      </c>
      <c r="G3599" s="59">
        <v>10240</v>
      </c>
      <c r="H3599" s="102">
        <f t="shared" si="56"/>
        <v>2.0851362770950632</v>
      </c>
    </row>
    <row r="3600" spans="1:8" x14ac:dyDescent="0.25">
      <c r="A3600" s="56">
        <v>888770403473</v>
      </c>
      <c r="B3600" s="57" t="s">
        <v>9729</v>
      </c>
      <c r="C3600" s="58" t="s">
        <v>9730</v>
      </c>
      <c r="D3600" s="58" t="s">
        <v>9731</v>
      </c>
      <c r="E3600" s="58" t="s">
        <v>7826</v>
      </c>
      <c r="F3600" s="57" t="s">
        <v>441</v>
      </c>
      <c r="G3600" s="59">
        <v>10240</v>
      </c>
      <c r="H3600" s="102">
        <f t="shared" si="56"/>
        <v>2.0851362770950632</v>
      </c>
    </row>
    <row r="3601" spans="1:8" x14ac:dyDescent="0.25">
      <c r="A3601" s="56">
        <v>400841000721</v>
      </c>
      <c r="B3601" s="57" t="s">
        <v>9732</v>
      </c>
      <c r="C3601" s="58" t="s">
        <v>9733</v>
      </c>
      <c r="D3601" s="58" t="s">
        <v>4660</v>
      </c>
      <c r="E3601" s="58" t="s">
        <v>716</v>
      </c>
      <c r="F3601" s="57" t="s">
        <v>441</v>
      </c>
      <c r="G3601" s="59">
        <v>10218</v>
      </c>
      <c r="H3601" s="102">
        <f t="shared" si="56"/>
        <v>2.0806564921247417</v>
      </c>
    </row>
    <row r="3602" spans="1:8" x14ac:dyDescent="0.25">
      <c r="A3602" s="56">
        <v>400981120319</v>
      </c>
      <c r="B3602" s="57" t="s">
        <v>9734</v>
      </c>
      <c r="C3602" s="58" t="s">
        <v>9735</v>
      </c>
      <c r="D3602" s="58" t="s">
        <v>9736</v>
      </c>
      <c r="E3602" s="58" t="s">
        <v>716</v>
      </c>
      <c r="F3602" s="57" t="s">
        <v>441</v>
      </c>
      <c r="G3602" s="59">
        <v>10208</v>
      </c>
      <c r="H3602" s="102">
        <f t="shared" si="56"/>
        <v>2.0786202262291411</v>
      </c>
    </row>
    <row r="3603" spans="1:8" x14ac:dyDescent="0.25">
      <c r="A3603" s="56">
        <v>390991110456</v>
      </c>
      <c r="B3603" s="57" t="s">
        <v>9737</v>
      </c>
      <c r="C3603" s="58" t="s">
        <v>9738</v>
      </c>
      <c r="D3603" s="58" t="s">
        <v>9739</v>
      </c>
      <c r="E3603" s="58" t="s">
        <v>1532</v>
      </c>
      <c r="F3603" s="57" t="s">
        <v>441</v>
      </c>
      <c r="G3603" s="59">
        <v>9740</v>
      </c>
      <c r="H3603" s="102">
        <f t="shared" si="56"/>
        <v>1.9833229823150307</v>
      </c>
    </row>
    <row r="3604" spans="1:8" x14ac:dyDescent="0.25">
      <c r="A3604" s="56">
        <v>400850700425</v>
      </c>
      <c r="B3604" s="57" t="s">
        <v>9740</v>
      </c>
      <c r="C3604" s="58" t="s">
        <v>9741</v>
      </c>
      <c r="D3604" s="58" t="s">
        <v>9742</v>
      </c>
      <c r="E3604" s="58" t="s">
        <v>716</v>
      </c>
      <c r="F3604" s="57" t="s">
        <v>441</v>
      </c>
      <c r="G3604" s="59">
        <v>9717</v>
      </c>
      <c r="H3604" s="102">
        <f t="shared" si="56"/>
        <v>1.9786395707551492</v>
      </c>
    </row>
    <row r="3605" spans="1:8" x14ac:dyDescent="0.25">
      <c r="A3605" s="56">
        <v>400010501201</v>
      </c>
      <c r="B3605" s="57" t="s">
        <v>9743</v>
      </c>
      <c r="C3605" s="58" t="s">
        <v>9744</v>
      </c>
      <c r="D3605" s="58" t="s">
        <v>2940</v>
      </c>
      <c r="E3605" s="58" t="s">
        <v>716</v>
      </c>
      <c r="F3605" s="57" t="s">
        <v>441</v>
      </c>
      <c r="G3605" s="59">
        <v>9642</v>
      </c>
      <c r="H3605" s="102">
        <f t="shared" si="56"/>
        <v>1.9633675765381444</v>
      </c>
    </row>
    <row r="3606" spans="1:8" x14ac:dyDescent="0.25">
      <c r="A3606" s="56">
        <v>400970821358</v>
      </c>
      <c r="B3606" s="57" t="s">
        <v>9745</v>
      </c>
      <c r="C3606" s="58" t="s">
        <v>9746</v>
      </c>
      <c r="D3606" s="58" t="s">
        <v>1868</v>
      </c>
      <c r="E3606" s="58" t="s">
        <v>2127</v>
      </c>
      <c r="F3606" s="57" t="s">
        <v>441</v>
      </c>
      <c r="G3606" s="59">
        <v>9621</v>
      </c>
      <c r="H3606" s="102">
        <f t="shared" si="56"/>
        <v>1.9590914181573831</v>
      </c>
    </row>
    <row r="3607" spans="1:8" x14ac:dyDescent="0.25">
      <c r="A3607" s="56">
        <v>400981020195</v>
      </c>
      <c r="B3607" s="57" t="s">
        <v>9747</v>
      </c>
      <c r="C3607" s="58" t="s">
        <v>9748</v>
      </c>
      <c r="D3607" s="58" t="s">
        <v>9749</v>
      </c>
      <c r="E3607" s="58" t="s">
        <v>2127</v>
      </c>
      <c r="F3607" s="57" t="s">
        <v>441</v>
      </c>
      <c r="G3607" s="59">
        <v>9540</v>
      </c>
      <c r="H3607" s="102">
        <f t="shared" si="56"/>
        <v>1.9425976644030178</v>
      </c>
    </row>
    <row r="3608" spans="1:8" x14ac:dyDescent="0.25">
      <c r="A3608" s="56">
        <v>400821001135</v>
      </c>
      <c r="B3608" s="57" t="s">
        <v>9750</v>
      </c>
      <c r="C3608" s="58" t="s">
        <v>9751</v>
      </c>
      <c r="D3608" s="58" t="s">
        <v>9752</v>
      </c>
      <c r="E3608" s="58" t="s">
        <v>716</v>
      </c>
      <c r="F3608" s="57" t="s">
        <v>441</v>
      </c>
      <c r="G3608" s="59">
        <v>9480</v>
      </c>
      <c r="H3608" s="102">
        <f t="shared" si="56"/>
        <v>1.9303800690294139</v>
      </c>
    </row>
    <row r="3609" spans="1:8" x14ac:dyDescent="0.25">
      <c r="A3609" s="56">
        <v>390780100047</v>
      </c>
      <c r="B3609" s="57" t="s">
        <v>9753</v>
      </c>
      <c r="C3609" s="58" t="s">
        <v>4769</v>
      </c>
      <c r="D3609" s="58" t="s">
        <v>3535</v>
      </c>
      <c r="E3609" s="58" t="s">
        <v>1679</v>
      </c>
      <c r="F3609" s="57" t="s">
        <v>441</v>
      </c>
      <c r="G3609" s="59">
        <v>9478</v>
      </c>
      <c r="H3609" s="102">
        <f t="shared" si="56"/>
        <v>1.9299728158502938</v>
      </c>
    </row>
    <row r="3610" spans="1:8" x14ac:dyDescent="0.25">
      <c r="A3610" s="56">
        <v>400981220593</v>
      </c>
      <c r="B3610" s="57" t="s">
        <v>9754</v>
      </c>
      <c r="C3610" s="58" t="s">
        <v>9755</v>
      </c>
      <c r="D3610" s="58" t="s">
        <v>9756</v>
      </c>
      <c r="E3610" s="58" t="s">
        <v>716</v>
      </c>
      <c r="F3610" s="57" t="s">
        <v>441</v>
      </c>
      <c r="G3610" s="59">
        <v>8790</v>
      </c>
      <c r="H3610" s="102">
        <f t="shared" si="56"/>
        <v>1.7898777222329691</v>
      </c>
    </row>
    <row r="3611" spans="1:8" x14ac:dyDescent="0.25">
      <c r="A3611" s="56">
        <v>400970721841</v>
      </c>
      <c r="B3611" s="57" t="s">
        <v>9757</v>
      </c>
      <c r="C3611" s="58" t="s">
        <v>9758</v>
      </c>
      <c r="D3611" s="58" t="s">
        <v>6444</v>
      </c>
      <c r="E3611" s="58" t="s">
        <v>716</v>
      </c>
      <c r="F3611" s="57" t="s">
        <v>441</v>
      </c>
      <c r="G3611" s="59">
        <v>8739</v>
      </c>
      <c r="H3611" s="102">
        <f t="shared" si="56"/>
        <v>1.7794927661654059</v>
      </c>
    </row>
    <row r="3612" spans="1:8" x14ac:dyDescent="0.25">
      <c r="A3612" s="56">
        <v>371891214454</v>
      </c>
      <c r="B3612" s="57" t="s">
        <v>9759</v>
      </c>
      <c r="C3612" s="58" t="s">
        <v>9760</v>
      </c>
      <c r="D3612" s="58" t="s">
        <v>9761</v>
      </c>
      <c r="E3612" s="58" t="s">
        <v>2200</v>
      </c>
      <c r="F3612" s="57" t="s">
        <v>441</v>
      </c>
      <c r="G3612" s="59">
        <v>8324</v>
      </c>
      <c r="H3612" s="102">
        <f t="shared" si="56"/>
        <v>1.6949877314979791</v>
      </c>
    </row>
    <row r="3613" spans="1:8" x14ac:dyDescent="0.25">
      <c r="A3613" s="56">
        <v>390930700013</v>
      </c>
      <c r="B3613" s="57" t="s">
        <v>9762</v>
      </c>
      <c r="C3613" s="58" t="s">
        <v>9763</v>
      </c>
      <c r="D3613" s="58" t="s">
        <v>9764</v>
      </c>
      <c r="E3613" s="58" t="s">
        <v>1215</v>
      </c>
      <c r="F3613" s="57" t="s">
        <v>441</v>
      </c>
      <c r="G3613" s="59">
        <v>8202</v>
      </c>
      <c r="H3613" s="102">
        <f t="shared" si="56"/>
        <v>1.6701452875716511</v>
      </c>
    </row>
    <row r="3614" spans="1:8" x14ac:dyDescent="0.25">
      <c r="A3614" s="56">
        <v>400931001980</v>
      </c>
      <c r="B3614" s="57" t="s">
        <v>9765</v>
      </c>
      <c r="C3614" s="58" t="s">
        <v>9766</v>
      </c>
      <c r="D3614" s="58" t="s">
        <v>9767</v>
      </c>
      <c r="E3614" s="58" t="s">
        <v>2127</v>
      </c>
      <c r="F3614" s="57" t="s">
        <v>441</v>
      </c>
      <c r="G3614" s="59">
        <v>8166</v>
      </c>
      <c r="H3614" s="102">
        <f t="shared" si="56"/>
        <v>1.6628147303474889</v>
      </c>
    </row>
    <row r="3615" spans="1:8" x14ac:dyDescent="0.25">
      <c r="A3615" s="56">
        <v>400891002708</v>
      </c>
      <c r="B3615" s="57" t="s">
        <v>9768</v>
      </c>
      <c r="C3615" s="58" t="s">
        <v>6252</v>
      </c>
      <c r="D3615" s="58" t="s">
        <v>9769</v>
      </c>
      <c r="E3615" s="58" t="s">
        <v>6254</v>
      </c>
      <c r="F3615" s="57" t="s">
        <v>441</v>
      </c>
      <c r="G3615" s="59">
        <v>8015</v>
      </c>
      <c r="H3615" s="102">
        <f t="shared" si="56"/>
        <v>1.632067115323919</v>
      </c>
    </row>
    <row r="3616" spans="1:8" x14ac:dyDescent="0.25">
      <c r="A3616" s="56">
        <v>400971020308</v>
      </c>
      <c r="B3616" s="57" t="s">
        <v>9770</v>
      </c>
      <c r="C3616" s="58" t="s">
        <v>9771</v>
      </c>
      <c r="D3616" s="58" t="s">
        <v>9772</v>
      </c>
      <c r="E3616" s="58" t="s">
        <v>716</v>
      </c>
      <c r="F3616" s="57" t="s">
        <v>441</v>
      </c>
      <c r="G3616" s="59">
        <v>7952</v>
      </c>
      <c r="H3616" s="102">
        <f t="shared" si="56"/>
        <v>1.619238640181635</v>
      </c>
    </row>
    <row r="3617" spans="1:8" x14ac:dyDescent="0.25">
      <c r="A3617" s="56">
        <v>400940341491</v>
      </c>
      <c r="B3617" s="57" t="s">
        <v>9773</v>
      </c>
      <c r="C3617" s="58" t="s">
        <v>9774</v>
      </c>
      <c r="D3617" s="58" t="s">
        <v>9775</v>
      </c>
      <c r="E3617" s="58" t="s">
        <v>716</v>
      </c>
      <c r="F3617" s="57" t="s">
        <v>441</v>
      </c>
      <c r="G3617" s="59">
        <v>7822</v>
      </c>
      <c r="H3617" s="102">
        <f t="shared" si="56"/>
        <v>1.5927671835388266</v>
      </c>
    </row>
    <row r="3618" spans="1:8" x14ac:dyDescent="0.25">
      <c r="A3618" s="56">
        <v>371030200100</v>
      </c>
      <c r="B3618" s="57" t="s">
        <v>9776</v>
      </c>
      <c r="C3618" s="58" t="s">
        <v>9777</v>
      </c>
      <c r="D3618" s="58" t="s">
        <v>9778</v>
      </c>
      <c r="E3618" s="58" t="s">
        <v>3101</v>
      </c>
      <c r="F3618" s="57" t="s">
        <v>441</v>
      </c>
      <c r="G3618" s="59">
        <v>7790</v>
      </c>
      <c r="H3618" s="102">
        <f t="shared" si="56"/>
        <v>1.5862511326729045</v>
      </c>
    </row>
    <row r="3619" spans="1:8" x14ac:dyDescent="0.25">
      <c r="A3619" s="56">
        <v>389060500066</v>
      </c>
      <c r="B3619" s="57" t="s">
        <v>9779</v>
      </c>
      <c r="C3619" s="58" t="s">
        <v>9780</v>
      </c>
      <c r="D3619" s="58" t="s">
        <v>9781</v>
      </c>
      <c r="E3619" s="58" t="s">
        <v>9336</v>
      </c>
      <c r="F3619" s="57" t="s">
        <v>441</v>
      </c>
      <c r="G3619" s="59">
        <v>7790</v>
      </c>
      <c r="H3619" s="102">
        <f t="shared" si="56"/>
        <v>1.5862511326729045</v>
      </c>
    </row>
    <row r="3620" spans="1:8" x14ac:dyDescent="0.25">
      <c r="A3620" s="56">
        <v>390080200024</v>
      </c>
      <c r="B3620" s="57" t="s">
        <v>9782</v>
      </c>
      <c r="C3620" s="58" t="s">
        <v>9783</v>
      </c>
      <c r="D3620" s="58" t="s">
        <v>9784</v>
      </c>
      <c r="E3620" s="58" t="s">
        <v>1532</v>
      </c>
      <c r="F3620" s="57" t="s">
        <v>441</v>
      </c>
      <c r="G3620" s="59">
        <v>7790</v>
      </c>
      <c r="H3620" s="102">
        <f t="shared" si="56"/>
        <v>1.5862511326729045</v>
      </c>
    </row>
    <row r="3621" spans="1:8" x14ac:dyDescent="0.25">
      <c r="A3621" s="56">
        <v>395060702076</v>
      </c>
      <c r="B3621" s="57" t="s">
        <v>9785</v>
      </c>
      <c r="C3621" s="58" t="s">
        <v>7839</v>
      </c>
      <c r="D3621" s="58" t="s">
        <v>9786</v>
      </c>
      <c r="E3621" s="58" t="s">
        <v>743</v>
      </c>
      <c r="F3621" s="57" t="s">
        <v>477</v>
      </c>
      <c r="G3621" s="59">
        <v>7790</v>
      </c>
      <c r="H3621" s="102">
        <f t="shared" si="56"/>
        <v>1.5862511326729045</v>
      </c>
    </row>
    <row r="3622" spans="1:8" x14ac:dyDescent="0.25">
      <c r="A3622" s="56">
        <v>398020704768</v>
      </c>
      <c r="B3622" s="57" t="s">
        <v>9787</v>
      </c>
      <c r="C3622" s="58" t="s">
        <v>9788</v>
      </c>
      <c r="D3622" s="58" t="s">
        <v>6504</v>
      </c>
      <c r="E3622" s="58" t="s">
        <v>2037</v>
      </c>
      <c r="F3622" s="57" t="s">
        <v>441</v>
      </c>
      <c r="G3622" s="59">
        <v>7790</v>
      </c>
      <c r="H3622" s="102">
        <f t="shared" si="56"/>
        <v>1.5862511326729045</v>
      </c>
    </row>
    <row r="3623" spans="1:8" x14ac:dyDescent="0.25">
      <c r="A3623" s="56">
        <v>398770900020</v>
      </c>
      <c r="B3623" s="57" t="s">
        <v>9789</v>
      </c>
      <c r="C3623" s="58" t="s">
        <v>9790</v>
      </c>
      <c r="D3623" s="58" t="s">
        <v>9791</v>
      </c>
      <c r="E3623" s="58" t="s">
        <v>6995</v>
      </c>
      <c r="F3623" s="57" t="s">
        <v>441</v>
      </c>
      <c r="G3623" s="59">
        <v>7790</v>
      </c>
      <c r="H3623" s="102">
        <f t="shared" si="56"/>
        <v>1.5862511326729045</v>
      </c>
    </row>
    <row r="3624" spans="1:8" x14ac:dyDescent="0.25">
      <c r="A3624" s="56">
        <v>398960705371</v>
      </c>
      <c r="B3624" s="57" t="s">
        <v>9792</v>
      </c>
      <c r="C3624" s="58" t="s">
        <v>9793</v>
      </c>
      <c r="D3624" s="58" t="s">
        <v>9794</v>
      </c>
      <c r="E3624" s="58" t="s">
        <v>6995</v>
      </c>
      <c r="F3624" s="57" t="s">
        <v>477</v>
      </c>
      <c r="G3624" s="59">
        <v>7790</v>
      </c>
      <c r="H3624" s="102">
        <f t="shared" si="56"/>
        <v>1.5862511326729045</v>
      </c>
    </row>
    <row r="3625" spans="1:8" x14ac:dyDescent="0.25">
      <c r="A3625" s="56">
        <v>400120401031</v>
      </c>
      <c r="B3625" s="57" t="s">
        <v>9795</v>
      </c>
      <c r="C3625" s="58" t="s">
        <v>9796</v>
      </c>
      <c r="D3625" s="58" t="s">
        <v>9797</v>
      </c>
      <c r="E3625" s="58" t="s">
        <v>716</v>
      </c>
      <c r="F3625" s="57" t="s">
        <v>441</v>
      </c>
      <c r="G3625" s="59">
        <v>7790</v>
      </c>
      <c r="H3625" s="102">
        <f t="shared" si="56"/>
        <v>1.5862511326729045</v>
      </c>
    </row>
    <row r="3626" spans="1:8" x14ac:dyDescent="0.25">
      <c r="A3626" s="56">
        <v>371071001383</v>
      </c>
      <c r="B3626" s="57" t="s">
        <v>9798</v>
      </c>
      <c r="C3626" s="58" t="s">
        <v>9799</v>
      </c>
      <c r="D3626" s="58" t="s">
        <v>9800</v>
      </c>
      <c r="E3626" s="58" t="s">
        <v>4814</v>
      </c>
      <c r="F3626" s="57" t="s">
        <v>441</v>
      </c>
      <c r="G3626" s="59">
        <v>7789</v>
      </c>
      <c r="H3626" s="102">
        <f t="shared" si="56"/>
        <v>1.5860475060833443</v>
      </c>
    </row>
    <row r="3627" spans="1:8" x14ac:dyDescent="0.25">
      <c r="A3627" s="56">
        <v>371990100835</v>
      </c>
      <c r="B3627" s="57" t="s">
        <v>9801</v>
      </c>
      <c r="C3627" s="58" t="s">
        <v>9802</v>
      </c>
      <c r="D3627" s="58" t="s">
        <v>9803</v>
      </c>
      <c r="E3627" s="58" t="s">
        <v>3101</v>
      </c>
      <c r="F3627" s="57" t="s">
        <v>441</v>
      </c>
      <c r="G3627" s="59">
        <v>7789</v>
      </c>
      <c r="H3627" s="102">
        <f t="shared" si="56"/>
        <v>1.5860475060833443</v>
      </c>
    </row>
    <row r="3628" spans="1:8" x14ac:dyDescent="0.25">
      <c r="A3628" s="56">
        <v>390110200041</v>
      </c>
      <c r="B3628" s="57" t="s">
        <v>9804</v>
      </c>
      <c r="C3628" s="58" t="s">
        <v>9805</v>
      </c>
      <c r="D3628" s="58" t="s">
        <v>9806</v>
      </c>
      <c r="E3628" s="58" t="s">
        <v>1532</v>
      </c>
      <c r="F3628" s="57" t="s">
        <v>441</v>
      </c>
      <c r="G3628" s="59">
        <v>7789</v>
      </c>
      <c r="H3628" s="102">
        <f t="shared" si="56"/>
        <v>1.5860475060833443</v>
      </c>
    </row>
    <row r="3629" spans="1:8" x14ac:dyDescent="0.25">
      <c r="A3629" s="56">
        <v>390110500087</v>
      </c>
      <c r="B3629" s="57" t="s">
        <v>9807</v>
      </c>
      <c r="C3629" s="58" t="s">
        <v>9808</v>
      </c>
      <c r="D3629" s="58" t="s">
        <v>9809</v>
      </c>
      <c r="E3629" s="58" t="s">
        <v>1532</v>
      </c>
      <c r="F3629" s="57" t="s">
        <v>441</v>
      </c>
      <c r="G3629" s="59">
        <v>7789</v>
      </c>
      <c r="H3629" s="102">
        <f t="shared" si="56"/>
        <v>1.5860475060833443</v>
      </c>
    </row>
    <row r="3630" spans="1:8" x14ac:dyDescent="0.25">
      <c r="A3630" s="56">
        <v>390110900689</v>
      </c>
      <c r="B3630" s="57" t="s">
        <v>9810</v>
      </c>
      <c r="C3630" s="58" t="s">
        <v>9811</v>
      </c>
      <c r="D3630" s="58" t="s">
        <v>9812</v>
      </c>
      <c r="E3630" s="58" t="s">
        <v>1532</v>
      </c>
      <c r="F3630" s="57" t="s">
        <v>441</v>
      </c>
      <c r="G3630" s="59">
        <v>7789</v>
      </c>
      <c r="H3630" s="102">
        <f t="shared" si="56"/>
        <v>1.5860475060833443</v>
      </c>
    </row>
    <row r="3631" spans="1:8" x14ac:dyDescent="0.25">
      <c r="A3631" s="56">
        <v>390120500824</v>
      </c>
      <c r="B3631" s="57" t="s">
        <v>9813</v>
      </c>
      <c r="C3631" s="58" t="s">
        <v>9814</v>
      </c>
      <c r="D3631" s="58" t="s">
        <v>9815</v>
      </c>
      <c r="E3631" s="58" t="s">
        <v>1532</v>
      </c>
      <c r="F3631" s="57" t="s">
        <v>441</v>
      </c>
      <c r="G3631" s="59">
        <v>7789</v>
      </c>
      <c r="H3631" s="102">
        <f t="shared" si="56"/>
        <v>1.5860475060833443</v>
      </c>
    </row>
    <row r="3632" spans="1:8" x14ac:dyDescent="0.25">
      <c r="A3632" s="56">
        <v>390990920632</v>
      </c>
      <c r="B3632" s="57" t="s">
        <v>9816</v>
      </c>
      <c r="C3632" s="58" t="s">
        <v>9817</v>
      </c>
      <c r="D3632" s="58" t="s">
        <v>9818</v>
      </c>
      <c r="E3632" s="58" t="s">
        <v>1532</v>
      </c>
      <c r="F3632" s="57" t="s">
        <v>441</v>
      </c>
      <c r="G3632" s="59">
        <v>7789</v>
      </c>
      <c r="H3632" s="102">
        <f t="shared" si="56"/>
        <v>1.5860475060833443</v>
      </c>
    </row>
    <row r="3633" spans="1:8" x14ac:dyDescent="0.25">
      <c r="A3633" s="56">
        <v>391011210464</v>
      </c>
      <c r="B3633" s="57" t="s">
        <v>9819</v>
      </c>
      <c r="C3633" s="58" t="s">
        <v>9820</v>
      </c>
      <c r="D3633" s="58" t="s">
        <v>9821</v>
      </c>
      <c r="E3633" s="58" t="s">
        <v>984</v>
      </c>
      <c r="F3633" s="57" t="s">
        <v>441</v>
      </c>
      <c r="G3633" s="59">
        <v>7789</v>
      </c>
      <c r="H3633" s="102">
        <f t="shared" si="56"/>
        <v>1.5860475060833443</v>
      </c>
    </row>
    <row r="3634" spans="1:8" x14ac:dyDescent="0.25">
      <c r="A3634" s="56">
        <v>391120600078</v>
      </c>
      <c r="B3634" s="57" t="s">
        <v>9822</v>
      </c>
      <c r="C3634" s="58" t="s">
        <v>9823</v>
      </c>
      <c r="D3634" s="58" t="s">
        <v>9824</v>
      </c>
      <c r="E3634" s="58" t="s">
        <v>1416</v>
      </c>
      <c r="F3634" s="57" t="s">
        <v>441</v>
      </c>
      <c r="G3634" s="59">
        <v>7789</v>
      </c>
      <c r="H3634" s="102">
        <f t="shared" si="56"/>
        <v>1.5860475060833443</v>
      </c>
    </row>
    <row r="3635" spans="1:8" x14ac:dyDescent="0.25">
      <c r="A3635" s="56">
        <v>391130400018</v>
      </c>
      <c r="B3635" s="57" t="s">
        <v>9825</v>
      </c>
      <c r="C3635" s="58" t="s">
        <v>9826</v>
      </c>
      <c r="D3635" s="58" t="s">
        <v>9827</v>
      </c>
      <c r="E3635" s="58" t="s">
        <v>984</v>
      </c>
      <c r="F3635" s="57" t="s">
        <v>441</v>
      </c>
      <c r="G3635" s="59">
        <v>7789</v>
      </c>
      <c r="H3635" s="102">
        <f t="shared" si="56"/>
        <v>1.5860475060833443</v>
      </c>
    </row>
    <row r="3636" spans="1:8" x14ac:dyDescent="0.25">
      <c r="A3636" s="56">
        <v>391730100191</v>
      </c>
      <c r="B3636" s="57" t="s">
        <v>9828</v>
      </c>
      <c r="C3636" s="58" t="s">
        <v>9829</v>
      </c>
      <c r="D3636" s="58" t="s">
        <v>9830</v>
      </c>
      <c r="E3636" s="58" t="s">
        <v>1416</v>
      </c>
      <c r="F3636" s="57" t="s">
        <v>441</v>
      </c>
      <c r="G3636" s="59">
        <v>7789</v>
      </c>
      <c r="H3636" s="102">
        <f t="shared" si="56"/>
        <v>1.5860475060833443</v>
      </c>
    </row>
    <row r="3637" spans="1:8" x14ac:dyDescent="0.25">
      <c r="A3637" s="56">
        <v>391861200034</v>
      </c>
      <c r="B3637" s="57" t="s">
        <v>9831</v>
      </c>
      <c r="C3637" s="58" t="s">
        <v>9832</v>
      </c>
      <c r="D3637" s="58" t="s">
        <v>9833</v>
      </c>
      <c r="E3637" s="58" t="s">
        <v>984</v>
      </c>
      <c r="F3637" s="57" t="s">
        <v>441</v>
      </c>
      <c r="G3637" s="59">
        <v>7789</v>
      </c>
      <c r="H3637" s="102">
        <f t="shared" si="56"/>
        <v>1.5860475060833443</v>
      </c>
    </row>
    <row r="3638" spans="1:8" x14ac:dyDescent="0.25">
      <c r="A3638" s="56">
        <v>392020800301</v>
      </c>
      <c r="B3638" s="57" t="s">
        <v>9834</v>
      </c>
      <c r="C3638" s="58" t="s">
        <v>9835</v>
      </c>
      <c r="D3638" s="58" t="s">
        <v>9836</v>
      </c>
      <c r="E3638" s="58" t="s">
        <v>2478</v>
      </c>
      <c r="F3638" s="57" t="s">
        <v>441</v>
      </c>
      <c r="G3638" s="59">
        <v>7789</v>
      </c>
      <c r="H3638" s="102">
        <f t="shared" si="56"/>
        <v>1.5860475060833443</v>
      </c>
    </row>
    <row r="3639" spans="1:8" x14ac:dyDescent="0.25">
      <c r="A3639" s="56">
        <v>393130100084</v>
      </c>
      <c r="B3639" s="57" t="s">
        <v>9837</v>
      </c>
      <c r="C3639" s="58" t="s">
        <v>9838</v>
      </c>
      <c r="D3639" s="58" t="s">
        <v>9839</v>
      </c>
      <c r="E3639" s="58" t="s">
        <v>1205</v>
      </c>
      <c r="F3639" s="57" t="s">
        <v>477</v>
      </c>
      <c r="G3639" s="59">
        <v>7789</v>
      </c>
      <c r="H3639" s="102">
        <f t="shared" si="56"/>
        <v>1.5860475060833443</v>
      </c>
    </row>
    <row r="3640" spans="1:8" x14ac:dyDescent="0.25">
      <c r="A3640" s="56">
        <v>395000701968</v>
      </c>
      <c r="B3640" s="57" t="s">
        <v>9840</v>
      </c>
      <c r="C3640" s="58" t="s">
        <v>9841</v>
      </c>
      <c r="D3640" s="58" t="s">
        <v>5784</v>
      </c>
      <c r="E3640" s="58" t="s">
        <v>4163</v>
      </c>
      <c r="F3640" s="57" t="s">
        <v>441</v>
      </c>
      <c r="G3640" s="59">
        <v>7789</v>
      </c>
      <c r="H3640" s="102">
        <f t="shared" si="56"/>
        <v>1.5860475060833443</v>
      </c>
    </row>
    <row r="3641" spans="1:8" x14ac:dyDescent="0.25">
      <c r="A3641" s="56">
        <v>395000800541</v>
      </c>
      <c r="B3641" s="57" t="s">
        <v>9842</v>
      </c>
      <c r="C3641" s="58" t="s">
        <v>1053</v>
      </c>
      <c r="D3641" s="58" t="s">
        <v>9843</v>
      </c>
      <c r="E3641" s="58" t="s">
        <v>743</v>
      </c>
      <c r="F3641" s="57" t="s">
        <v>441</v>
      </c>
      <c r="G3641" s="59">
        <v>7789</v>
      </c>
      <c r="H3641" s="102">
        <f t="shared" si="56"/>
        <v>1.5860475060833443</v>
      </c>
    </row>
    <row r="3642" spans="1:8" x14ac:dyDescent="0.25">
      <c r="A3642" s="56">
        <v>395030202290</v>
      </c>
      <c r="B3642" s="57" t="s">
        <v>9844</v>
      </c>
      <c r="C3642" s="58" t="s">
        <v>9845</v>
      </c>
      <c r="D3642" s="58" t="s">
        <v>9846</v>
      </c>
      <c r="E3642" s="58" t="s">
        <v>743</v>
      </c>
      <c r="F3642" s="57" t="s">
        <v>441</v>
      </c>
      <c r="G3642" s="59">
        <v>7789</v>
      </c>
      <c r="H3642" s="102">
        <f t="shared" si="56"/>
        <v>1.5860475060833443</v>
      </c>
    </row>
    <row r="3643" spans="1:8" x14ac:dyDescent="0.25">
      <c r="A3643" s="56">
        <v>395030301697</v>
      </c>
      <c r="B3643" s="57" t="s">
        <v>9847</v>
      </c>
      <c r="C3643" s="58" t="s">
        <v>9848</v>
      </c>
      <c r="D3643" s="58" t="s">
        <v>3171</v>
      </c>
      <c r="E3643" s="58" t="s">
        <v>728</v>
      </c>
      <c r="F3643" s="57" t="s">
        <v>441</v>
      </c>
      <c r="G3643" s="59">
        <v>7789</v>
      </c>
      <c r="H3643" s="102">
        <f t="shared" si="56"/>
        <v>1.5860475060833443</v>
      </c>
    </row>
    <row r="3644" spans="1:8" x14ac:dyDescent="0.25">
      <c r="A3644" s="56">
        <v>395050800932</v>
      </c>
      <c r="B3644" s="57" t="s">
        <v>9849</v>
      </c>
      <c r="C3644" s="58" t="s">
        <v>9120</v>
      </c>
      <c r="D3644" s="58" t="s">
        <v>9850</v>
      </c>
      <c r="E3644" s="58" t="s">
        <v>743</v>
      </c>
      <c r="F3644" s="57" t="s">
        <v>441</v>
      </c>
      <c r="G3644" s="59">
        <v>7789</v>
      </c>
      <c r="H3644" s="102">
        <f t="shared" si="56"/>
        <v>1.5860475060833443</v>
      </c>
    </row>
    <row r="3645" spans="1:8" x14ac:dyDescent="0.25">
      <c r="A3645" s="56">
        <v>395070400931</v>
      </c>
      <c r="B3645" s="57" t="s">
        <v>9851</v>
      </c>
      <c r="C3645" s="58" t="s">
        <v>9852</v>
      </c>
      <c r="D3645" s="58" t="s">
        <v>9853</v>
      </c>
      <c r="E3645" s="58" t="s">
        <v>743</v>
      </c>
      <c r="F3645" s="57" t="s">
        <v>441</v>
      </c>
      <c r="G3645" s="59">
        <v>7789</v>
      </c>
      <c r="H3645" s="102">
        <f t="shared" si="56"/>
        <v>1.5860475060833443</v>
      </c>
    </row>
    <row r="3646" spans="1:8" x14ac:dyDescent="0.25">
      <c r="A3646" s="56">
        <v>395090701732</v>
      </c>
      <c r="B3646" s="57" t="s">
        <v>9854</v>
      </c>
      <c r="C3646" s="58" t="s">
        <v>9855</v>
      </c>
      <c r="D3646" s="58" t="s">
        <v>9856</v>
      </c>
      <c r="E3646" s="58" t="s">
        <v>743</v>
      </c>
      <c r="F3646" s="57" t="s">
        <v>441</v>
      </c>
      <c r="G3646" s="59">
        <v>7789</v>
      </c>
      <c r="H3646" s="102">
        <f t="shared" si="56"/>
        <v>1.5860475060833443</v>
      </c>
    </row>
    <row r="3647" spans="1:8" x14ac:dyDescent="0.25">
      <c r="A3647" s="56">
        <v>395101000529</v>
      </c>
      <c r="B3647" s="57" t="s">
        <v>9857</v>
      </c>
      <c r="C3647" s="58" t="s">
        <v>9858</v>
      </c>
      <c r="D3647" s="58" t="s">
        <v>9859</v>
      </c>
      <c r="E3647" s="58" t="s">
        <v>743</v>
      </c>
      <c r="F3647" s="57" t="s">
        <v>441</v>
      </c>
      <c r="G3647" s="59">
        <v>7789</v>
      </c>
      <c r="H3647" s="102">
        <f t="shared" si="56"/>
        <v>1.5860475060833443</v>
      </c>
    </row>
    <row r="3648" spans="1:8" x14ac:dyDescent="0.25">
      <c r="A3648" s="56">
        <v>395110402109</v>
      </c>
      <c r="B3648" s="57" t="s">
        <v>9860</v>
      </c>
      <c r="C3648" s="58" t="s">
        <v>9861</v>
      </c>
      <c r="D3648" s="58" t="s">
        <v>9862</v>
      </c>
      <c r="E3648" s="58" t="s">
        <v>728</v>
      </c>
      <c r="F3648" s="57" t="s">
        <v>441</v>
      </c>
      <c r="G3648" s="59">
        <v>7789</v>
      </c>
      <c r="H3648" s="102">
        <f t="shared" si="56"/>
        <v>1.5860475060833443</v>
      </c>
    </row>
    <row r="3649" spans="1:8" x14ac:dyDescent="0.25">
      <c r="A3649" s="56">
        <v>395110800121</v>
      </c>
      <c r="B3649" s="57" t="s">
        <v>9863</v>
      </c>
      <c r="C3649" s="58" t="s">
        <v>9864</v>
      </c>
      <c r="D3649" s="58" t="s">
        <v>9865</v>
      </c>
      <c r="E3649" s="58" t="s">
        <v>728</v>
      </c>
      <c r="F3649" s="57" t="s">
        <v>441</v>
      </c>
      <c r="G3649" s="59">
        <v>7789</v>
      </c>
      <c r="H3649" s="102">
        <f t="shared" si="56"/>
        <v>1.5860475060833443</v>
      </c>
    </row>
    <row r="3650" spans="1:8" x14ac:dyDescent="0.25">
      <c r="A3650" s="56">
        <v>395111101692</v>
      </c>
      <c r="B3650" s="57" t="s">
        <v>9866</v>
      </c>
      <c r="C3650" s="58" t="s">
        <v>9867</v>
      </c>
      <c r="D3650" s="58" t="s">
        <v>9868</v>
      </c>
      <c r="E3650" s="58" t="s">
        <v>743</v>
      </c>
      <c r="F3650" s="57" t="s">
        <v>441</v>
      </c>
      <c r="G3650" s="59">
        <v>7789</v>
      </c>
      <c r="H3650" s="102">
        <f t="shared" si="56"/>
        <v>1.5860475060833443</v>
      </c>
    </row>
    <row r="3651" spans="1:8" x14ac:dyDescent="0.25">
      <c r="A3651" s="56">
        <v>395120500371</v>
      </c>
      <c r="B3651" s="57" t="s">
        <v>9869</v>
      </c>
      <c r="C3651" s="58" t="s">
        <v>9870</v>
      </c>
      <c r="D3651" s="58" t="s">
        <v>9871</v>
      </c>
      <c r="E3651" s="58" t="s">
        <v>743</v>
      </c>
      <c r="F3651" s="57" t="s">
        <v>441</v>
      </c>
      <c r="G3651" s="59">
        <v>7789</v>
      </c>
      <c r="H3651" s="102">
        <f t="shared" ref="H3651:H3714" si="57">G3651/4910.95</f>
        <v>1.5860475060833443</v>
      </c>
    </row>
    <row r="3652" spans="1:8" x14ac:dyDescent="0.25">
      <c r="A3652" s="56">
        <v>395140900014</v>
      </c>
      <c r="B3652" s="57" t="s">
        <v>9872</v>
      </c>
      <c r="C3652" s="58" t="s">
        <v>9873</v>
      </c>
      <c r="D3652" s="58" t="s">
        <v>5802</v>
      </c>
      <c r="E3652" s="58" t="s">
        <v>743</v>
      </c>
      <c r="F3652" s="57" t="s">
        <v>441</v>
      </c>
      <c r="G3652" s="59">
        <v>7789</v>
      </c>
      <c r="H3652" s="102">
        <f t="shared" si="57"/>
        <v>1.5860475060833443</v>
      </c>
    </row>
    <row r="3653" spans="1:8" x14ac:dyDescent="0.25">
      <c r="A3653" s="56">
        <v>395160801136</v>
      </c>
      <c r="B3653" s="57" t="s">
        <v>9874</v>
      </c>
      <c r="C3653" s="58" t="s">
        <v>5818</v>
      </c>
      <c r="D3653" s="58" t="s">
        <v>9875</v>
      </c>
      <c r="E3653" s="58" t="s">
        <v>728</v>
      </c>
      <c r="F3653" s="57" t="s">
        <v>441</v>
      </c>
      <c r="G3653" s="59">
        <v>7789</v>
      </c>
      <c r="H3653" s="102">
        <f t="shared" si="57"/>
        <v>1.5860475060833443</v>
      </c>
    </row>
    <row r="3654" spans="1:8" x14ac:dyDescent="0.25">
      <c r="A3654" s="56">
        <v>395170301794</v>
      </c>
      <c r="B3654" s="57" t="s">
        <v>9876</v>
      </c>
      <c r="C3654" s="58" t="s">
        <v>9877</v>
      </c>
      <c r="D3654" s="58" t="s">
        <v>9878</v>
      </c>
      <c r="E3654" s="58" t="s">
        <v>743</v>
      </c>
      <c r="F3654" s="57" t="s">
        <v>441</v>
      </c>
      <c r="G3654" s="59">
        <v>7789</v>
      </c>
      <c r="H3654" s="102">
        <f t="shared" si="57"/>
        <v>1.5860475060833443</v>
      </c>
    </row>
    <row r="3655" spans="1:8" x14ac:dyDescent="0.25">
      <c r="A3655" s="56">
        <v>395180401274</v>
      </c>
      <c r="B3655" s="57" t="s">
        <v>9879</v>
      </c>
      <c r="C3655" s="58" t="s">
        <v>9880</v>
      </c>
      <c r="D3655" s="58" t="s">
        <v>9881</v>
      </c>
      <c r="E3655" s="58" t="s">
        <v>728</v>
      </c>
      <c r="F3655" s="57" t="s">
        <v>441</v>
      </c>
      <c r="G3655" s="59">
        <v>7789</v>
      </c>
      <c r="H3655" s="102">
        <f t="shared" si="57"/>
        <v>1.5860475060833443</v>
      </c>
    </row>
    <row r="3656" spans="1:8" x14ac:dyDescent="0.25">
      <c r="A3656" s="56">
        <v>395181001032</v>
      </c>
      <c r="B3656" s="57" t="s">
        <v>9882</v>
      </c>
      <c r="C3656" s="58" t="s">
        <v>9883</v>
      </c>
      <c r="D3656" s="58" t="s">
        <v>9884</v>
      </c>
      <c r="E3656" s="58" t="s">
        <v>728</v>
      </c>
      <c r="F3656" s="57" t="s">
        <v>441</v>
      </c>
      <c r="G3656" s="59">
        <v>7789</v>
      </c>
      <c r="H3656" s="102">
        <f t="shared" si="57"/>
        <v>1.5860475060833443</v>
      </c>
    </row>
    <row r="3657" spans="1:8" x14ac:dyDescent="0.25">
      <c r="A3657" s="56">
        <v>395770802711</v>
      </c>
      <c r="B3657" s="57" t="s">
        <v>9885</v>
      </c>
      <c r="C3657" s="58" t="s">
        <v>8167</v>
      </c>
      <c r="D3657" s="58" t="s">
        <v>9191</v>
      </c>
      <c r="E3657" s="58" t="s">
        <v>743</v>
      </c>
      <c r="F3657" s="57" t="s">
        <v>441</v>
      </c>
      <c r="G3657" s="59">
        <v>7789</v>
      </c>
      <c r="H3657" s="102">
        <f t="shared" si="57"/>
        <v>1.5860475060833443</v>
      </c>
    </row>
    <row r="3658" spans="1:8" x14ac:dyDescent="0.25">
      <c r="A3658" s="56">
        <v>395970951207</v>
      </c>
      <c r="B3658" s="57" t="s">
        <v>9886</v>
      </c>
      <c r="C3658" s="58" t="s">
        <v>9113</v>
      </c>
      <c r="D3658" s="58" t="s">
        <v>9887</v>
      </c>
      <c r="E3658" s="58" t="s">
        <v>743</v>
      </c>
      <c r="F3658" s="57" t="s">
        <v>441</v>
      </c>
      <c r="G3658" s="59">
        <v>7789</v>
      </c>
      <c r="H3658" s="102">
        <f t="shared" si="57"/>
        <v>1.5860475060833443</v>
      </c>
    </row>
    <row r="3659" spans="1:8" x14ac:dyDescent="0.25">
      <c r="A3659" s="56">
        <v>396040505246</v>
      </c>
      <c r="B3659" s="57" t="s">
        <v>405</v>
      </c>
      <c r="C3659" s="58" t="s">
        <v>9888</v>
      </c>
      <c r="D3659" s="58" t="s">
        <v>9889</v>
      </c>
      <c r="E3659" s="58" t="s">
        <v>440</v>
      </c>
      <c r="F3659" s="57" t="s">
        <v>441</v>
      </c>
      <c r="G3659" s="59">
        <v>7789</v>
      </c>
      <c r="H3659" s="102">
        <f t="shared" si="57"/>
        <v>1.5860475060833443</v>
      </c>
    </row>
    <row r="3660" spans="1:8" x14ac:dyDescent="0.25">
      <c r="A3660" s="56">
        <v>396130801391</v>
      </c>
      <c r="B3660" s="57" t="s">
        <v>393</v>
      </c>
      <c r="C3660" s="58" t="s">
        <v>9890</v>
      </c>
      <c r="D3660" s="58" t="s">
        <v>9891</v>
      </c>
      <c r="E3660" s="58" t="s">
        <v>440</v>
      </c>
      <c r="F3660" s="57" t="s">
        <v>441</v>
      </c>
      <c r="G3660" s="59">
        <v>7789</v>
      </c>
      <c r="H3660" s="102">
        <f t="shared" si="57"/>
        <v>1.5860475060833443</v>
      </c>
    </row>
    <row r="3661" spans="1:8" x14ac:dyDescent="0.25">
      <c r="A3661" s="56">
        <v>396960850140</v>
      </c>
      <c r="B3661" s="57" t="s">
        <v>152</v>
      </c>
      <c r="C3661" s="58" t="s">
        <v>9892</v>
      </c>
      <c r="D3661" s="58" t="s">
        <v>9893</v>
      </c>
      <c r="E3661" s="58" t="s">
        <v>440</v>
      </c>
      <c r="F3661" s="57" t="s">
        <v>441</v>
      </c>
      <c r="G3661" s="59">
        <v>7789</v>
      </c>
      <c r="H3661" s="102">
        <f t="shared" si="57"/>
        <v>1.5860475060833443</v>
      </c>
    </row>
    <row r="3662" spans="1:8" x14ac:dyDescent="0.25">
      <c r="A3662" s="56">
        <v>398000805614</v>
      </c>
      <c r="B3662" s="57" t="s">
        <v>9894</v>
      </c>
      <c r="C3662" s="58" t="s">
        <v>9895</v>
      </c>
      <c r="D3662" s="58" t="s">
        <v>7262</v>
      </c>
      <c r="E3662" s="58" t="s">
        <v>1051</v>
      </c>
      <c r="F3662" s="57" t="s">
        <v>441</v>
      </c>
      <c r="G3662" s="59">
        <v>7789</v>
      </c>
      <c r="H3662" s="102">
        <f t="shared" si="57"/>
        <v>1.5860475060833443</v>
      </c>
    </row>
    <row r="3663" spans="1:8" x14ac:dyDescent="0.25">
      <c r="A3663" s="56">
        <v>398010302041</v>
      </c>
      <c r="B3663" s="57" t="s">
        <v>9896</v>
      </c>
      <c r="C3663" s="58" t="s">
        <v>9897</v>
      </c>
      <c r="D3663" s="58" t="s">
        <v>9898</v>
      </c>
      <c r="E3663" s="58" t="s">
        <v>743</v>
      </c>
      <c r="F3663" s="57" t="s">
        <v>441</v>
      </c>
      <c r="G3663" s="59">
        <v>7789</v>
      </c>
      <c r="H3663" s="102">
        <f t="shared" si="57"/>
        <v>1.5860475060833443</v>
      </c>
    </row>
    <row r="3664" spans="1:8" x14ac:dyDescent="0.25">
      <c r="A3664" s="56">
        <v>398100600491</v>
      </c>
      <c r="B3664" s="57" t="s">
        <v>9899</v>
      </c>
      <c r="C3664" s="58" t="s">
        <v>9900</v>
      </c>
      <c r="D3664" s="58" t="s">
        <v>9901</v>
      </c>
      <c r="E3664" s="58" t="s">
        <v>2227</v>
      </c>
      <c r="F3664" s="57" t="s">
        <v>441</v>
      </c>
      <c r="G3664" s="59">
        <v>7789</v>
      </c>
      <c r="H3664" s="102">
        <f t="shared" si="57"/>
        <v>1.5860475060833443</v>
      </c>
    </row>
    <row r="3665" spans="1:8" x14ac:dyDescent="0.25">
      <c r="A3665" s="56">
        <v>398110900558</v>
      </c>
      <c r="B3665" s="57" t="s">
        <v>9902</v>
      </c>
      <c r="C3665" s="58" t="s">
        <v>9903</v>
      </c>
      <c r="D3665" s="58" t="s">
        <v>9904</v>
      </c>
      <c r="E3665" s="58" t="s">
        <v>1051</v>
      </c>
      <c r="F3665" s="57" t="s">
        <v>441</v>
      </c>
      <c r="G3665" s="59">
        <v>7789</v>
      </c>
      <c r="H3665" s="102">
        <f t="shared" si="57"/>
        <v>1.5860475060833443</v>
      </c>
    </row>
    <row r="3666" spans="1:8" x14ac:dyDescent="0.25">
      <c r="A3666" s="56">
        <v>398830900172</v>
      </c>
      <c r="B3666" s="57" t="s">
        <v>9905</v>
      </c>
      <c r="C3666" s="58" t="s">
        <v>9906</v>
      </c>
      <c r="D3666" s="58" t="s">
        <v>9907</v>
      </c>
      <c r="E3666" s="58" t="s">
        <v>2227</v>
      </c>
      <c r="F3666" s="57" t="s">
        <v>441</v>
      </c>
      <c r="G3666" s="59">
        <v>7789</v>
      </c>
      <c r="H3666" s="102">
        <f t="shared" si="57"/>
        <v>1.5860475060833443</v>
      </c>
    </row>
    <row r="3667" spans="1:8" x14ac:dyDescent="0.25">
      <c r="A3667" s="56">
        <v>398940720293</v>
      </c>
      <c r="B3667" s="57" t="s">
        <v>9908</v>
      </c>
      <c r="C3667" s="58" t="s">
        <v>9909</v>
      </c>
      <c r="D3667" s="58" t="s">
        <v>9910</v>
      </c>
      <c r="E3667" s="58" t="s">
        <v>7576</v>
      </c>
      <c r="F3667" s="57" t="s">
        <v>441</v>
      </c>
      <c r="G3667" s="59">
        <v>7789</v>
      </c>
      <c r="H3667" s="102">
        <f t="shared" si="57"/>
        <v>1.5860475060833443</v>
      </c>
    </row>
    <row r="3668" spans="1:8" x14ac:dyDescent="0.25">
      <c r="A3668" s="56">
        <v>398970310383</v>
      </c>
      <c r="B3668" s="57" t="s">
        <v>9911</v>
      </c>
      <c r="C3668" s="58" t="s">
        <v>9900</v>
      </c>
      <c r="D3668" s="58" t="s">
        <v>9912</v>
      </c>
      <c r="E3668" s="58" t="s">
        <v>2227</v>
      </c>
      <c r="F3668" s="57" t="s">
        <v>441</v>
      </c>
      <c r="G3668" s="59">
        <v>7789</v>
      </c>
      <c r="H3668" s="102">
        <f t="shared" si="57"/>
        <v>1.5860475060833443</v>
      </c>
    </row>
    <row r="3669" spans="1:8" x14ac:dyDescent="0.25">
      <c r="A3669" s="56">
        <v>400020901053</v>
      </c>
      <c r="B3669" s="57" t="s">
        <v>9913</v>
      </c>
      <c r="C3669" s="58" t="s">
        <v>9914</v>
      </c>
      <c r="D3669" s="58" t="s">
        <v>8850</v>
      </c>
      <c r="E3669" s="58" t="s">
        <v>716</v>
      </c>
      <c r="F3669" s="57" t="s">
        <v>441</v>
      </c>
      <c r="G3669" s="59">
        <v>7789</v>
      </c>
      <c r="H3669" s="102">
        <f t="shared" si="57"/>
        <v>1.5860475060833443</v>
      </c>
    </row>
    <row r="3670" spans="1:8" x14ac:dyDescent="0.25">
      <c r="A3670" s="56">
        <v>400060302152</v>
      </c>
      <c r="B3670" s="57" t="s">
        <v>9915</v>
      </c>
      <c r="C3670" s="58" t="s">
        <v>9916</v>
      </c>
      <c r="D3670" s="58" t="s">
        <v>9917</v>
      </c>
      <c r="E3670" s="58" t="s">
        <v>716</v>
      </c>
      <c r="F3670" s="57" t="s">
        <v>441</v>
      </c>
      <c r="G3670" s="59">
        <v>7789</v>
      </c>
      <c r="H3670" s="102">
        <f t="shared" si="57"/>
        <v>1.5860475060833443</v>
      </c>
    </row>
    <row r="3671" spans="1:8" x14ac:dyDescent="0.25">
      <c r="A3671" s="56">
        <v>400090501681</v>
      </c>
      <c r="B3671" s="57" t="s">
        <v>9918</v>
      </c>
      <c r="C3671" s="58" t="s">
        <v>9919</v>
      </c>
      <c r="D3671" s="58" t="s">
        <v>9920</v>
      </c>
      <c r="E3671" s="58" t="s">
        <v>716</v>
      </c>
      <c r="F3671" s="57" t="s">
        <v>441</v>
      </c>
      <c r="G3671" s="59">
        <v>7789</v>
      </c>
      <c r="H3671" s="102">
        <f t="shared" si="57"/>
        <v>1.5860475060833443</v>
      </c>
    </row>
    <row r="3672" spans="1:8" x14ac:dyDescent="0.25">
      <c r="A3672" s="56">
        <v>400090605664</v>
      </c>
      <c r="B3672" s="57" t="s">
        <v>9921</v>
      </c>
      <c r="C3672" s="58" t="s">
        <v>9922</v>
      </c>
      <c r="D3672" s="58" t="s">
        <v>9923</v>
      </c>
      <c r="E3672" s="58" t="s">
        <v>716</v>
      </c>
      <c r="F3672" s="57" t="s">
        <v>441</v>
      </c>
      <c r="G3672" s="59">
        <v>7789</v>
      </c>
      <c r="H3672" s="102">
        <f t="shared" si="57"/>
        <v>1.5860475060833443</v>
      </c>
    </row>
    <row r="3673" spans="1:8" x14ac:dyDescent="0.25">
      <c r="A3673" s="56">
        <v>400110202618</v>
      </c>
      <c r="B3673" s="57" t="s">
        <v>9924</v>
      </c>
      <c r="C3673" s="58" t="s">
        <v>9925</v>
      </c>
      <c r="D3673" s="58" t="s">
        <v>9926</v>
      </c>
      <c r="E3673" s="58" t="s">
        <v>716</v>
      </c>
      <c r="F3673" s="57" t="s">
        <v>441</v>
      </c>
      <c r="G3673" s="59">
        <v>7789</v>
      </c>
      <c r="H3673" s="102">
        <f t="shared" si="57"/>
        <v>1.5860475060833443</v>
      </c>
    </row>
    <row r="3674" spans="1:8" x14ac:dyDescent="0.25">
      <c r="A3674" s="56">
        <v>400130301591</v>
      </c>
      <c r="B3674" s="57" t="s">
        <v>9927</v>
      </c>
      <c r="C3674" s="58" t="s">
        <v>9928</v>
      </c>
      <c r="D3674" s="58" t="s">
        <v>8629</v>
      </c>
      <c r="E3674" s="58" t="s">
        <v>716</v>
      </c>
      <c r="F3674" s="57" t="s">
        <v>441</v>
      </c>
      <c r="G3674" s="59">
        <v>7789</v>
      </c>
      <c r="H3674" s="102">
        <f t="shared" si="57"/>
        <v>1.5860475060833443</v>
      </c>
    </row>
    <row r="3675" spans="1:8" x14ac:dyDescent="0.25">
      <c r="A3675" s="56">
        <v>400140102022</v>
      </c>
      <c r="B3675" s="57" t="s">
        <v>9929</v>
      </c>
      <c r="C3675" s="58" t="s">
        <v>9930</v>
      </c>
      <c r="D3675" s="58" t="s">
        <v>9931</v>
      </c>
      <c r="E3675" s="58" t="s">
        <v>716</v>
      </c>
      <c r="F3675" s="57" t="s">
        <v>441</v>
      </c>
      <c r="G3675" s="59">
        <v>7789</v>
      </c>
      <c r="H3675" s="102">
        <f t="shared" si="57"/>
        <v>1.5860475060833443</v>
      </c>
    </row>
    <row r="3676" spans="1:8" x14ac:dyDescent="0.25">
      <c r="A3676" s="56">
        <v>400680701146</v>
      </c>
      <c r="B3676" s="57" t="s">
        <v>9932</v>
      </c>
      <c r="C3676" s="58" t="s">
        <v>9933</v>
      </c>
      <c r="D3676" s="58" t="s">
        <v>9934</v>
      </c>
      <c r="E3676" s="58" t="s">
        <v>716</v>
      </c>
      <c r="F3676" s="57" t="s">
        <v>441</v>
      </c>
      <c r="G3676" s="59">
        <v>7789</v>
      </c>
      <c r="H3676" s="102">
        <f t="shared" si="57"/>
        <v>1.5860475060833443</v>
      </c>
    </row>
    <row r="3677" spans="1:8" x14ac:dyDescent="0.25">
      <c r="A3677" s="56">
        <v>414170903195</v>
      </c>
      <c r="B3677" s="57" t="s">
        <v>9935</v>
      </c>
      <c r="C3677" s="58" t="s">
        <v>9936</v>
      </c>
      <c r="D3677" s="58" t="s">
        <v>9937</v>
      </c>
      <c r="E3677" s="58" t="s">
        <v>4156</v>
      </c>
      <c r="F3677" s="57" t="s">
        <v>441</v>
      </c>
      <c r="G3677" s="59">
        <v>7789</v>
      </c>
      <c r="H3677" s="102">
        <f t="shared" si="57"/>
        <v>1.5860475060833443</v>
      </c>
    </row>
    <row r="3678" spans="1:8" x14ac:dyDescent="0.25">
      <c r="A3678" s="56">
        <v>400960522301</v>
      </c>
      <c r="B3678" s="57" t="s">
        <v>9938</v>
      </c>
      <c r="C3678" s="58" t="s">
        <v>9939</v>
      </c>
      <c r="D3678" s="58" t="s">
        <v>9940</v>
      </c>
      <c r="E3678" s="58" t="s">
        <v>716</v>
      </c>
      <c r="F3678" s="57" t="s">
        <v>441</v>
      </c>
      <c r="G3678" s="59">
        <v>7653</v>
      </c>
      <c r="H3678" s="102">
        <f t="shared" si="57"/>
        <v>1.5583542899031757</v>
      </c>
    </row>
    <row r="3679" spans="1:8" x14ac:dyDescent="0.25">
      <c r="A3679" s="56">
        <v>400881100167</v>
      </c>
      <c r="B3679" s="57" t="s">
        <v>9941</v>
      </c>
      <c r="C3679" s="58" t="s">
        <v>9942</v>
      </c>
      <c r="D3679" s="58" t="s">
        <v>9943</v>
      </c>
      <c r="E3679" s="58" t="s">
        <v>2127</v>
      </c>
      <c r="F3679" s="57" t="s">
        <v>441</v>
      </c>
      <c r="G3679" s="59">
        <v>7285</v>
      </c>
      <c r="H3679" s="102">
        <f t="shared" si="57"/>
        <v>1.4834197049450717</v>
      </c>
    </row>
    <row r="3680" spans="1:8" x14ac:dyDescent="0.25">
      <c r="A3680" s="56">
        <v>400991120261</v>
      </c>
      <c r="B3680" s="57" t="s">
        <v>9944</v>
      </c>
      <c r="C3680" s="58" t="s">
        <v>9945</v>
      </c>
      <c r="D3680" s="58" t="s">
        <v>9946</v>
      </c>
      <c r="E3680" s="58" t="s">
        <v>716</v>
      </c>
      <c r="F3680" s="57" t="s">
        <v>441</v>
      </c>
      <c r="G3680" s="59">
        <v>7054</v>
      </c>
      <c r="H3680" s="102">
        <f t="shared" si="57"/>
        <v>1.4363819627566967</v>
      </c>
    </row>
    <row r="3681" spans="1:8" x14ac:dyDescent="0.25">
      <c r="A3681" s="56">
        <v>390070510343</v>
      </c>
      <c r="B3681" s="57" t="s">
        <v>9947</v>
      </c>
      <c r="C3681" s="58" t="s">
        <v>9948</v>
      </c>
      <c r="D3681" s="58" t="s">
        <v>9949</v>
      </c>
      <c r="E3681" s="58" t="s">
        <v>1532</v>
      </c>
      <c r="F3681" s="57" t="s">
        <v>441</v>
      </c>
      <c r="G3681" s="59">
        <v>7008</v>
      </c>
      <c r="H3681" s="102">
        <f t="shared" si="57"/>
        <v>1.4270151396369339</v>
      </c>
    </row>
    <row r="3682" spans="1:8" x14ac:dyDescent="0.25">
      <c r="A3682" s="56">
        <v>393101000020</v>
      </c>
      <c r="B3682" s="57" t="s">
        <v>9950</v>
      </c>
      <c r="C3682" s="58" t="s">
        <v>9951</v>
      </c>
      <c r="D3682" s="58" t="s">
        <v>9952</v>
      </c>
      <c r="E3682" s="58" t="s">
        <v>1205</v>
      </c>
      <c r="F3682" s="57" t="s">
        <v>441</v>
      </c>
      <c r="G3682" s="59">
        <v>7008</v>
      </c>
      <c r="H3682" s="102">
        <f t="shared" si="57"/>
        <v>1.4270151396369339</v>
      </c>
    </row>
    <row r="3683" spans="1:8" x14ac:dyDescent="0.25">
      <c r="A3683" s="56">
        <v>396000801071</v>
      </c>
      <c r="B3683" s="57" t="s">
        <v>660</v>
      </c>
      <c r="C3683" s="58" t="s">
        <v>661</v>
      </c>
      <c r="D3683" s="58" t="s">
        <v>662</v>
      </c>
      <c r="E3683" s="58" t="s">
        <v>440</v>
      </c>
      <c r="F3683" s="57" t="s">
        <v>441</v>
      </c>
      <c r="G3683" s="59">
        <v>7008</v>
      </c>
      <c r="H3683" s="102">
        <f t="shared" si="57"/>
        <v>1.4270151396369339</v>
      </c>
    </row>
    <row r="3684" spans="1:8" x14ac:dyDescent="0.25">
      <c r="A3684" s="56">
        <v>400790700251</v>
      </c>
      <c r="B3684" s="57" t="s">
        <v>9953</v>
      </c>
      <c r="C3684" s="58" t="s">
        <v>9954</v>
      </c>
      <c r="D3684" s="58" t="s">
        <v>2423</v>
      </c>
      <c r="E3684" s="58" t="s">
        <v>716</v>
      </c>
      <c r="F3684" s="57" t="s">
        <v>441</v>
      </c>
      <c r="G3684" s="59">
        <v>6626</v>
      </c>
      <c r="H3684" s="102">
        <f t="shared" si="57"/>
        <v>1.349229782424989</v>
      </c>
    </row>
    <row r="3685" spans="1:8" x14ac:dyDescent="0.25">
      <c r="A3685" s="56">
        <v>400000302358</v>
      </c>
      <c r="B3685" s="57" t="s">
        <v>9955</v>
      </c>
      <c r="C3685" s="58" t="s">
        <v>9956</v>
      </c>
      <c r="D3685" s="58" t="s">
        <v>6391</v>
      </c>
      <c r="E3685" s="58" t="s">
        <v>716</v>
      </c>
      <c r="F3685" s="57" t="s">
        <v>441</v>
      </c>
      <c r="G3685" s="59">
        <v>6250</v>
      </c>
      <c r="H3685" s="102">
        <f t="shared" si="57"/>
        <v>1.2726661847504048</v>
      </c>
    </row>
    <row r="3686" spans="1:8" x14ac:dyDescent="0.25">
      <c r="A3686" s="56">
        <v>400970121020</v>
      </c>
      <c r="B3686" s="57" t="s">
        <v>9957</v>
      </c>
      <c r="C3686" s="58" t="s">
        <v>9958</v>
      </c>
      <c r="D3686" s="58" t="s">
        <v>9959</v>
      </c>
      <c r="E3686" s="58" t="s">
        <v>1051</v>
      </c>
      <c r="F3686" s="57" t="s">
        <v>441</v>
      </c>
      <c r="G3686" s="59">
        <v>6248</v>
      </c>
      <c r="H3686" s="102">
        <f t="shared" si="57"/>
        <v>1.2722589315712847</v>
      </c>
    </row>
    <row r="3687" spans="1:8" x14ac:dyDescent="0.25">
      <c r="A3687" s="56">
        <v>400170304223</v>
      </c>
      <c r="B3687" s="57" t="s">
        <v>9960</v>
      </c>
      <c r="C3687" s="58" t="s">
        <v>9961</v>
      </c>
      <c r="D3687" s="58" t="s">
        <v>9962</v>
      </c>
      <c r="E3687" s="58" t="s">
        <v>716</v>
      </c>
      <c r="F3687" s="57" t="s">
        <v>441</v>
      </c>
      <c r="G3687" s="59">
        <v>6170</v>
      </c>
      <c r="H3687" s="102">
        <f t="shared" si="57"/>
        <v>1.2563760575855996</v>
      </c>
    </row>
    <row r="3688" spans="1:8" x14ac:dyDescent="0.25">
      <c r="A3688" s="56">
        <v>400000301971</v>
      </c>
      <c r="B3688" s="57" t="s">
        <v>9963</v>
      </c>
      <c r="C3688" s="58" t="s">
        <v>9964</v>
      </c>
      <c r="D3688" s="58" t="s">
        <v>9965</v>
      </c>
      <c r="E3688" s="58" t="s">
        <v>716</v>
      </c>
      <c r="F3688" s="57" t="s">
        <v>441</v>
      </c>
      <c r="G3688" s="59">
        <v>5998</v>
      </c>
      <c r="H3688" s="102">
        <f t="shared" si="57"/>
        <v>1.2213522841812685</v>
      </c>
    </row>
    <row r="3689" spans="1:8" x14ac:dyDescent="0.25">
      <c r="A3689" s="56">
        <v>400890200492</v>
      </c>
      <c r="B3689" s="57" t="s">
        <v>9966</v>
      </c>
      <c r="C3689" s="58" t="s">
        <v>9967</v>
      </c>
      <c r="D3689" s="58" t="s">
        <v>4341</v>
      </c>
      <c r="E3689" s="58" t="s">
        <v>716</v>
      </c>
      <c r="F3689" s="57" t="s">
        <v>441</v>
      </c>
      <c r="G3689" s="59">
        <v>5667</v>
      </c>
      <c r="H3689" s="102">
        <f t="shared" si="57"/>
        <v>1.1539518830368869</v>
      </c>
    </row>
    <row r="3690" spans="1:8" x14ac:dyDescent="0.25">
      <c r="A3690" s="56">
        <v>400030502211</v>
      </c>
      <c r="B3690" s="57" t="s">
        <v>9968</v>
      </c>
      <c r="C3690" s="58" t="s">
        <v>9969</v>
      </c>
      <c r="D3690" s="58" t="s">
        <v>9970</v>
      </c>
      <c r="E3690" s="58" t="s">
        <v>716</v>
      </c>
      <c r="F3690" s="57" t="s">
        <v>441</v>
      </c>
      <c r="G3690" s="59">
        <v>5589</v>
      </c>
      <c r="H3690" s="102">
        <f t="shared" si="57"/>
        <v>1.138069009051202</v>
      </c>
    </row>
    <row r="3691" spans="1:8" x14ac:dyDescent="0.25">
      <c r="A3691" s="56">
        <v>400990321637</v>
      </c>
      <c r="B3691" s="57" t="s">
        <v>9971</v>
      </c>
      <c r="C3691" s="58" t="s">
        <v>9972</v>
      </c>
      <c r="D3691" s="58" t="s">
        <v>9973</v>
      </c>
      <c r="E3691" s="58" t="s">
        <v>716</v>
      </c>
      <c r="F3691" s="57" t="s">
        <v>441</v>
      </c>
      <c r="G3691" s="59">
        <v>5549</v>
      </c>
      <c r="H3691" s="102">
        <f t="shared" si="57"/>
        <v>1.1299239454687993</v>
      </c>
    </row>
    <row r="3692" spans="1:8" x14ac:dyDescent="0.25">
      <c r="A3692" s="56">
        <v>400000401429</v>
      </c>
      <c r="B3692" s="57" t="s">
        <v>9974</v>
      </c>
      <c r="C3692" s="58" t="s">
        <v>9975</v>
      </c>
      <c r="D3692" s="58" t="s">
        <v>9976</v>
      </c>
      <c r="E3692" s="58" t="s">
        <v>716</v>
      </c>
      <c r="F3692" s="57" t="s">
        <v>441</v>
      </c>
      <c r="G3692" s="59">
        <v>5400</v>
      </c>
      <c r="H3692" s="102">
        <f t="shared" si="57"/>
        <v>1.0995835836243497</v>
      </c>
    </row>
    <row r="3693" spans="1:8" x14ac:dyDescent="0.25">
      <c r="A3693" s="56">
        <v>400891101951</v>
      </c>
      <c r="B3693" s="57" t="s">
        <v>9977</v>
      </c>
      <c r="C3693" s="58" t="s">
        <v>9978</v>
      </c>
      <c r="D3693" s="58" t="s">
        <v>4660</v>
      </c>
      <c r="E3693" s="58" t="s">
        <v>716</v>
      </c>
      <c r="F3693" s="57" t="s">
        <v>441</v>
      </c>
      <c r="G3693" s="59">
        <v>5389</v>
      </c>
      <c r="H3693" s="102">
        <f t="shared" si="57"/>
        <v>1.0973436911391889</v>
      </c>
    </row>
    <row r="3694" spans="1:8" x14ac:dyDescent="0.25">
      <c r="A3694" s="56">
        <v>400020702336</v>
      </c>
      <c r="B3694" s="57" t="s">
        <v>9979</v>
      </c>
      <c r="C3694" s="58" t="s">
        <v>9980</v>
      </c>
      <c r="D3694" s="58" t="s">
        <v>8850</v>
      </c>
      <c r="E3694" s="58" t="s">
        <v>716</v>
      </c>
      <c r="F3694" s="57" t="s">
        <v>441</v>
      </c>
      <c r="G3694" s="59">
        <v>5356</v>
      </c>
      <c r="H3694" s="102">
        <f t="shared" si="57"/>
        <v>1.0906240136837069</v>
      </c>
    </row>
    <row r="3695" spans="1:8" x14ac:dyDescent="0.25">
      <c r="A3695" s="56">
        <v>371001101577</v>
      </c>
      <c r="B3695" s="57" t="s">
        <v>9981</v>
      </c>
      <c r="C3695" s="58" t="s">
        <v>9982</v>
      </c>
      <c r="D3695" s="58" t="s">
        <v>2199</v>
      </c>
      <c r="E3695" s="58" t="s">
        <v>2200</v>
      </c>
      <c r="F3695" s="57" t="s">
        <v>441</v>
      </c>
      <c r="G3695" s="59">
        <v>5339</v>
      </c>
      <c r="H3695" s="102">
        <f t="shared" si="57"/>
        <v>1.0871623616611858</v>
      </c>
    </row>
    <row r="3696" spans="1:8" x14ac:dyDescent="0.25">
      <c r="A3696" s="56">
        <v>371151100366</v>
      </c>
      <c r="B3696" s="57" t="s">
        <v>9983</v>
      </c>
      <c r="C3696" s="58" t="s">
        <v>9984</v>
      </c>
      <c r="D3696" s="58" t="s">
        <v>9985</v>
      </c>
      <c r="E3696" s="58" t="s">
        <v>1674</v>
      </c>
      <c r="F3696" s="57" t="s">
        <v>441</v>
      </c>
      <c r="G3696" s="59">
        <v>5339</v>
      </c>
      <c r="H3696" s="102">
        <f t="shared" si="57"/>
        <v>1.0871623616611858</v>
      </c>
    </row>
    <row r="3697" spans="1:8" x14ac:dyDescent="0.25">
      <c r="A3697" s="56">
        <v>373890205063</v>
      </c>
      <c r="B3697" s="57" t="s">
        <v>9986</v>
      </c>
      <c r="C3697" s="58" t="s">
        <v>9987</v>
      </c>
      <c r="D3697" s="58" t="s">
        <v>9988</v>
      </c>
      <c r="E3697" s="58" t="s">
        <v>2500</v>
      </c>
      <c r="F3697" s="57" t="s">
        <v>441</v>
      </c>
      <c r="G3697" s="59">
        <v>5339</v>
      </c>
      <c r="H3697" s="102">
        <f t="shared" si="57"/>
        <v>1.0871623616611858</v>
      </c>
    </row>
    <row r="3698" spans="1:8" x14ac:dyDescent="0.25">
      <c r="A3698" s="56">
        <v>389880500303</v>
      </c>
      <c r="B3698" s="57" t="s">
        <v>9989</v>
      </c>
      <c r="C3698" s="58" t="s">
        <v>9990</v>
      </c>
      <c r="D3698" s="58" t="s">
        <v>9991</v>
      </c>
      <c r="E3698" s="58" t="s">
        <v>1446</v>
      </c>
      <c r="F3698" s="57" t="s">
        <v>441</v>
      </c>
      <c r="G3698" s="59">
        <v>5339</v>
      </c>
      <c r="H3698" s="102">
        <f t="shared" si="57"/>
        <v>1.0871623616611858</v>
      </c>
    </row>
    <row r="3699" spans="1:8" x14ac:dyDescent="0.25">
      <c r="A3699" s="56">
        <v>390000611347</v>
      </c>
      <c r="B3699" s="57" t="s">
        <v>9992</v>
      </c>
      <c r="C3699" s="58" t="s">
        <v>9993</v>
      </c>
      <c r="D3699" s="58" t="s">
        <v>9994</v>
      </c>
      <c r="E3699" s="58" t="s">
        <v>1532</v>
      </c>
      <c r="F3699" s="57" t="s">
        <v>441</v>
      </c>
      <c r="G3699" s="59">
        <v>5339</v>
      </c>
      <c r="H3699" s="102">
        <f t="shared" si="57"/>
        <v>1.0871623616611858</v>
      </c>
    </row>
    <row r="3700" spans="1:8" x14ac:dyDescent="0.25">
      <c r="A3700" s="56">
        <v>390020310815</v>
      </c>
      <c r="B3700" s="57" t="s">
        <v>9995</v>
      </c>
      <c r="C3700" s="58" t="s">
        <v>9996</v>
      </c>
      <c r="D3700" s="58" t="s">
        <v>9997</v>
      </c>
      <c r="E3700" s="58" t="s">
        <v>1532</v>
      </c>
      <c r="F3700" s="57" t="s">
        <v>441</v>
      </c>
      <c r="G3700" s="59">
        <v>5339</v>
      </c>
      <c r="H3700" s="102">
        <f t="shared" si="57"/>
        <v>1.0871623616611858</v>
      </c>
    </row>
    <row r="3701" spans="1:8" x14ac:dyDescent="0.25">
      <c r="A3701" s="56">
        <v>390020800456</v>
      </c>
      <c r="B3701" s="57" t="s">
        <v>9998</v>
      </c>
      <c r="C3701" s="58" t="s">
        <v>9999</v>
      </c>
      <c r="D3701" s="58" t="s">
        <v>10000</v>
      </c>
      <c r="E3701" s="58" t="s">
        <v>1532</v>
      </c>
      <c r="F3701" s="57" t="s">
        <v>441</v>
      </c>
      <c r="G3701" s="59">
        <v>5339</v>
      </c>
      <c r="H3701" s="102">
        <f t="shared" si="57"/>
        <v>1.0871623616611858</v>
      </c>
    </row>
    <row r="3702" spans="1:8" x14ac:dyDescent="0.25">
      <c r="A3702" s="56">
        <v>390101100505</v>
      </c>
      <c r="B3702" s="57" t="s">
        <v>10001</v>
      </c>
      <c r="C3702" s="58" t="s">
        <v>10002</v>
      </c>
      <c r="D3702" s="58" t="s">
        <v>10003</v>
      </c>
      <c r="E3702" s="58" t="s">
        <v>1532</v>
      </c>
      <c r="F3702" s="57" t="s">
        <v>441</v>
      </c>
      <c r="G3702" s="59">
        <v>5339</v>
      </c>
      <c r="H3702" s="102">
        <f t="shared" si="57"/>
        <v>1.0871623616611858</v>
      </c>
    </row>
    <row r="3703" spans="1:8" x14ac:dyDescent="0.25">
      <c r="A3703" s="56">
        <v>390110100402</v>
      </c>
      <c r="B3703" s="57" t="s">
        <v>10004</v>
      </c>
      <c r="C3703" s="58" t="s">
        <v>10005</v>
      </c>
      <c r="D3703" s="58" t="s">
        <v>10006</v>
      </c>
      <c r="E3703" s="58" t="s">
        <v>1532</v>
      </c>
      <c r="F3703" s="57" t="s">
        <v>441</v>
      </c>
      <c r="G3703" s="59">
        <v>5339</v>
      </c>
      <c r="H3703" s="102">
        <f t="shared" si="57"/>
        <v>1.0871623616611858</v>
      </c>
    </row>
    <row r="3704" spans="1:8" x14ac:dyDescent="0.25">
      <c r="A3704" s="56">
        <v>390110100682</v>
      </c>
      <c r="B3704" s="57" t="s">
        <v>10007</v>
      </c>
      <c r="C3704" s="58" t="s">
        <v>10008</v>
      </c>
      <c r="D3704" s="58" t="s">
        <v>10009</v>
      </c>
      <c r="E3704" s="58" t="s">
        <v>1532</v>
      </c>
      <c r="F3704" s="57" t="s">
        <v>441</v>
      </c>
      <c r="G3704" s="59">
        <v>5339</v>
      </c>
      <c r="H3704" s="102">
        <f t="shared" si="57"/>
        <v>1.0871623616611858</v>
      </c>
    </row>
    <row r="3705" spans="1:8" x14ac:dyDescent="0.25">
      <c r="A3705" s="56">
        <v>390110200431</v>
      </c>
      <c r="B3705" s="57" t="s">
        <v>10010</v>
      </c>
      <c r="C3705" s="58" t="s">
        <v>10011</v>
      </c>
      <c r="D3705" s="58" t="s">
        <v>10012</v>
      </c>
      <c r="E3705" s="58" t="s">
        <v>1532</v>
      </c>
      <c r="F3705" s="57" t="s">
        <v>441</v>
      </c>
      <c r="G3705" s="59">
        <v>5339</v>
      </c>
      <c r="H3705" s="102">
        <f t="shared" si="57"/>
        <v>1.0871623616611858</v>
      </c>
    </row>
    <row r="3706" spans="1:8" x14ac:dyDescent="0.25">
      <c r="A3706" s="56">
        <v>390110700442</v>
      </c>
      <c r="B3706" s="57" t="s">
        <v>10013</v>
      </c>
      <c r="C3706" s="58" t="s">
        <v>10014</v>
      </c>
      <c r="D3706" s="58" t="s">
        <v>10015</v>
      </c>
      <c r="E3706" s="58" t="s">
        <v>1532</v>
      </c>
      <c r="F3706" s="57" t="s">
        <v>441</v>
      </c>
      <c r="G3706" s="59">
        <v>5339</v>
      </c>
      <c r="H3706" s="102">
        <f t="shared" si="57"/>
        <v>1.0871623616611858</v>
      </c>
    </row>
    <row r="3707" spans="1:8" x14ac:dyDescent="0.25">
      <c r="A3707" s="56">
        <v>390110800790</v>
      </c>
      <c r="B3707" s="57" t="s">
        <v>10016</v>
      </c>
      <c r="C3707" s="58" t="s">
        <v>10017</v>
      </c>
      <c r="D3707" s="58" t="s">
        <v>10018</v>
      </c>
      <c r="E3707" s="58" t="s">
        <v>1532</v>
      </c>
      <c r="F3707" s="57" t="s">
        <v>441</v>
      </c>
      <c r="G3707" s="59">
        <v>5339</v>
      </c>
      <c r="H3707" s="102">
        <f t="shared" si="57"/>
        <v>1.0871623616611858</v>
      </c>
    </row>
    <row r="3708" spans="1:8" x14ac:dyDescent="0.25">
      <c r="A3708" s="56">
        <v>390111100015</v>
      </c>
      <c r="B3708" s="57" t="s">
        <v>10019</v>
      </c>
      <c r="C3708" s="58" t="s">
        <v>10020</v>
      </c>
      <c r="D3708" s="58" t="s">
        <v>10021</v>
      </c>
      <c r="E3708" s="58" t="s">
        <v>1532</v>
      </c>
      <c r="F3708" s="57" t="s">
        <v>441</v>
      </c>
      <c r="G3708" s="59">
        <v>5339</v>
      </c>
      <c r="H3708" s="102">
        <f t="shared" si="57"/>
        <v>1.0871623616611858</v>
      </c>
    </row>
    <row r="3709" spans="1:8" x14ac:dyDescent="0.25">
      <c r="A3709" s="56">
        <v>390120300078</v>
      </c>
      <c r="B3709" s="57" t="s">
        <v>10022</v>
      </c>
      <c r="C3709" s="58" t="s">
        <v>10023</v>
      </c>
      <c r="D3709" s="58" t="s">
        <v>10024</v>
      </c>
      <c r="E3709" s="58" t="s">
        <v>1532</v>
      </c>
      <c r="F3709" s="57" t="s">
        <v>441</v>
      </c>
      <c r="G3709" s="59">
        <v>5339</v>
      </c>
      <c r="H3709" s="102">
        <f t="shared" si="57"/>
        <v>1.0871623616611858</v>
      </c>
    </row>
    <row r="3710" spans="1:8" x14ac:dyDescent="0.25">
      <c r="A3710" s="56">
        <v>390131000173</v>
      </c>
      <c r="B3710" s="57" t="s">
        <v>10025</v>
      </c>
      <c r="C3710" s="58" t="s">
        <v>10026</v>
      </c>
      <c r="D3710" s="58" t="s">
        <v>10027</v>
      </c>
      <c r="E3710" s="58" t="s">
        <v>2816</v>
      </c>
      <c r="F3710" s="57" t="s">
        <v>441</v>
      </c>
      <c r="G3710" s="59">
        <v>5339</v>
      </c>
      <c r="H3710" s="102">
        <f t="shared" si="57"/>
        <v>1.0871623616611858</v>
      </c>
    </row>
    <row r="3711" spans="1:8" x14ac:dyDescent="0.25">
      <c r="A3711" s="56">
        <v>390131010331</v>
      </c>
      <c r="B3711" s="57" t="s">
        <v>10028</v>
      </c>
      <c r="C3711" s="58" t="s">
        <v>10029</v>
      </c>
      <c r="D3711" s="58" t="s">
        <v>9477</v>
      </c>
      <c r="E3711" s="58" t="s">
        <v>1532</v>
      </c>
      <c r="F3711" s="57" t="s">
        <v>441</v>
      </c>
      <c r="G3711" s="59">
        <v>5339</v>
      </c>
      <c r="H3711" s="102">
        <f t="shared" si="57"/>
        <v>1.0871623616611858</v>
      </c>
    </row>
    <row r="3712" spans="1:8" x14ac:dyDescent="0.25">
      <c r="A3712" s="56">
        <v>390141000040</v>
      </c>
      <c r="B3712" s="57" t="s">
        <v>10030</v>
      </c>
      <c r="C3712" s="58" t="s">
        <v>10031</v>
      </c>
      <c r="D3712" s="58" t="s">
        <v>10032</v>
      </c>
      <c r="E3712" s="58" t="s">
        <v>1532</v>
      </c>
      <c r="F3712" s="57" t="s">
        <v>441</v>
      </c>
      <c r="G3712" s="59">
        <v>5339</v>
      </c>
      <c r="H3712" s="102">
        <f t="shared" si="57"/>
        <v>1.0871623616611858</v>
      </c>
    </row>
    <row r="3713" spans="1:8" x14ac:dyDescent="0.25">
      <c r="A3713" s="56">
        <v>390740900041</v>
      </c>
      <c r="B3713" s="57" t="s">
        <v>10033</v>
      </c>
      <c r="C3713" s="58" t="s">
        <v>10034</v>
      </c>
      <c r="D3713" s="58" t="s">
        <v>10035</v>
      </c>
      <c r="E3713" s="58" t="s">
        <v>1532</v>
      </c>
      <c r="F3713" s="57" t="s">
        <v>441</v>
      </c>
      <c r="G3713" s="59">
        <v>5339</v>
      </c>
      <c r="H3713" s="102">
        <f t="shared" si="57"/>
        <v>1.0871623616611858</v>
      </c>
    </row>
    <row r="3714" spans="1:8" x14ac:dyDescent="0.25">
      <c r="A3714" s="56">
        <v>390750100158</v>
      </c>
      <c r="B3714" s="57" t="s">
        <v>10036</v>
      </c>
      <c r="C3714" s="58" t="s">
        <v>10037</v>
      </c>
      <c r="D3714" s="58" t="s">
        <v>10038</v>
      </c>
      <c r="E3714" s="58" t="s">
        <v>1532</v>
      </c>
      <c r="F3714" s="57" t="s">
        <v>441</v>
      </c>
      <c r="G3714" s="59">
        <v>5339</v>
      </c>
      <c r="H3714" s="102">
        <f t="shared" si="57"/>
        <v>1.0871623616611858</v>
      </c>
    </row>
    <row r="3715" spans="1:8" x14ac:dyDescent="0.25">
      <c r="A3715" s="56">
        <v>390760300058</v>
      </c>
      <c r="B3715" s="57" t="s">
        <v>10039</v>
      </c>
      <c r="C3715" s="58" t="s">
        <v>10040</v>
      </c>
      <c r="D3715" s="58" t="s">
        <v>10041</v>
      </c>
      <c r="E3715" s="58" t="s">
        <v>1532</v>
      </c>
      <c r="F3715" s="57" t="s">
        <v>441</v>
      </c>
      <c r="G3715" s="59">
        <v>5339</v>
      </c>
      <c r="H3715" s="102">
        <f t="shared" ref="H3715:H3778" si="58">G3715/4910.95</f>
        <v>1.0871623616611858</v>
      </c>
    </row>
    <row r="3716" spans="1:8" x14ac:dyDescent="0.25">
      <c r="A3716" s="56">
        <v>390760600094</v>
      </c>
      <c r="B3716" s="57" t="s">
        <v>10042</v>
      </c>
      <c r="C3716" s="58" t="s">
        <v>10043</v>
      </c>
      <c r="D3716" s="58" t="s">
        <v>10044</v>
      </c>
      <c r="E3716" s="58" t="s">
        <v>1215</v>
      </c>
      <c r="F3716" s="57" t="s">
        <v>441</v>
      </c>
      <c r="G3716" s="59">
        <v>5339</v>
      </c>
      <c r="H3716" s="102">
        <f t="shared" si="58"/>
        <v>1.0871623616611858</v>
      </c>
    </row>
    <row r="3717" spans="1:8" x14ac:dyDescent="0.25">
      <c r="A3717" s="56">
        <v>390761100176</v>
      </c>
      <c r="B3717" s="57" t="s">
        <v>10045</v>
      </c>
      <c r="C3717" s="58" t="s">
        <v>10046</v>
      </c>
      <c r="D3717" s="58" t="s">
        <v>10047</v>
      </c>
      <c r="E3717" s="58" t="s">
        <v>1532</v>
      </c>
      <c r="F3717" s="57" t="s">
        <v>441</v>
      </c>
      <c r="G3717" s="59">
        <v>5339</v>
      </c>
      <c r="H3717" s="102">
        <f t="shared" si="58"/>
        <v>1.0871623616611858</v>
      </c>
    </row>
    <row r="3718" spans="1:8" x14ac:dyDescent="0.25">
      <c r="A3718" s="56">
        <v>390770200116</v>
      </c>
      <c r="B3718" s="57" t="s">
        <v>10048</v>
      </c>
      <c r="C3718" s="58" t="s">
        <v>10049</v>
      </c>
      <c r="D3718" s="58" t="s">
        <v>10050</v>
      </c>
      <c r="E3718" s="58" t="s">
        <v>1532</v>
      </c>
      <c r="F3718" s="57" t="s">
        <v>441</v>
      </c>
      <c r="G3718" s="59">
        <v>5339</v>
      </c>
      <c r="H3718" s="102">
        <f t="shared" si="58"/>
        <v>1.0871623616611858</v>
      </c>
    </row>
    <row r="3719" spans="1:8" x14ac:dyDescent="0.25">
      <c r="A3719" s="56">
        <v>390770700119</v>
      </c>
      <c r="B3719" s="57" t="s">
        <v>10051</v>
      </c>
      <c r="C3719" s="58" t="s">
        <v>10052</v>
      </c>
      <c r="D3719" s="58" t="s">
        <v>10053</v>
      </c>
      <c r="E3719" s="58" t="s">
        <v>1532</v>
      </c>
      <c r="F3719" s="57" t="s">
        <v>441</v>
      </c>
      <c r="G3719" s="59">
        <v>5339</v>
      </c>
      <c r="H3719" s="102">
        <f t="shared" si="58"/>
        <v>1.0871623616611858</v>
      </c>
    </row>
    <row r="3720" spans="1:8" x14ac:dyDescent="0.25">
      <c r="A3720" s="56">
        <v>390780800111</v>
      </c>
      <c r="B3720" s="57" t="s">
        <v>10054</v>
      </c>
      <c r="C3720" s="58" t="s">
        <v>10055</v>
      </c>
      <c r="D3720" s="58" t="s">
        <v>10056</v>
      </c>
      <c r="E3720" s="58" t="s">
        <v>1532</v>
      </c>
      <c r="F3720" s="57" t="s">
        <v>441</v>
      </c>
      <c r="G3720" s="59">
        <v>5339</v>
      </c>
      <c r="H3720" s="102">
        <f t="shared" si="58"/>
        <v>1.0871623616611858</v>
      </c>
    </row>
    <row r="3721" spans="1:8" x14ac:dyDescent="0.25">
      <c r="A3721" s="56">
        <v>390790500078</v>
      </c>
      <c r="B3721" s="57" t="s">
        <v>10057</v>
      </c>
      <c r="C3721" s="58" t="s">
        <v>10058</v>
      </c>
      <c r="D3721" s="58" t="s">
        <v>10059</v>
      </c>
      <c r="E3721" s="58" t="s">
        <v>1532</v>
      </c>
      <c r="F3721" s="57" t="s">
        <v>441</v>
      </c>
      <c r="G3721" s="59">
        <v>5339</v>
      </c>
      <c r="H3721" s="102">
        <f t="shared" si="58"/>
        <v>1.0871623616611858</v>
      </c>
    </row>
    <row r="3722" spans="1:8" x14ac:dyDescent="0.25">
      <c r="A3722" s="56">
        <v>390800101185</v>
      </c>
      <c r="B3722" s="57" t="s">
        <v>10060</v>
      </c>
      <c r="C3722" s="58" t="s">
        <v>10061</v>
      </c>
      <c r="D3722" s="58" t="s">
        <v>10062</v>
      </c>
      <c r="E3722" s="58" t="s">
        <v>1532</v>
      </c>
      <c r="F3722" s="57" t="s">
        <v>441</v>
      </c>
      <c r="G3722" s="59">
        <v>5339</v>
      </c>
      <c r="H3722" s="102">
        <f t="shared" si="58"/>
        <v>1.0871623616611858</v>
      </c>
    </row>
    <row r="3723" spans="1:8" x14ac:dyDescent="0.25">
      <c r="A3723" s="56">
        <v>390800102165</v>
      </c>
      <c r="B3723" s="57" t="s">
        <v>10063</v>
      </c>
      <c r="C3723" s="58" t="s">
        <v>10064</v>
      </c>
      <c r="D3723" s="58" t="s">
        <v>3549</v>
      </c>
      <c r="E3723" s="58" t="s">
        <v>1532</v>
      </c>
      <c r="F3723" s="57" t="s">
        <v>441</v>
      </c>
      <c r="G3723" s="59">
        <v>5339</v>
      </c>
      <c r="H3723" s="102">
        <f t="shared" si="58"/>
        <v>1.0871623616611858</v>
      </c>
    </row>
    <row r="3724" spans="1:8" x14ac:dyDescent="0.25">
      <c r="A3724" s="56">
        <v>390800200132</v>
      </c>
      <c r="B3724" s="57" t="s">
        <v>10065</v>
      </c>
      <c r="C3724" s="58" t="s">
        <v>3606</v>
      </c>
      <c r="D3724" s="58" t="s">
        <v>10066</v>
      </c>
      <c r="E3724" s="58" t="s">
        <v>1532</v>
      </c>
      <c r="F3724" s="57" t="s">
        <v>441</v>
      </c>
      <c r="G3724" s="59">
        <v>5339</v>
      </c>
      <c r="H3724" s="102">
        <f t="shared" si="58"/>
        <v>1.0871623616611858</v>
      </c>
    </row>
    <row r="3725" spans="1:8" x14ac:dyDescent="0.25">
      <c r="A3725" s="56">
        <v>390810200149</v>
      </c>
      <c r="B3725" s="57" t="s">
        <v>10067</v>
      </c>
      <c r="C3725" s="58" t="s">
        <v>10068</v>
      </c>
      <c r="D3725" s="58" t="s">
        <v>10069</v>
      </c>
      <c r="E3725" s="58" t="s">
        <v>1532</v>
      </c>
      <c r="F3725" s="57" t="s">
        <v>441</v>
      </c>
      <c r="G3725" s="59">
        <v>5339</v>
      </c>
      <c r="H3725" s="102">
        <f t="shared" si="58"/>
        <v>1.0871623616611858</v>
      </c>
    </row>
    <row r="3726" spans="1:8" x14ac:dyDescent="0.25">
      <c r="A3726" s="56">
        <v>390821000192</v>
      </c>
      <c r="B3726" s="57" t="s">
        <v>10070</v>
      </c>
      <c r="C3726" s="58" t="s">
        <v>10071</v>
      </c>
      <c r="D3726" s="58" t="s">
        <v>10072</v>
      </c>
      <c r="E3726" s="58" t="s">
        <v>1532</v>
      </c>
      <c r="F3726" s="57" t="s">
        <v>441</v>
      </c>
      <c r="G3726" s="59">
        <v>5339</v>
      </c>
      <c r="H3726" s="102">
        <f t="shared" si="58"/>
        <v>1.0871623616611858</v>
      </c>
    </row>
    <row r="3727" spans="1:8" x14ac:dyDescent="0.25">
      <c r="A3727" s="56">
        <v>390821000516</v>
      </c>
      <c r="B3727" s="57" t="s">
        <v>10073</v>
      </c>
      <c r="C3727" s="58" t="s">
        <v>10064</v>
      </c>
      <c r="D3727" s="58" t="s">
        <v>10074</v>
      </c>
      <c r="E3727" s="58" t="s">
        <v>1532</v>
      </c>
      <c r="F3727" s="57" t="s">
        <v>441</v>
      </c>
      <c r="G3727" s="59">
        <v>5339</v>
      </c>
      <c r="H3727" s="102">
        <f t="shared" si="58"/>
        <v>1.0871623616611858</v>
      </c>
    </row>
    <row r="3728" spans="1:8" x14ac:dyDescent="0.25">
      <c r="A3728" s="56">
        <v>390821200108</v>
      </c>
      <c r="B3728" s="57" t="s">
        <v>10075</v>
      </c>
      <c r="C3728" s="58" t="s">
        <v>10076</v>
      </c>
      <c r="D3728" s="58" t="s">
        <v>10077</v>
      </c>
      <c r="E3728" s="58" t="s">
        <v>1532</v>
      </c>
      <c r="F3728" s="57" t="s">
        <v>441</v>
      </c>
      <c r="G3728" s="59">
        <v>5339</v>
      </c>
      <c r="H3728" s="102">
        <f t="shared" si="58"/>
        <v>1.0871623616611858</v>
      </c>
    </row>
    <row r="3729" spans="1:8" x14ac:dyDescent="0.25">
      <c r="A3729" s="56">
        <v>390830400128</v>
      </c>
      <c r="B3729" s="57" t="s">
        <v>10078</v>
      </c>
      <c r="C3729" s="58" t="s">
        <v>10079</v>
      </c>
      <c r="D3729" s="58" t="s">
        <v>10080</v>
      </c>
      <c r="E3729" s="58" t="s">
        <v>1532</v>
      </c>
      <c r="F3729" s="57" t="s">
        <v>441</v>
      </c>
      <c r="G3729" s="59">
        <v>5339</v>
      </c>
      <c r="H3729" s="102">
        <f t="shared" si="58"/>
        <v>1.0871623616611858</v>
      </c>
    </row>
    <row r="3730" spans="1:8" x14ac:dyDescent="0.25">
      <c r="A3730" s="56">
        <v>390831000018</v>
      </c>
      <c r="B3730" s="57" t="s">
        <v>10081</v>
      </c>
      <c r="C3730" s="58" t="s">
        <v>10082</v>
      </c>
      <c r="D3730" s="58" t="s">
        <v>2812</v>
      </c>
      <c r="E3730" s="58" t="s">
        <v>1215</v>
      </c>
      <c r="F3730" s="57" t="s">
        <v>441</v>
      </c>
      <c r="G3730" s="59">
        <v>5339</v>
      </c>
      <c r="H3730" s="102">
        <f t="shared" si="58"/>
        <v>1.0871623616611858</v>
      </c>
    </row>
    <row r="3731" spans="1:8" x14ac:dyDescent="0.25">
      <c r="A3731" s="56">
        <v>390831100462</v>
      </c>
      <c r="B3731" s="57" t="s">
        <v>10083</v>
      </c>
      <c r="C3731" s="58" t="s">
        <v>10084</v>
      </c>
      <c r="D3731" s="58" t="s">
        <v>10085</v>
      </c>
      <c r="E3731" s="58" t="s">
        <v>1532</v>
      </c>
      <c r="F3731" s="57" t="s">
        <v>441</v>
      </c>
      <c r="G3731" s="59">
        <v>5339</v>
      </c>
      <c r="H3731" s="102">
        <f t="shared" si="58"/>
        <v>1.0871623616611858</v>
      </c>
    </row>
    <row r="3732" spans="1:8" x14ac:dyDescent="0.25">
      <c r="A3732" s="56">
        <v>390831200459</v>
      </c>
      <c r="B3732" s="57" t="s">
        <v>10086</v>
      </c>
      <c r="C3732" s="58" t="s">
        <v>10087</v>
      </c>
      <c r="D3732" s="58" t="s">
        <v>3549</v>
      </c>
      <c r="E3732" s="58" t="s">
        <v>1532</v>
      </c>
      <c r="F3732" s="57" t="s">
        <v>441</v>
      </c>
      <c r="G3732" s="59">
        <v>5339</v>
      </c>
      <c r="H3732" s="102">
        <f t="shared" si="58"/>
        <v>1.0871623616611858</v>
      </c>
    </row>
    <row r="3733" spans="1:8" x14ac:dyDescent="0.25">
      <c r="A3733" s="56">
        <v>390840100068</v>
      </c>
      <c r="B3733" s="57" t="s">
        <v>10088</v>
      </c>
      <c r="C3733" s="58" t="s">
        <v>10089</v>
      </c>
      <c r="D3733" s="58" t="s">
        <v>10090</v>
      </c>
      <c r="E3733" s="58" t="s">
        <v>1055</v>
      </c>
      <c r="F3733" s="57" t="s">
        <v>441</v>
      </c>
      <c r="G3733" s="59">
        <v>5339</v>
      </c>
      <c r="H3733" s="102">
        <f t="shared" si="58"/>
        <v>1.0871623616611858</v>
      </c>
    </row>
    <row r="3734" spans="1:8" x14ac:dyDescent="0.25">
      <c r="A3734" s="56">
        <v>390840100246</v>
      </c>
      <c r="B3734" s="57" t="s">
        <v>10091</v>
      </c>
      <c r="C3734" s="58" t="s">
        <v>10092</v>
      </c>
      <c r="D3734" s="58" t="s">
        <v>10093</v>
      </c>
      <c r="E3734" s="58" t="s">
        <v>1532</v>
      </c>
      <c r="F3734" s="57" t="s">
        <v>441</v>
      </c>
      <c r="G3734" s="59">
        <v>5339</v>
      </c>
      <c r="H3734" s="102">
        <f t="shared" si="58"/>
        <v>1.0871623616611858</v>
      </c>
    </row>
    <row r="3735" spans="1:8" x14ac:dyDescent="0.25">
      <c r="A3735" s="56">
        <v>390841100363</v>
      </c>
      <c r="B3735" s="57" t="s">
        <v>10094</v>
      </c>
      <c r="C3735" s="58" t="s">
        <v>10095</v>
      </c>
      <c r="D3735" s="58" t="s">
        <v>10096</v>
      </c>
      <c r="E3735" s="58" t="s">
        <v>1532</v>
      </c>
      <c r="F3735" s="57" t="s">
        <v>441</v>
      </c>
      <c r="G3735" s="59">
        <v>5339</v>
      </c>
      <c r="H3735" s="102">
        <f t="shared" si="58"/>
        <v>1.0871623616611858</v>
      </c>
    </row>
    <row r="3736" spans="1:8" x14ac:dyDescent="0.25">
      <c r="A3736" s="56">
        <v>390860600148</v>
      </c>
      <c r="B3736" s="57" t="s">
        <v>10097</v>
      </c>
      <c r="C3736" s="58" t="s">
        <v>8041</v>
      </c>
      <c r="D3736" s="58" t="s">
        <v>10098</v>
      </c>
      <c r="E3736" s="58" t="s">
        <v>1532</v>
      </c>
      <c r="F3736" s="57" t="s">
        <v>441</v>
      </c>
      <c r="G3736" s="59">
        <v>5339</v>
      </c>
      <c r="H3736" s="102">
        <f t="shared" si="58"/>
        <v>1.0871623616611858</v>
      </c>
    </row>
    <row r="3737" spans="1:8" x14ac:dyDescent="0.25">
      <c r="A3737" s="56">
        <v>390880600161</v>
      </c>
      <c r="B3737" s="57" t="s">
        <v>10099</v>
      </c>
      <c r="C3737" s="58" t="s">
        <v>10100</v>
      </c>
      <c r="D3737" s="58" t="s">
        <v>10101</v>
      </c>
      <c r="E3737" s="58" t="s">
        <v>1532</v>
      </c>
      <c r="F3737" s="57" t="s">
        <v>441</v>
      </c>
      <c r="G3737" s="59">
        <v>5339</v>
      </c>
      <c r="H3737" s="102">
        <f t="shared" si="58"/>
        <v>1.0871623616611858</v>
      </c>
    </row>
    <row r="3738" spans="1:8" x14ac:dyDescent="0.25">
      <c r="A3738" s="56">
        <v>390971211591</v>
      </c>
      <c r="B3738" s="57" t="s">
        <v>10102</v>
      </c>
      <c r="C3738" s="58" t="s">
        <v>10103</v>
      </c>
      <c r="D3738" s="58" t="s">
        <v>10104</v>
      </c>
      <c r="E3738" s="58" t="s">
        <v>1215</v>
      </c>
      <c r="F3738" s="57" t="s">
        <v>441</v>
      </c>
      <c r="G3738" s="59">
        <v>5339</v>
      </c>
      <c r="H3738" s="102">
        <f t="shared" si="58"/>
        <v>1.0871623616611858</v>
      </c>
    </row>
    <row r="3739" spans="1:8" x14ac:dyDescent="0.25">
      <c r="A3739" s="56">
        <v>390990610226</v>
      </c>
      <c r="B3739" s="57" t="s">
        <v>10105</v>
      </c>
      <c r="C3739" s="58" t="s">
        <v>10106</v>
      </c>
      <c r="D3739" s="58" t="s">
        <v>10107</v>
      </c>
      <c r="E3739" s="58" t="s">
        <v>1532</v>
      </c>
      <c r="F3739" s="57" t="s">
        <v>441</v>
      </c>
      <c r="G3739" s="59">
        <v>5339</v>
      </c>
      <c r="H3739" s="102">
        <f t="shared" si="58"/>
        <v>1.0871623616611858</v>
      </c>
    </row>
    <row r="3740" spans="1:8" x14ac:dyDescent="0.25">
      <c r="A3740" s="56">
        <v>391010410621</v>
      </c>
      <c r="B3740" s="57" t="s">
        <v>10108</v>
      </c>
      <c r="C3740" s="58" t="s">
        <v>10109</v>
      </c>
      <c r="D3740" s="58" t="s">
        <v>8107</v>
      </c>
      <c r="E3740" s="58" t="s">
        <v>984</v>
      </c>
      <c r="F3740" s="57" t="s">
        <v>441</v>
      </c>
      <c r="G3740" s="59">
        <v>5339</v>
      </c>
      <c r="H3740" s="102">
        <f t="shared" si="58"/>
        <v>1.0871623616611858</v>
      </c>
    </row>
    <row r="3741" spans="1:8" x14ac:dyDescent="0.25">
      <c r="A3741" s="56">
        <v>391060200024</v>
      </c>
      <c r="B3741" s="57" t="s">
        <v>10110</v>
      </c>
      <c r="C3741" s="58" t="s">
        <v>10111</v>
      </c>
      <c r="D3741" s="58" t="s">
        <v>8802</v>
      </c>
      <c r="E3741" s="58" t="s">
        <v>984</v>
      </c>
      <c r="F3741" s="57" t="s">
        <v>441</v>
      </c>
      <c r="G3741" s="59">
        <v>5339</v>
      </c>
      <c r="H3741" s="102">
        <f t="shared" si="58"/>
        <v>1.0871623616611858</v>
      </c>
    </row>
    <row r="3742" spans="1:8" x14ac:dyDescent="0.25">
      <c r="A3742" s="56">
        <v>391060900115</v>
      </c>
      <c r="B3742" s="57" t="s">
        <v>10112</v>
      </c>
      <c r="C3742" s="58" t="s">
        <v>10113</v>
      </c>
      <c r="D3742" s="58" t="s">
        <v>10114</v>
      </c>
      <c r="E3742" s="58" t="s">
        <v>984</v>
      </c>
      <c r="F3742" s="57" t="s">
        <v>441</v>
      </c>
      <c r="G3742" s="59">
        <v>5339</v>
      </c>
      <c r="H3742" s="102">
        <f t="shared" si="58"/>
        <v>1.0871623616611858</v>
      </c>
    </row>
    <row r="3743" spans="1:8" x14ac:dyDescent="0.25">
      <c r="A3743" s="56">
        <v>391090600353</v>
      </c>
      <c r="B3743" s="57" t="s">
        <v>10115</v>
      </c>
      <c r="C3743" s="58" t="s">
        <v>10116</v>
      </c>
      <c r="D3743" s="58" t="s">
        <v>10117</v>
      </c>
      <c r="E3743" s="58" t="s">
        <v>984</v>
      </c>
      <c r="F3743" s="57" t="s">
        <v>441</v>
      </c>
      <c r="G3743" s="59">
        <v>5339</v>
      </c>
      <c r="H3743" s="102">
        <f t="shared" si="58"/>
        <v>1.0871623616611858</v>
      </c>
    </row>
    <row r="3744" spans="1:8" x14ac:dyDescent="0.25">
      <c r="A3744" s="56">
        <v>391170700090</v>
      </c>
      <c r="B3744" s="57" t="s">
        <v>10118</v>
      </c>
      <c r="C3744" s="58" t="s">
        <v>10119</v>
      </c>
      <c r="D3744" s="58" t="s">
        <v>10120</v>
      </c>
      <c r="E3744" s="58" t="s">
        <v>984</v>
      </c>
      <c r="F3744" s="57" t="s">
        <v>441</v>
      </c>
      <c r="G3744" s="59">
        <v>5339</v>
      </c>
      <c r="H3744" s="102">
        <f t="shared" si="58"/>
        <v>1.0871623616611858</v>
      </c>
    </row>
    <row r="3745" spans="1:8" x14ac:dyDescent="0.25">
      <c r="A3745" s="56">
        <v>391861000043</v>
      </c>
      <c r="B3745" s="57" t="s">
        <v>10121</v>
      </c>
      <c r="C3745" s="58" t="s">
        <v>10122</v>
      </c>
      <c r="D3745" s="58" t="s">
        <v>10123</v>
      </c>
      <c r="E3745" s="58" t="s">
        <v>1788</v>
      </c>
      <c r="F3745" s="57" t="s">
        <v>441</v>
      </c>
      <c r="G3745" s="59">
        <v>5339</v>
      </c>
      <c r="H3745" s="102">
        <f t="shared" si="58"/>
        <v>1.0871623616611858</v>
      </c>
    </row>
    <row r="3746" spans="1:8" x14ac:dyDescent="0.25">
      <c r="A3746" s="56">
        <v>391870300017</v>
      </c>
      <c r="B3746" s="57" t="s">
        <v>10124</v>
      </c>
      <c r="C3746" s="58" t="s">
        <v>7243</v>
      </c>
      <c r="D3746" s="58" t="s">
        <v>10125</v>
      </c>
      <c r="E3746" s="58" t="s">
        <v>984</v>
      </c>
      <c r="F3746" s="57" t="s">
        <v>441</v>
      </c>
      <c r="G3746" s="59">
        <v>5339</v>
      </c>
      <c r="H3746" s="102">
        <f t="shared" si="58"/>
        <v>1.0871623616611858</v>
      </c>
    </row>
    <row r="3747" spans="1:8" x14ac:dyDescent="0.25">
      <c r="A3747" s="56">
        <v>393010710466</v>
      </c>
      <c r="B3747" s="57" t="s">
        <v>10126</v>
      </c>
      <c r="C3747" s="58" t="s">
        <v>10127</v>
      </c>
      <c r="D3747" s="58" t="s">
        <v>10128</v>
      </c>
      <c r="E3747" s="58" t="s">
        <v>6362</v>
      </c>
      <c r="F3747" s="57" t="s">
        <v>441</v>
      </c>
      <c r="G3747" s="59">
        <v>5339</v>
      </c>
      <c r="H3747" s="102">
        <f t="shared" si="58"/>
        <v>1.0871623616611858</v>
      </c>
    </row>
    <row r="3748" spans="1:8" x14ac:dyDescent="0.25">
      <c r="A3748" s="56">
        <v>393990110320</v>
      </c>
      <c r="B3748" s="57" t="s">
        <v>10129</v>
      </c>
      <c r="C3748" s="58" t="s">
        <v>10130</v>
      </c>
      <c r="D3748" s="58" t="s">
        <v>10131</v>
      </c>
      <c r="E3748" s="58" t="s">
        <v>2620</v>
      </c>
      <c r="F3748" s="57" t="s">
        <v>441</v>
      </c>
      <c r="G3748" s="59">
        <v>5339</v>
      </c>
      <c r="H3748" s="102">
        <f t="shared" si="58"/>
        <v>1.0871623616611858</v>
      </c>
    </row>
    <row r="3749" spans="1:8" x14ac:dyDescent="0.25">
      <c r="A3749" s="56">
        <v>395000200365</v>
      </c>
      <c r="B3749" s="57" t="s">
        <v>10132</v>
      </c>
      <c r="C3749" s="58" t="s">
        <v>10133</v>
      </c>
      <c r="D3749" s="58" t="s">
        <v>10134</v>
      </c>
      <c r="E3749" s="58" t="s">
        <v>743</v>
      </c>
      <c r="F3749" s="57" t="s">
        <v>441</v>
      </c>
      <c r="G3749" s="59">
        <v>5339</v>
      </c>
      <c r="H3749" s="102">
        <f t="shared" si="58"/>
        <v>1.0871623616611858</v>
      </c>
    </row>
    <row r="3750" spans="1:8" x14ac:dyDescent="0.25">
      <c r="A3750" s="56">
        <v>395020301583</v>
      </c>
      <c r="B3750" s="57" t="s">
        <v>10135</v>
      </c>
      <c r="C3750" s="58" t="s">
        <v>10136</v>
      </c>
      <c r="D3750" s="58" t="s">
        <v>6364</v>
      </c>
      <c r="E3750" s="58" t="s">
        <v>728</v>
      </c>
      <c r="F3750" s="57" t="s">
        <v>441</v>
      </c>
      <c r="G3750" s="59">
        <v>5339</v>
      </c>
      <c r="H3750" s="102">
        <f t="shared" si="58"/>
        <v>1.0871623616611858</v>
      </c>
    </row>
    <row r="3751" spans="1:8" x14ac:dyDescent="0.25">
      <c r="A3751" s="56">
        <v>395040701057</v>
      </c>
      <c r="B3751" s="57" t="s">
        <v>10137</v>
      </c>
      <c r="C3751" s="58" t="s">
        <v>10138</v>
      </c>
      <c r="D3751" s="58" t="s">
        <v>10139</v>
      </c>
      <c r="E3751" s="58" t="s">
        <v>728</v>
      </c>
      <c r="F3751" s="57" t="s">
        <v>441</v>
      </c>
      <c r="G3751" s="59">
        <v>5339</v>
      </c>
      <c r="H3751" s="102">
        <f t="shared" si="58"/>
        <v>1.0871623616611858</v>
      </c>
    </row>
    <row r="3752" spans="1:8" x14ac:dyDescent="0.25">
      <c r="A3752" s="56">
        <v>395060301748</v>
      </c>
      <c r="B3752" s="57" t="s">
        <v>10140</v>
      </c>
      <c r="C3752" s="58" t="s">
        <v>10141</v>
      </c>
      <c r="D3752" s="58" t="s">
        <v>10142</v>
      </c>
      <c r="E3752" s="58" t="s">
        <v>743</v>
      </c>
      <c r="F3752" s="57" t="s">
        <v>441</v>
      </c>
      <c r="G3752" s="59">
        <v>5339</v>
      </c>
      <c r="H3752" s="102">
        <f t="shared" si="58"/>
        <v>1.0871623616611858</v>
      </c>
    </row>
    <row r="3753" spans="1:8" x14ac:dyDescent="0.25">
      <c r="A3753" s="56">
        <v>395080201286</v>
      </c>
      <c r="B3753" s="57" t="s">
        <v>10143</v>
      </c>
      <c r="C3753" s="58" t="s">
        <v>9120</v>
      </c>
      <c r="D3753" s="58" t="s">
        <v>10144</v>
      </c>
      <c r="E3753" s="58" t="s">
        <v>743</v>
      </c>
      <c r="F3753" s="57" t="s">
        <v>441</v>
      </c>
      <c r="G3753" s="59">
        <v>5339</v>
      </c>
      <c r="H3753" s="102">
        <f t="shared" si="58"/>
        <v>1.0871623616611858</v>
      </c>
    </row>
    <row r="3754" spans="1:8" x14ac:dyDescent="0.25">
      <c r="A3754" s="56">
        <v>395090601657</v>
      </c>
      <c r="B3754" s="57" t="s">
        <v>10145</v>
      </c>
      <c r="C3754" s="58" t="s">
        <v>10146</v>
      </c>
      <c r="D3754" s="58" t="s">
        <v>10147</v>
      </c>
      <c r="E3754" s="58" t="s">
        <v>728</v>
      </c>
      <c r="F3754" s="57" t="s">
        <v>441</v>
      </c>
      <c r="G3754" s="59">
        <v>5339</v>
      </c>
      <c r="H3754" s="102">
        <f t="shared" si="58"/>
        <v>1.0871623616611858</v>
      </c>
    </row>
    <row r="3755" spans="1:8" x14ac:dyDescent="0.25">
      <c r="A3755" s="56">
        <v>395101200862</v>
      </c>
      <c r="B3755" s="57" t="s">
        <v>10148</v>
      </c>
      <c r="C3755" s="58" t="s">
        <v>10149</v>
      </c>
      <c r="D3755" s="58" t="s">
        <v>10150</v>
      </c>
      <c r="E3755" s="58" t="s">
        <v>743</v>
      </c>
      <c r="F3755" s="57" t="s">
        <v>441</v>
      </c>
      <c r="G3755" s="59">
        <v>5339</v>
      </c>
      <c r="H3755" s="102">
        <f t="shared" si="58"/>
        <v>1.0871623616611858</v>
      </c>
    </row>
    <row r="3756" spans="1:8" x14ac:dyDescent="0.25">
      <c r="A3756" s="56">
        <v>395110401765</v>
      </c>
      <c r="B3756" s="57" t="s">
        <v>10151</v>
      </c>
      <c r="C3756" s="58" t="s">
        <v>10152</v>
      </c>
      <c r="D3756" s="58" t="s">
        <v>10153</v>
      </c>
      <c r="E3756" s="58" t="s">
        <v>743</v>
      </c>
      <c r="F3756" s="57" t="s">
        <v>441</v>
      </c>
      <c r="G3756" s="59">
        <v>5339</v>
      </c>
      <c r="H3756" s="102">
        <f t="shared" si="58"/>
        <v>1.0871623616611858</v>
      </c>
    </row>
    <row r="3757" spans="1:8" x14ac:dyDescent="0.25">
      <c r="A3757" s="56">
        <v>395110500879</v>
      </c>
      <c r="B3757" s="57" t="s">
        <v>10154</v>
      </c>
      <c r="C3757" s="58" t="s">
        <v>10155</v>
      </c>
      <c r="D3757" s="58" t="s">
        <v>10156</v>
      </c>
      <c r="E3757" s="58" t="s">
        <v>743</v>
      </c>
      <c r="F3757" s="57" t="s">
        <v>441</v>
      </c>
      <c r="G3757" s="59">
        <v>5339</v>
      </c>
      <c r="H3757" s="102">
        <f t="shared" si="58"/>
        <v>1.0871623616611858</v>
      </c>
    </row>
    <row r="3758" spans="1:8" x14ac:dyDescent="0.25">
      <c r="A3758" s="56">
        <v>395111200089</v>
      </c>
      <c r="B3758" s="57" t="s">
        <v>10157</v>
      </c>
      <c r="C3758" s="58" t="s">
        <v>10158</v>
      </c>
      <c r="D3758" s="58" t="s">
        <v>10159</v>
      </c>
      <c r="E3758" s="58" t="s">
        <v>743</v>
      </c>
      <c r="F3758" s="57" t="s">
        <v>441</v>
      </c>
      <c r="G3758" s="59">
        <v>5339</v>
      </c>
      <c r="H3758" s="102">
        <f t="shared" si="58"/>
        <v>1.0871623616611858</v>
      </c>
    </row>
    <row r="3759" spans="1:8" x14ac:dyDescent="0.25">
      <c r="A3759" s="56">
        <v>395120401615</v>
      </c>
      <c r="B3759" s="57" t="s">
        <v>10160</v>
      </c>
      <c r="C3759" s="58" t="s">
        <v>10161</v>
      </c>
      <c r="D3759" s="58" t="s">
        <v>10162</v>
      </c>
      <c r="E3759" s="58" t="s">
        <v>743</v>
      </c>
      <c r="F3759" s="57" t="s">
        <v>441</v>
      </c>
      <c r="G3759" s="59">
        <v>5339</v>
      </c>
      <c r="H3759" s="102">
        <f t="shared" si="58"/>
        <v>1.0871623616611858</v>
      </c>
    </row>
    <row r="3760" spans="1:8" x14ac:dyDescent="0.25">
      <c r="A3760" s="56">
        <v>395121100279</v>
      </c>
      <c r="B3760" s="57" t="s">
        <v>10163</v>
      </c>
      <c r="C3760" s="58" t="s">
        <v>10164</v>
      </c>
      <c r="D3760" s="58" t="s">
        <v>10165</v>
      </c>
      <c r="E3760" s="58" t="s">
        <v>743</v>
      </c>
      <c r="F3760" s="57" t="s">
        <v>441</v>
      </c>
      <c r="G3760" s="59">
        <v>5339</v>
      </c>
      <c r="H3760" s="102">
        <f t="shared" si="58"/>
        <v>1.0871623616611858</v>
      </c>
    </row>
    <row r="3761" spans="1:8" x14ac:dyDescent="0.25">
      <c r="A3761" s="56">
        <v>395130401206</v>
      </c>
      <c r="B3761" s="57" t="s">
        <v>10166</v>
      </c>
      <c r="C3761" s="58" t="s">
        <v>10167</v>
      </c>
      <c r="D3761" s="58" t="s">
        <v>10168</v>
      </c>
      <c r="E3761" s="58" t="s">
        <v>743</v>
      </c>
      <c r="F3761" s="57" t="s">
        <v>441</v>
      </c>
      <c r="G3761" s="59">
        <v>5339</v>
      </c>
      <c r="H3761" s="102">
        <f t="shared" si="58"/>
        <v>1.0871623616611858</v>
      </c>
    </row>
    <row r="3762" spans="1:8" x14ac:dyDescent="0.25">
      <c r="A3762" s="56">
        <v>395130501634</v>
      </c>
      <c r="B3762" s="57" t="s">
        <v>10169</v>
      </c>
      <c r="C3762" s="58" t="s">
        <v>10170</v>
      </c>
      <c r="D3762" s="58" t="s">
        <v>10171</v>
      </c>
      <c r="E3762" s="58" t="s">
        <v>728</v>
      </c>
      <c r="F3762" s="57" t="s">
        <v>441</v>
      </c>
      <c r="G3762" s="59">
        <v>5339</v>
      </c>
      <c r="H3762" s="102">
        <f t="shared" si="58"/>
        <v>1.0871623616611858</v>
      </c>
    </row>
    <row r="3763" spans="1:8" x14ac:dyDescent="0.25">
      <c r="A3763" s="56">
        <v>395170201137</v>
      </c>
      <c r="B3763" s="57" t="s">
        <v>10172</v>
      </c>
      <c r="C3763" s="58" t="s">
        <v>9864</v>
      </c>
      <c r="D3763" s="58" t="s">
        <v>10173</v>
      </c>
      <c r="E3763" s="58" t="s">
        <v>728</v>
      </c>
      <c r="F3763" s="57" t="s">
        <v>441</v>
      </c>
      <c r="G3763" s="59">
        <v>5339</v>
      </c>
      <c r="H3763" s="102">
        <f t="shared" si="58"/>
        <v>1.0871623616611858</v>
      </c>
    </row>
    <row r="3764" spans="1:8" x14ac:dyDescent="0.25">
      <c r="A3764" s="56">
        <v>395770805206</v>
      </c>
      <c r="B3764" s="57" t="s">
        <v>10174</v>
      </c>
      <c r="C3764" s="58" t="s">
        <v>10175</v>
      </c>
      <c r="D3764" s="58" t="s">
        <v>10176</v>
      </c>
      <c r="E3764" s="58" t="s">
        <v>743</v>
      </c>
      <c r="F3764" s="57" t="s">
        <v>441</v>
      </c>
      <c r="G3764" s="59">
        <v>5339</v>
      </c>
      <c r="H3764" s="102">
        <f t="shared" si="58"/>
        <v>1.0871623616611858</v>
      </c>
    </row>
    <row r="3765" spans="1:8" x14ac:dyDescent="0.25">
      <c r="A3765" s="56">
        <v>395971250628</v>
      </c>
      <c r="B3765" s="57" t="s">
        <v>10177</v>
      </c>
      <c r="C3765" s="58" t="s">
        <v>10178</v>
      </c>
      <c r="D3765" s="58" t="s">
        <v>10179</v>
      </c>
      <c r="E3765" s="58" t="s">
        <v>743</v>
      </c>
      <c r="F3765" s="57" t="s">
        <v>441</v>
      </c>
      <c r="G3765" s="59">
        <v>5339</v>
      </c>
      <c r="H3765" s="102">
        <f t="shared" si="58"/>
        <v>1.0871623616611858</v>
      </c>
    </row>
    <row r="3766" spans="1:8" x14ac:dyDescent="0.25">
      <c r="A3766" s="56">
        <v>395980621001</v>
      </c>
      <c r="B3766" s="57" t="s">
        <v>10180</v>
      </c>
      <c r="C3766" s="58" t="s">
        <v>10181</v>
      </c>
      <c r="D3766" s="58" t="s">
        <v>10182</v>
      </c>
      <c r="E3766" s="58" t="s">
        <v>743</v>
      </c>
      <c r="F3766" s="57" t="s">
        <v>441</v>
      </c>
      <c r="G3766" s="59">
        <v>5339</v>
      </c>
      <c r="H3766" s="102">
        <f t="shared" si="58"/>
        <v>1.0871623616611858</v>
      </c>
    </row>
    <row r="3767" spans="1:8" x14ac:dyDescent="0.25">
      <c r="A3767" s="56">
        <v>395990752715</v>
      </c>
      <c r="B3767" s="57" t="s">
        <v>10183</v>
      </c>
      <c r="C3767" s="58" t="s">
        <v>10184</v>
      </c>
      <c r="D3767" s="58" t="s">
        <v>10185</v>
      </c>
      <c r="E3767" s="58" t="s">
        <v>743</v>
      </c>
      <c r="F3767" s="57" t="s">
        <v>441</v>
      </c>
      <c r="G3767" s="59">
        <v>5339</v>
      </c>
      <c r="H3767" s="102">
        <f t="shared" si="58"/>
        <v>1.0871623616611858</v>
      </c>
    </row>
    <row r="3768" spans="1:8" x14ac:dyDescent="0.25">
      <c r="A3768" s="56">
        <v>396030901054</v>
      </c>
      <c r="B3768" s="57" t="s">
        <v>210</v>
      </c>
      <c r="C3768" s="58" t="s">
        <v>10186</v>
      </c>
      <c r="D3768" s="58" t="s">
        <v>10187</v>
      </c>
      <c r="E3768" s="58" t="s">
        <v>440</v>
      </c>
      <c r="F3768" s="57" t="s">
        <v>441</v>
      </c>
      <c r="G3768" s="59">
        <v>5339</v>
      </c>
      <c r="H3768" s="102">
        <f t="shared" si="58"/>
        <v>1.0871623616611858</v>
      </c>
    </row>
    <row r="3769" spans="1:8" x14ac:dyDescent="0.25">
      <c r="A3769" s="56">
        <v>396140500764</v>
      </c>
      <c r="B3769" s="57" t="s">
        <v>390</v>
      </c>
      <c r="C3769" s="58" t="s">
        <v>10188</v>
      </c>
      <c r="D3769" s="58" t="s">
        <v>10189</v>
      </c>
      <c r="E3769" s="58" t="s">
        <v>440</v>
      </c>
      <c r="F3769" s="57" t="s">
        <v>441</v>
      </c>
      <c r="G3769" s="59">
        <v>5339</v>
      </c>
      <c r="H3769" s="102">
        <f t="shared" si="58"/>
        <v>1.0871623616611858</v>
      </c>
    </row>
    <row r="3770" spans="1:8" x14ac:dyDescent="0.25">
      <c r="A3770" s="56">
        <v>397000812037</v>
      </c>
      <c r="B3770" s="57" t="s">
        <v>10190</v>
      </c>
      <c r="C3770" s="58" t="s">
        <v>10191</v>
      </c>
      <c r="D3770" s="58" t="s">
        <v>10192</v>
      </c>
      <c r="E3770" s="58" t="s">
        <v>10193</v>
      </c>
      <c r="F3770" s="57" t="s">
        <v>441</v>
      </c>
      <c r="G3770" s="59">
        <v>5339</v>
      </c>
      <c r="H3770" s="102">
        <f t="shared" si="58"/>
        <v>1.0871623616611858</v>
      </c>
    </row>
    <row r="3771" spans="1:8" x14ac:dyDescent="0.25">
      <c r="A3771" s="56">
        <v>398000806211</v>
      </c>
      <c r="B3771" s="57" t="s">
        <v>10194</v>
      </c>
      <c r="C3771" s="58" t="s">
        <v>8609</v>
      </c>
      <c r="D3771" s="58" t="s">
        <v>10195</v>
      </c>
      <c r="E3771" s="58" t="s">
        <v>1051</v>
      </c>
      <c r="F3771" s="57" t="s">
        <v>441</v>
      </c>
      <c r="G3771" s="59">
        <v>5339</v>
      </c>
      <c r="H3771" s="102">
        <f t="shared" si="58"/>
        <v>1.0871623616611858</v>
      </c>
    </row>
    <row r="3772" spans="1:8" x14ac:dyDescent="0.25">
      <c r="A3772" s="56">
        <v>398980911458</v>
      </c>
      <c r="B3772" s="57" t="s">
        <v>10196</v>
      </c>
      <c r="C3772" s="58" t="s">
        <v>10197</v>
      </c>
      <c r="D3772" s="58" t="s">
        <v>10198</v>
      </c>
      <c r="E3772" s="58" t="s">
        <v>743</v>
      </c>
      <c r="F3772" s="57" t="s">
        <v>441</v>
      </c>
      <c r="G3772" s="59">
        <v>5339</v>
      </c>
      <c r="H3772" s="102">
        <f t="shared" si="58"/>
        <v>1.0871623616611858</v>
      </c>
    </row>
    <row r="3773" spans="1:8" x14ac:dyDescent="0.25">
      <c r="A3773" s="56">
        <v>400060605538</v>
      </c>
      <c r="B3773" s="57" t="s">
        <v>10199</v>
      </c>
      <c r="C3773" s="58" t="s">
        <v>10200</v>
      </c>
      <c r="D3773" s="58" t="s">
        <v>10201</v>
      </c>
      <c r="E3773" s="58" t="s">
        <v>716</v>
      </c>
      <c r="F3773" s="57" t="s">
        <v>441</v>
      </c>
      <c r="G3773" s="59">
        <v>5339</v>
      </c>
      <c r="H3773" s="102">
        <f t="shared" si="58"/>
        <v>1.0871623616611858</v>
      </c>
    </row>
    <row r="3774" spans="1:8" x14ac:dyDescent="0.25">
      <c r="A3774" s="56">
        <v>400080601466</v>
      </c>
      <c r="B3774" s="57" t="s">
        <v>10202</v>
      </c>
      <c r="C3774" s="58" t="s">
        <v>10203</v>
      </c>
      <c r="D3774" s="58" t="s">
        <v>10204</v>
      </c>
      <c r="E3774" s="58" t="s">
        <v>4814</v>
      </c>
      <c r="F3774" s="57" t="s">
        <v>441</v>
      </c>
      <c r="G3774" s="59">
        <v>5339</v>
      </c>
      <c r="H3774" s="102">
        <f t="shared" si="58"/>
        <v>1.0871623616611858</v>
      </c>
    </row>
    <row r="3775" spans="1:8" x14ac:dyDescent="0.25">
      <c r="A3775" s="56">
        <v>400130708585</v>
      </c>
      <c r="B3775" s="57" t="s">
        <v>10205</v>
      </c>
      <c r="C3775" s="58" t="s">
        <v>10206</v>
      </c>
      <c r="D3775" s="58" t="s">
        <v>8604</v>
      </c>
      <c r="E3775" s="58" t="s">
        <v>716</v>
      </c>
      <c r="F3775" s="57" t="s">
        <v>441</v>
      </c>
      <c r="G3775" s="59">
        <v>5339</v>
      </c>
      <c r="H3775" s="102">
        <f t="shared" si="58"/>
        <v>1.0871623616611858</v>
      </c>
    </row>
    <row r="3776" spans="1:8" x14ac:dyDescent="0.25">
      <c r="A3776" s="56">
        <v>400170203664</v>
      </c>
      <c r="B3776" s="57" t="s">
        <v>10207</v>
      </c>
      <c r="C3776" s="58" t="s">
        <v>10208</v>
      </c>
      <c r="D3776" s="58" t="s">
        <v>10209</v>
      </c>
      <c r="E3776" s="58" t="s">
        <v>716</v>
      </c>
      <c r="F3776" s="57" t="s">
        <v>441</v>
      </c>
      <c r="G3776" s="59">
        <v>5339</v>
      </c>
      <c r="H3776" s="102">
        <f t="shared" si="58"/>
        <v>1.0871623616611858</v>
      </c>
    </row>
    <row r="3777" spans="1:8" x14ac:dyDescent="0.25">
      <c r="A3777" s="56">
        <v>400181108973</v>
      </c>
      <c r="B3777" s="57" t="s">
        <v>10210</v>
      </c>
      <c r="C3777" s="58" t="s">
        <v>10211</v>
      </c>
      <c r="D3777" s="58" t="s">
        <v>10212</v>
      </c>
      <c r="E3777" s="58" t="s">
        <v>716</v>
      </c>
      <c r="F3777" s="57" t="s">
        <v>441</v>
      </c>
      <c r="G3777" s="59">
        <v>5339</v>
      </c>
      <c r="H3777" s="102">
        <f t="shared" si="58"/>
        <v>1.0871623616611858</v>
      </c>
    </row>
    <row r="3778" spans="1:8" x14ac:dyDescent="0.25">
      <c r="A3778" s="56">
        <v>400971221231</v>
      </c>
      <c r="B3778" s="57" t="s">
        <v>10213</v>
      </c>
      <c r="C3778" s="58" t="s">
        <v>10214</v>
      </c>
      <c r="D3778" s="58" t="s">
        <v>10215</v>
      </c>
      <c r="E3778" s="58" t="s">
        <v>716</v>
      </c>
      <c r="F3778" s="57" t="s">
        <v>441</v>
      </c>
      <c r="G3778" s="59">
        <v>5339</v>
      </c>
      <c r="H3778" s="102">
        <f t="shared" si="58"/>
        <v>1.0871623616611858</v>
      </c>
    </row>
    <row r="3779" spans="1:8" x14ac:dyDescent="0.25">
      <c r="A3779" s="56">
        <v>390890200039</v>
      </c>
      <c r="B3779" s="57" t="s">
        <v>10216</v>
      </c>
      <c r="C3779" s="58" t="s">
        <v>10217</v>
      </c>
      <c r="D3779" s="58" t="s">
        <v>10218</v>
      </c>
      <c r="E3779" s="58" t="s">
        <v>1055</v>
      </c>
      <c r="F3779" s="57" t="s">
        <v>441</v>
      </c>
      <c r="G3779" s="59">
        <v>5299</v>
      </c>
      <c r="H3779" s="102">
        <f t="shared" ref="H3779:H3842" si="59">G3779/4910.95</f>
        <v>1.0790172980787831</v>
      </c>
    </row>
    <row r="3780" spans="1:8" x14ac:dyDescent="0.25">
      <c r="A3780" s="56">
        <v>371970200612</v>
      </c>
      <c r="B3780" s="57" t="s">
        <v>10219</v>
      </c>
      <c r="C3780" s="58" t="s">
        <v>10220</v>
      </c>
      <c r="D3780" s="58" t="s">
        <v>10221</v>
      </c>
      <c r="E3780" s="58" t="s">
        <v>4156</v>
      </c>
      <c r="F3780" s="57" t="s">
        <v>441</v>
      </c>
      <c r="G3780" s="59">
        <v>5121</v>
      </c>
      <c r="H3780" s="102">
        <f t="shared" si="59"/>
        <v>1.0427717651370916</v>
      </c>
    </row>
    <row r="3781" spans="1:8" x14ac:dyDescent="0.25">
      <c r="A3781" s="56">
        <v>400990221772</v>
      </c>
      <c r="B3781" s="57" t="s">
        <v>10222</v>
      </c>
      <c r="C3781" s="58" t="s">
        <v>10223</v>
      </c>
      <c r="D3781" s="58" t="s">
        <v>10224</v>
      </c>
      <c r="E3781" s="58" t="s">
        <v>716</v>
      </c>
      <c r="F3781" s="57" t="s">
        <v>441</v>
      </c>
      <c r="G3781" s="59">
        <v>4816</v>
      </c>
      <c r="H3781" s="102">
        <f t="shared" si="59"/>
        <v>0.98066565532127192</v>
      </c>
    </row>
    <row r="3782" spans="1:8" x14ac:dyDescent="0.25">
      <c r="A3782" s="56">
        <v>391920600149</v>
      </c>
      <c r="B3782" s="57" t="s">
        <v>10225</v>
      </c>
      <c r="C3782" s="58" t="s">
        <v>10226</v>
      </c>
      <c r="D3782" s="58" t="s">
        <v>10227</v>
      </c>
      <c r="E3782" s="58" t="s">
        <v>1416</v>
      </c>
      <c r="F3782" s="57" t="s">
        <v>441</v>
      </c>
      <c r="G3782" s="59">
        <v>4637</v>
      </c>
      <c r="H3782" s="102">
        <f t="shared" si="59"/>
        <v>0.94421649579002032</v>
      </c>
    </row>
    <row r="3783" spans="1:8" x14ac:dyDescent="0.25">
      <c r="A3783" s="56">
        <v>400990122146</v>
      </c>
      <c r="B3783" s="57" t="s">
        <v>10228</v>
      </c>
      <c r="C3783" s="58" t="s">
        <v>10229</v>
      </c>
      <c r="D3783" s="58" t="s">
        <v>10230</v>
      </c>
      <c r="E3783" s="58" t="s">
        <v>716</v>
      </c>
      <c r="F3783" s="57" t="s">
        <v>441</v>
      </c>
      <c r="G3783" s="59">
        <v>4591</v>
      </c>
      <c r="H3783" s="102">
        <f t="shared" si="59"/>
        <v>0.93484967267025731</v>
      </c>
    </row>
    <row r="3784" spans="1:8" x14ac:dyDescent="0.25">
      <c r="A3784" s="56">
        <v>371010400013</v>
      </c>
      <c r="B3784" s="57" t="s">
        <v>10231</v>
      </c>
      <c r="C3784" s="58" t="s">
        <v>10232</v>
      </c>
      <c r="D3784" s="58" t="s">
        <v>10233</v>
      </c>
      <c r="E3784" s="58" t="s">
        <v>4156</v>
      </c>
      <c r="F3784" s="57" t="s">
        <v>441</v>
      </c>
      <c r="G3784" s="59">
        <v>4338</v>
      </c>
      <c r="H3784" s="102">
        <f t="shared" si="59"/>
        <v>0.88333214551156092</v>
      </c>
    </row>
    <row r="3785" spans="1:8" x14ac:dyDescent="0.25">
      <c r="A3785" s="56">
        <v>400030306781</v>
      </c>
      <c r="B3785" s="57" t="s">
        <v>10234</v>
      </c>
      <c r="C3785" s="58" t="s">
        <v>10235</v>
      </c>
      <c r="D3785" s="58" t="s">
        <v>10236</v>
      </c>
      <c r="E3785" s="58" t="s">
        <v>716</v>
      </c>
      <c r="F3785" s="57" t="s">
        <v>441</v>
      </c>
      <c r="G3785" s="59">
        <v>4247</v>
      </c>
      <c r="H3785" s="102">
        <f t="shared" si="59"/>
        <v>0.86480212586159499</v>
      </c>
    </row>
    <row r="3786" spans="1:8" x14ac:dyDescent="0.25">
      <c r="A3786" s="56">
        <v>395161100549</v>
      </c>
      <c r="B3786" s="57" t="s">
        <v>10237</v>
      </c>
      <c r="C3786" s="58" t="s">
        <v>6638</v>
      </c>
      <c r="D3786" s="58" t="s">
        <v>10238</v>
      </c>
      <c r="E3786" s="58" t="s">
        <v>728</v>
      </c>
      <c r="F3786" s="57" t="s">
        <v>441</v>
      </c>
      <c r="G3786" s="59">
        <v>4114</v>
      </c>
      <c r="H3786" s="102">
        <f t="shared" si="59"/>
        <v>0.83771978945010639</v>
      </c>
    </row>
    <row r="3787" spans="1:8" x14ac:dyDescent="0.25">
      <c r="A3787" s="56">
        <v>395180901536</v>
      </c>
      <c r="B3787" s="57" t="s">
        <v>10239</v>
      </c>
      <c r="C3787" s="58" t="s">
        <v>10240</v>
      </c>
      <c r="D3787" s="58" t="s">
        <v>10241</v>
      </c>
      <c r="E3787" s="58" t="s">
        <v>728</v>
      </c>
      <c r="F3787" s="57" t="s">
        <v>441</v>
      </c>
      <c r="G3787" s="59">
        <v>4114</v>
      </c>
      <c r="H3787" s="102">
        <f t="shared" si="59"/>
        <v>0.83771978945010639</v>
      </c>
    </row>
    <row r="3788" spans="1:8" x14ac:dyDescent="0.25">
      <c r="A3788" s="56">
        <v>372791204342</v>
      </c>
      <c r="B3788" s="57" t="s">
        <v>10242</v>
      </c>
      <c r="C3788" s="58" t="s">
        <v>10243</v>
      </c>
      <c r="D3788" s="58" t="s">
        <v>10244</v>
      </c>
      <c r="E3788" s="58" t="s">
        <v>6312</v>
      </c>
      <c r="F3788" s="57" t="s">
        <v>441</v>
      </c>
      <c r="G3788" s="59">
        <v>4113</v>
      </c>
      <c r="H3788" s="102">
        <f t="shared" si="59"/>
        <v>0.83751616286054631</v>
      </c>
    </row>
    <row r="3789" spans="1:8" x14ac:dyDescent="0.25">
      <c r="A3789" s="56">
        <v>390010810020</v>
      </c>
      <c r="B3789" s="57" t="s">
        <v>10245</v>
      </c>
      <c r="C3789" s="58" t="s">
        <v>10246</v>
      </c>
      <c r="D3789" s="58" t="s">
        <v>10247</v>
      </c>
      <c r="E3789" s="58" t="s">
        <v>1532</v>
      </c>
      <c r="F3789" s="57" t="s">
        <v>441</v>
      </c>
      <c r="G3789" s="59">
        <v>4113</v>
      </c>
      <c r="H3789" s="102">
        <f t="shared" si="59"/>
        <v>0.83751616286054631</v>
      </c>
    </row>
    <row r="3790" spans="1:8" x14ac:dyDescent="0.25">
      <c r="A3790" s="56">
        <v>390140300759</v>
      </c>
      <c r="B3790" s="57" t="s">
        <v>10248</v>
      </c>
      <c r="C3790" s="58" t="s">
        <v>10249</v>
      </c>
      <c r="D3790" s="58" t="s">
        <v>10250</v>
      </c>
      <c r="E3790" s="58" t="s">
        <v>1532</v>
      </c>
      <c r="F3790" s="57" t="s">
        <v>441</v>
      </c>
      <c r="G3790" s="59">
        <v>4113</v>
      </c>
      <c r="H3790" s="102">
        <f t="shared" si="59"/>
        <v>0.83751616286054631</v>
      </c>
    </row>
    <row r="3791" spans="1:8" x14ac:dyDescent="0.25">
      <c r="A3791" s="56">
        <v>390820900084</v>
      </c>
      <c r="B3791" s="57" t="s">
        <v>10251</v>
      </c>
      <c r="C3791" s="58" t="s">
        <v>10252</v>
      </c>
      <c r="D3791" s="58" t="s">
        <v>10253</v>
      </c>
      <c r="E3791" s="58" t="s">
        <v>1532</v>
      </c>
      <c r="F3791" s="57" t="s">
        <v>441</v>
      </c>
      <c r="G3791" s="59">
        <v>4113</v>
      </c>
      <c r="H3791" s="102">
        <f t="shared" si="59"/>
        <v>0.83751616286054631</v>
      </c>
    </row>
    <row r="3792" spans="1:8" x14ac:dyDescent="0.25">
      <c r="A3792" s="56">
        <v>391090600400</v>
      </c>
      <c r="B3792" s="57" t="s">
        <v>10254</v>
      </c>
      <c r="C3792" s="58" t="s">
        <v>10255</v>
      </c>
      <c r="D3792" s="58" t="s">
        <v>10256</v>
      </c>
      <c r="E3792" s="58" t="s">
        <v>1416</v>
      </c>
      <c r="F3792" s="57" t="s">
        <v>441</v>
      </c>
      <c r="G3792" s="59">
        <v>4113</v>
      </c>
      <c r="H3792" s="102">
        <f t="shared" si="59"/>
        <v>0.83751616286054631</v>
      </c>
    </row>
    <row r="3793" spans="1:8" x14ac:dyDescent="0.25">
      <c r="A3793" s="56">
        <v>414700801917</v>
      </c>
      <c r="B3793" s="57" t="s">
        <v>10257</v>
      </c>
      <c r="C3793" s="58" t="s">
        <v>10258</v>
      </c>
      <c r="D3793" s="58" t="s">
        <v>10259</v>
      </c>
      <c r="E3793" s="58" t="s">
        <v>2174</v>
      </c>
      <c r="F3793" s="57" t="s">
        <v>441</v>
      </c>
      <c r="G3793" s="59">
        <v>4101</v>
      </c>
      <c r="H3793" s="102">
        <f t="shared" si="59"/>
        <v>0.83507264378582557</v>
      </c>
    </row>
    <row r="3794" spans="1:8" x14ac:dyDescent="0.25">
      <c r="A3794" s="56">
        <v>398901200525</v>
      </c>
      <c r="B3794" s="57" t="s">
        <v>10260</v>
      </c>
      <c r="C3794" s="58" t="s">
        <v>10261</v>
      </c>
      <c r="D3794" s="58" t="s">
        <v>10262</v>
      </c>
      <c r="E3794" s="58" t="s">
        <v>2160</v>
      </c>
      <c r="F3794" s="57" t="s">
        <v>441</v>
      </c>
      <c r="G3794" s="59">
        <v>3825</v>
      </c>
      <c r="H3794" s="102">
        <f t="shared" si="59"/>
        <v>0.77887170506724768</v>
      </c>
    </row>
    <row r="3795" spans="1:8" x14ac:dyDescent="0.25">
      <c r="A3795" s="56">
        <v>400010400943</v>
      </c>
      <c r="B3795" s="57" t="s">
        <v>10263</v>
      </c>
      <c r="C3795" s="58" t="s">
        <v>10264</v>
      </c>
      <c r="D3795" s="58" t="s">
        <v>10265</v>
      </c>
      <c r="E3795" s="58" t="s">
        <v>716</v>
      </c>
      <c r="F3795" s="57" t="s">
        <v>441</v>
      </c>
      <c r="G3795" s="59">
        <v>3805</v>
      </c>
      <c r="H3795" s="102">
        <f t="shared" si="59"/>
        <v>0.77479917327604642</v>
      </c>
    </row>
    <row r="3796" spans="1:8" x14ac:dyDescent="0.25">
      <c r="A3796" s="56">
        <v>400891100921</v>
      </c>
      <c r="B3796" s="57" t="s">
        <v>10266</v>
      </c>
      <c r="C3796" s="58" t="s">
        <v>10267</v>
      </c>
      <c r="D3796" s="58" t="s">
        <v>10268</v>
      </c>
      <c r="E3796" s="58" t="s">
        <v>716</v>
      </c>
      <c r="F3796" s="57" t="s">
        <v>441</v>
      </c>
      <c r="G3796" s="59">
        <v>3614</v>
      </c>
      <c r="H3796" s="102">
        <f t="shared" si="59"/>
        <v>0.73590649467007407</v>
      </c>
    </row>
    <row r="3797" spans="1:8" x14ac:dyDescent="0.25">
      <c r="A3797" s="56">
        <v>400961030968</v>
      </c>
      <c r="B3797" s="57" t="s">
        <v>10269</v>
      </c>
      <c r="C3797" s="58" t="s">
        <v>10270</v>
      </c>
      <c r="D3797" s="58" t="s">
        <v>10271</v>
      </c>
      <c r="E3797" s="58" t="s">
        <v>716</v>
      </c>
      <c r="F3797" s="57" t="s">
        <v>441</v>
      </c>
      <c r="G3797" s="59">
        <v>3584</v>
      </c>
      <c r="H3797" s="102">
        <f t="shared" si="59"/>
        <v>0.72979769698327213</v>
      </c>
    </row>
    <row r="3798" spans="1:8" x14ac:dyDescent="0.25">
      <c r="A3798" s="56">
        <v>400990321416</v>
      </c>
      <c r="B3798" s="57" t="s">
        <v>10272</v>
      </c>
      <c r="C3798" s="58" t="s">
        <v>10273</v>
      </c>
      <c r="D3798" s="58" t="s">
        <v>10274</v>
      </c>
      <c r="E3798" s="58" t="s">
        <v>2127</v>
      </c>
      <c r="F3798" s="57" t="s">
        <v>441</v>
      </c>
      <c r="G3798" s="59">
        <v>3537</v>
      </c>
      <c r="H3798" s="102">
        <f t="shared" si="59"/>
        <v>0.72022724727394904</v>
      </c>
    </row>
    <row r="3799" spans="1:8" x14ac:dyDescent="0.25">
      <c r="A3799" s="56">
        <v>400860700245</v>
      </c>
      <c r="B3799" s="57" t="s">
        <v>10275</v>
      </c>
      <c r="C3799" s="58" t="s">
        <v>10276</v>
      </c>
      <c r="D3799" s="58" t="s">
        <v>10277</v>
      </c>
      <c r="E3799" s="58" t="s">
        <v>716</v>
      </c>
      <c r="F3799" s="57" t="s">
        <v>441</v>
      </c>
      <c r="G3799" s="59">
        <v>3506</v>
      </c>
      <c r="H3799" s="102">
        <f t="shared" si="59"/>
        <v>0.71391482299758702</v>
      </c>
    </row>
    <row r="3800" spans="1:8" x14ac:dyDescent="0.25">
      <c r="A3800" s="56">
        <v>400850200228</v>
      </c>
      <c r="B3800" s="57" t="s">
        <v>10278</v>
      </c>
      <c r="C3800" s="58" t="s">
        <v>10279</v>
      </c>
      <c r="D3800" s="58" t="s">
        <v>7898</v>
      </c>
      <c r="E3800" s="58" t="s">
        <v>716</v>
      </c>
      <c r="F3800" s="57" t="s">
        <v>441</v>
      </c>
      <c r="G3800" s="59">
        <v>3486</v>
      </c>
      <c r="H3800" s="102">
        <f t="shared" si="59"/>
        <v>0.70984229120638576</v>
      </c>
    </row>
    <row r="3801" spans="1:8" x14ac:dyDescent="0.25">
      <c r="A3801" s="56">
        <v>400960221921</v>
      </c>
      <c r="B3801" s="57" t="s">
        <v>10280</v>
      </c>
      <c r="C3801" s="58" t="s">
        <v>10281</v>
      </c>
      <c r="D3801" s="58" t="s">
        <v>4652</v>
      </c>
      <c r="E3801" s="58" t="s">
        <v>2127</v>
      </c>
      <c r="F3801" s="57" t="s">
        <v>441</v>
      </c>
      <c r="G3801" s="59">
        <v>3466</v>
      </c>
      <c r="H3801" s="102">
        <f t="shared" si="59"/>
        <v>0.70576975941518449</v>
      </c>
    </row>
    <row r="3802" spans="1:8" x14ac:dyDescent="0.25">
      <c r="A3802" s="56">
        <v>391891200055</v>
      </c>
      <c r="B3802" s="57" t="s">
        <v>10282</v>
      </c>
      <c r="C3802" s="58" t="s">
        <v>10283</v>
      </c>
      <c r="D3802" s="58" t="s">
        <v>10284</v>
      </c>
      <c r="E3802" s="58" t="s">
        <v>1416</v>
      </c>
      <c r="F3802" s="57" t="s">
        <v>441</v>
      </c>
      <c r="G3802" s="59">
        <v>3386</v>
      </c>
      <c r="H3802" s="102">
        <f t="shared" si="59"/>
        <v>0.68947963225037923</v>
      </c>
    </row>
    <row r="3803" spans="1:8" x14ac:dyDescent="0.25">
      <c r="A3803" s="56">
        <v>400000601118</v>
      </c>
      <c r="B3803" s="57" t="s">
        <v>10285</v>
      </c>
      <c r="C3803" s="58" t="s">
        <v>10286</v>
      </c>
      <c r="D3803" s="58" t="s">
        <v>10287</v>
      </c>
      <c r="E3803" s="58" t="s">
        <v>716</v>
      </c>
      <c r="F3803" s="57" t="s">
        <v>441</v>
      </c>
      <c r="G3803" s="59">
        <v>3227</v>
      </c>
      <c r="H3803" s="102">
        <f t="shared" si="59"/>
        <v>0.65710300451032899</v>
      </c>
    </row>
    <row r="3804" spans="1:8" x14ac:dyDescent="0.25">
      <c r="A3804" s="56">
        <v>400030306552</v>
      </c>
      <c r="B3804" s="57" t="s">
        <v>10288</v>
      </c>
      <c r="C3804" s="58" t="s">
        <v>10289</v>
      </c>
      <c r="D3804" s="58" t="s">
        <v>8850</v>
      </c>
      <c r="E3804" s="58" t="s">
        <v>716</v>
      </c>
      <c r="F3804" s="57" t="s">
        <v>441</v>
      </c>
      <c r="G3804" s="59">
        <v>3156</v>
      </c>
      <c r="H3804" s="102">
        <f t="shared" si="59"/>
        <v>0.64264551665156433</v>
      </c>
    </row>
    <row r="3805" spans="1:8" x14ac:dyDescent="0.25">
      <c r="A3805" s="56">
        <v>400960521381</v>
      </c>
      <c r="B3805" s="57" t="s">
        <v>10290</v>
      </c>
      <c r="C3805" s="58" t="s">
        <v>10291</v>
      </c>
      <c r="D3805" s="58" t="s">
        <v>10271</v>
      </c>
      <c r="E3805" s="58" t="s">
        <v>716</v>
      </c>
      <c r="F3805" s="57" t="s">
        <v>441</v>
      </c>
      <c r="G3805" s="59">
        <v>2985</v>
      </c>
      <c r="H3805" s="102">
        <f t="shared" si="59"/>
        <v>0.60782536983679336</v>
      </c>
    </row>
    <row r="3806" spans="1:8" x14ac:dyDescent="0.25">
      <c r="A3806" s="56">
        <v>372990700723</v>
      </c>
      <c r="B3806" s="57" t="s">
        <v>10292</v>
      </c>
      <c r="C3806" s="58" t="s">
        <v>10293</v>
      </c>
      <c r="D3806" s="58" t="s">
        <v>10294</v>
      </c>
      <c r="E3806" s="58" t="s">
        <v>10295</v>
      </c>
      <c r="F3806" s="57" t="s">
        <v>441</v>
      </c>
      <c r="G3806" s="59">
        <v>2889</v>
      </c>
      <c r="H3806" s="102">
        <f t="shared" si="59"/>
        <v>0.58827721723902704</v>
      </c>
    </row>
    <row r="3807" spans="1:8" x14ac:dyDescent="0.25">
      <c r="A3807" s="56">
        <v>390820500043</v>
      </c>
      <c r="B3807" s="57" t="s">
        <v>10296</v>
      </c>
      <c r="C3807" s="58" t="s">
        <v>9357</v>
      </c>
      <c r="D3807" s="58" t="s">
        <v>10297</v>
      </c>
      <c r="E3807" s="58" t="s">
        <v>1532</v>
      </c>
      <c r="F3807" s="57" t="s">
        <v>441</v>
      </c>
      <c r="G3807" s="59">
        <v>2889</v>
      </c>
      <c r="H3807" s="102">
        <f t="shared" si="59"/>
        <v>0.58827721723902704</v>
      </c>
    </row>
    <row r="3808" spans="1:8" x14ac:dyDescent="0.25">
      <c r="A3808" s="56">
        <v>390970611765</v>
      </c>
      <c r="B3808" s="57" t="s">
        <v>10298</v>
      </c>
      <c r="C3808" s="58" t="s">
        <v>10299</v>
      </c>
      <c r="D3808" s="58" t="s">
        <v>10300</v>
      </c>
      <c r="E3808" s="58" t="s">
        <v>1532</v>
      </c>
      <c r="F3808" s="57" t="s">
        <v>441</v>
      </c>
      <c r="G3808" s="59">
        <v>2889</v>
      </c>
      <c r="H3808" s="102">
        <f t="shared" si="59"/>
        <v>0.58827721723902704</v>
      </c>
    </row>
    <row r="3809" spans="1:8" x14ac:dyDescent="0.25">
      <c r="A3809" s="56">
        <v>394130600059</v>
      </c>
      <c r="B3809" s="57" t="s">
        <v>10301</v>
      </c>
      <c r="C3809" s="58" t="s">
        <v>10302</v>
      </c>
      <c r="D3809" s="58" t="s">
        <v>10303</v>
      </c>
      <c r="E3809" s="58" t="s">
        <v>3153</v>
      </c>
      <c r="F3809" s="57" t="s">
        <v>441</v>
      </c>
      <c r="G3809" s="59">
        <v>2889</v>
      </c>
      <c r="H3809" s="102">
        <f t="shared" si="59"/>
        <v>0.58827721723902704</v>
      </c>
    </row>
    <row r="3810" spans="1:8" x14ac:dyDescent="0.25">
      <c r="A3810" s="56">
        <v>371051200657</v>
      </c>
      <c r="B3810" s="57" t="s">
        <v>10304</v>
      </c>
      <c r="C3810" s="58" t="s">
        <v>10305</v>
      </c>
      <c r="D3810" s="58" t="s">
        <v>3471</v>
      </c>
      <c r="E3810" s="58" t="s">
        <v>3101</v>
      </c>
      <c r="F3810" s="57" t="s">
        <v>441</v>
      </c>
      <c r="G3810" s="59">
        <v>2888</v>
      </c>
      <c r="H3810" s="102">
        <f t="shared" si="59"/>
        <v>0.58807359064946707</v>
      </c>
    </row>
    <row r="3811" spans="1:8" x14ac:dyDescent="0.25">
      <c r="A3811" s="56">
        <v>390800102149</v>
      </c>
      <c r="B3811" s="57" t="s">
        <v>10306</v>
      </c>
      <c r="C3811" s="58" t="s">
        <v>10307</v>
      </c>
      <c r="D3811" s="58" t="s">
        <v>10308</v>
      </c>
      <c r="E3811" s="58" t="s">
        <v>1532</v>
      </c>
      <c r="F3811" s="57" t="s">
        <v>441</v>
      </c>
      <c r="G3811" s="59">
        <v>2888</v>
      </c>
      <c r="H3811" s="102">
        <f t="shared" si="59"/>
        <v>0.58807359064946707</v>
      </c>
    </row>
    <row r="3812" spans="1:8" x14ac:dyDescent="0.25">
      <c r="A3812" s="56">
        <v>391891100131</v>
      </c>
      <c r="B3812" s="57" t="s">
        <v>10309</v>
      </c>
      <c r="C3812" s="58" t="s">
        <v>10310</v>
      </c>
      <c r="D3812" s="58" t="s">
        <v>10311</v>
      </c>
      <c r="E3812" s="58" t="s">
        <v>3788</v>
      </c>
      <c r="F3812" s="57" t="s">
        <v>441</v>
      </c>
      <c r="G3812" s="59">
        <v>2888</v>
      </c>
      <c r="H3812" s="102">
        <f t="shared" si="59"/>
        <v>0.58807359064946707</v>
      </c>
    </row>
    <row r="3813" spans="1:8" x14ac:dyDescent="0.25">
      <c r="A3813" s="56">
        <v>400081003546</v>
      </c>
      <c r="B3813" s="57" t="s">
        <v>10312</v>
      </c>
      <c r="C3813" s="58" t="s">
        <v>10313</v>
      </c>
      <c r="D3813" s="58" t="s">
        <v>10314</v>
      </c>
      <c r="E3813" s="58" t="s">
        <v>716</v>
      </c>
      <c r="F3813" s="57" t="s">
        <v>441</v>
      </c>
      <c r="G3813" s="59">
        <v>2888</v>
      </c>
      <c r="H3813" s="102">
        <f t="shared" si="59"/>
        <v>0.58807359064946707</v>
      </c>
    </row>
    <row r="3814" spans="1:8" x14ac:dyDescent="0.25">
      <c r="A3814" s="56">
        <v>400131203231</v>
      </c>
      <c r="B3814" s="57" t="s">
        <v>10315</v>
      </c>
      <c r="C3814" s="58" t="s">
        <v>10316</v>
      </c>
      <c r="D3814" s="58" t="s">
        <v>10317</v>
      </c>
      <c r="E3814" s="58" t="s">
        <v>716</v>
      </c>
      <c r="F3814" s="57" t="s">
        <v>441</v>
      </c>
      <c r="G3814" s="59">
        <v>2888</v>
      </c>
      <c r="H3814" s="102">
        <f t="shared" si="59"/>
        <v>0.58807359064946707</v>
      </c>
    </row>
    <row r="3815" spans="1:8" x14ac:dyDescent="0.25">
      <c r="A3815" s="56">
        <v>400751100149</v>
      </c>
      <c r="B3815" s="57" t="s">
        <v>10318</v>
      </c>
      <c r="C3815" s="58" t="s">
        <v>10319</v>
      </c>
      <c r="D3815" s="58" t="s">
        <v>10320</v>
      </c>
      <c r="E3815" s="58" t="s">
        <v>716</v>
      </c>
      <c r="F3815" s="57" t="s">
        <v>441</v>
      </c>
      <c r="G3815" s="59">
        <v>2827</v>
      </c>
      <c r="H3815" s="102">
        <f t="shared" si="59"/>
        <v>0.5756523686863031</v>
      </c>
    </row>
    <row r="3816" spans="1:8" x14ac:dyDescent="0.25">
      <c r="A3816" s="56">
        <v>390840300202</v>
      </c>
      <c r="B3816" s="57" t="s">
        <v>10321</v>
      </c>
      <c r="C3816" s="58" t="s">
        <v>10322</v>
      </c>
      <c r="D3816" s="58" t="s">
        <v>10323</v>
      </c>
      <c r="E3816" s="58" t="s">
        <v>1532</v>
      </c>
      <c r="F3816" s="57" t="s">
        <v>441</v>
      </c>
      <c r="G3816" s="59">
        <v>2805</v>
      </c>
      <c r="H3816" s="102">
        <f t="shared" si="59"/>
        <v>0.57117258371598167</v>
      </c>
    </row>
    <row r="3817" spans="1:8" x14ac:dyDescent="0.25">
      <c r="A3817" s="56">
        <v>400980122385</v>
      </c>
      <c r="B3817" s="57" t="s">
        <v>10324</v>
      </c>
      <c r="C3817" s="58" t="s">
        <v>10325</v>
      </c>
      <c r="D3817" s="58" t="s">
        <v>10326</v>
      </c>
      <c r="E3817" s="58" t="s">
        <v>716</v>
      </c>
      <c r="F3817" s="57" t="s">
        <v>441</v>
      </c>
      <c r="G3817" s="59">
        <v>2727</v>
      </c>
      <c r="H3817" s="102">
        <f t="shared" si="59"/>
        <v>0.55528970973029657</v>
      </c>
    </row>
    <row r="3818" spans="1:8" x14ac:dyDescent="0.25">
      <c r="A3818" s="56">
        <v>400961230924</v>
      </c>
      <c r="B3818" s="57" t="s">
        <v>10327</v>
      </c>
      <c r="C3818" s="58" t="s">
        <v>10328</v>
      </c>
      <c r="D3818" s="58" t="s">
        <v>10329</v>
      </c>
      <c r="E3818" s="58" t="s">
        <v>716</v>
      </c>
      <c r="F3818" s="57" t="s">
        <v>441</v>
      </c>
      <c r="G3818" s="59">
        <v>2541</v>
      </c>
      <c r="H3818" s="102">
        <f t="shared" si="59"/>
        <v>0.51741516407212451</v>
      </c>
    </row>
    <row r="3819" spans="1:8" x14ac:dyDescent="0.25">
      <c r="A3819" s="56">
        <v>400980122814</v>
      </c>
      <c r="B3819" s="57" t="s">
        <v>10330</v>
      </c>
      <c r="C3819" s="58" t="s">
        <v>10331</v>
      </c>
      <c r="D3819" s="58" t="s">
        <v>9959</v>
      </c>
      <c r="E3819" s="58" t="s">
        <v>1051</v>
      </c>
      <c r="F3819" s="57" t="s">
        <v>441</v>
      </c>
      <c r="G3819" s="59">
        <v>2332</v>
      </c>
      <c r="H3819" s="102">
        <f t="shared" si="59"/>
        <v>0.47485720685407101</v>
      </c>
    </row>
    <row r="3820" spans="1:8" x14ac:dyDescent="0.25">
      <c r="A3820" s="56">
        <v>400010501235</v>
      </c>
      <c r="B3820" s="57" t="s">
        <v>10332</v>
      </c>
      <c r="C3820" s="58" t="s">
        <v>10333</v>
      </c>
      <c r="D3820" s="58" t="s">
        <v>10334</v>
      </c>
      <c r="E3820" s="58" t="s">
        <v>716</v>
      </c>
      <c r="F3820" s="57" t="s">
        <v>441</v>
      </c>
      <c r="G3820" s="59">
        <v>2232</v>
      </c>
      <c r="H3820" s="102">
        <f t="shared" si="59"/>
        <v>0.45449454789806454</v>
      </c>
    </row>
    <row r="3821" spans="1:8" x14ac:dyDescent="0.25">
      <c r="A3821" s="56">
        <v>391930900078</v>
      </c>
      <c r="B3821" s="57" t="s">
        <v>10335</v>
      </c>
      <c r="C3821" s="58" t="s">
        <v>10336</v>
      </c>
      <c r="D3821" s="58" t="s">
        <v>10337</v>
      </c>
      <c r="E3821" s="58" t="s">
        <v>1416</v>
      </c>
      <c r="F3821" s="57" t="s">
        <v>441</v>
      </c>
      <c r="G3821" s="59">
        <v>2213</v>
      </c>
      <c r="H3821" s="102">
        <f t="shared" si="59"/>
        <v>0.4506256426964233</v>
      </c>
    </row>
    <row r="3822" spans="1:8" x14ac:dyDescent="0.25">
      <c r="A3822" s="56">
        <v>400951231221</v>
      </c>
      <c r="B3822" s="57" t="s">
        <v>10338</v>
      </c>
      <c r="C3822" s="58" t="s">
        <v>10339</v>
      </c>
      <c r="D3822" s="58" t="s">
        <v>10340</v>
      </c>
      <c r="E3822" s="58" t="s">
        <v>716</v>
      </c>
      <c r="F3822" s="57" t="s">
        <v>441</v>
      </c>
      <c r="G3822" s="59">
        <v>2199</v>
      </c>
      <c r="H3822" s="102">
        <f t="shared" si="59"/>
        <v>0.44777487044258241</v>
      </c>
    </row>
    <row r="3823" spans="1:8" x14ac:dyDescent="0.25">
      <c r="A3823" s="56">
        <v>400910100414</v>
      </c>
      <c r="B3823" s="57" t="s">
        <v>10341</v>
      </c>
      <c r="C3823" s="58" t="s">
        <v>10342</v>
      </c>
      <c r="D3823" s="58" t="s">
        <v>10343</v>
      </c>
      <c r="E3823" s="58" t="s">
        <v>716</v>
      </c>
      <c r="F3823" s="57" t="s">
        <v>441</v>
      </c>
      <c r="G3823" s="59">
        <v>2149</v>
      </c>
      <c r="H3823" s="102">
        <f t="shared" si="59"/>
        <v>0.4375935409645792</v>
      </c>
    </row>
    <row r="3824" spans="1:8" x14ac:dyDescent="0.25">
      <c r="A3824" s="56">
        <v>390990410855</v>
      </c>
      <c r="B3824" s="57" t="s">
        <v>10344</v>
      </c>
      <c r="C3824" s="58" t="s">
        <v>10345</v>
      </c>
      <c r="D3824" s="58" t="s">
        <v>10346</v>
      </c>
      <c r="E3824" s="58" t="s">
        <v>1532</v>
      </c>
      <c r="F3824" s="57" t="s">
        <v>441</v>
      </c>
      <c r="G3824" s="59">
        <v>2092</v>
      </c>
      <c r="H3824" s="102">
        <f t="shared" si="59"/>
        <v>0.42598682535965549</v>
      </c>
    </row>
    <row r="3825" spans="1:8" x14ac:dyDescent="0.25">
      <c r="A3825" s="56">
        <v>400850900165</v>
      </c>
      <c r="B3825" s="57" t="s">
        <v>10347</v>
      </c>
      <c r="C3825" s="58" t="s">
        <v>10348</v>
      </c>
      <c r="D3825" s="58" t="s">
        <v>6444</v>
      </c>
      <c r="E3825" s="58" t="s">
        <v>716</v>
      </c>
      <c r="F3825" s="57" t="s">
        <v>441</v>
      </c>
      <c r="G3825" s="59">
        <v>2080</v>
      </c>
      <c r="H3825" s="102">
        <f t="shared" si="59"/>
        <v>0.4235433062849347</v>
      </c>
    </row>
    <row r="3826" spans="1:8" x14ac:dyDescent="0.25">
      <c r="A3826" s="56">
        <v>400961130539</v>
      </c>
      <c r="B3826" s="57" t="s">
        <v>10349</v>
      </c>
      <c r="C3826" s="58" t="s">
        <v>10350</v>
      </c>
      <c r="D3826" s="58" t="s">
        <v>3091</v>
      </c>
      <c r="E3826" s="58" t="s">
        <v>1051</v>
      </c>
      <c r="F3826" s="57" t="s">
        <v>441</v>
      </c>
      <c r="G3826" s="59">
        <v>1925</v>
      </c>
      <c r="H3826" s="102">
        <f t="shared" si="59"/>
        <v>0.39198118490312467</v>
      </c>
    </row>
    <row r="3827" spans="1:8" x14ac:dyDescent="0.25">
      <c r="A3827" s="56">
        <v>372791203133</v>
      </c>
      <c r="B3827" s="57" t="s">
        <v>10351</v>
      </c>
      <c r="C3827" s="58" t="s">
        <v>10352</v>
      </c>
      <c r="D3827" s="58" t="s">
        <v>3013</v>
      </c>
      <c r="E3827" s="58" t="s">
        <v>3014</v>
      </c>
      <c r="F3827" s="57" t="s">
        <v>441</v>
      </c>
      <c r="G3827" s="59">
        <v>1855</v>
      </c>
      <c r="H3827" s="102">
        <f t="shared" si="59"/>
        <v>0.37772732363392014</v>
      </c>
    </row>
    <row r="3828" spans="1:8" x14ac:dyDescent="0.25">
      <c r="A3828" s="56">
        <v>400991122000</v>
      </c>
      <c r="B3828" s="57" t="s">
        <v>10353</v>
      </c>
      <c r="C3828" s="58" t="s">
        <v>4693</v>
      </c>
      <c r="D3828" s="58" t="s">
        <v>10354</v>
      </c>
      <c r="E3828" s="58" t="s">
        <v>716</v>
      </c>
      <c r="F3828" s="57" t="s">
        <v>441</v>
      </c>
      <c r="G3828" s="59">
        <v>1761</v>
      </c>
      <c r="H3828" s="102">
        <f t="shared" si="59"/>
        <v>0.35858642421527404</v>
      </c>
    </row>
    <row r="3829" spans="1:8" x14ac:dyDescent="0.25">
      <c r="A3829" s="56">
        <v>400971221133</v>
      </c>
      <c r="B3829" s="57" t="s">
        <v>10355</v>
      </c>
      <c r="C3829" s="58" t="s">
        <v>10356</v>
      </c>
      <c r="D3829" s="58" t="s">
        <v>10357</v>
      </c>
      <c r="E3829" s="58" t="s">
        <v>1051</v>
      </c>
      <c r="F3829" s="57" t="s">
        <v>441</v>
      </c>
      <c r="G3829" s="59">
        <v>1669</v>
      </c>
      <c r="H3829" s="102">
        <f t="shared" si="59"/>
        <v>0.33985277797574809</v>
      </c>
    </row>
    <row r="3830" spans="1:8" x14ac:dyDescent="0.25">
      <c r="A3830" s="56">
        <v>400850200198</v>
      </c>
      <c r="B3830" s="57" t="s">
        <v>10358</v>
      </c>
      <c r="C3830" s="58" t="s">
        <v>10359</v>
      </c>
      <c r="D3830" s="58" t="s">
        <v>4660</v>
      </c>
      <c r="E3830" s="58" t="s">
        <v>716</v>
      </c>
      <c r="F3830" s="57" t="s">
        <v>441</v>
      </c>
      <c r="G3830" s="59">
        <v>1599</v>
      </c>
      <c r="H3830" s="102">
        <f t="shared" si="59"/>
        <v>0.32559891670654356</v>
      </c>
    </row>
    <row r="3831" spans="1:8" x14ac:dyDescent="0.25">
      <c r="A3831" s="56">
        <v>400990320371</v>
      </c>
      <c r="B3831" s="57" t="s">
        <v>10360</v>
      </c>
      <c r="C3831" s="58" t="s">
        <v>10361</v>
      </c>
      <c r="D3831" s="58" t="s">
        <v>5359</v>
      </c>
      <c r="E3831" s="58" t="s">
        <v>716</v>
      </c>
      <c r="F3831" s="57" t="s">
        <v>441</v>
      </c>
      <c r="G3831" s="59">
        <v>1539</v>
      </c>
      <c r="H3831" s="102">
        <f t="shared" si="59"/>
        <v>0.31338132133293967</v>
      </c>
    </row>
    <row r="3832" spans="1:8" x14ac:dyDescent="0.25">
      <c r="A3832" s="56">
        <v>390911000248</v>
      </c>
      <c r="B3832" s="57" t="s">
        <v>10362</v>
      </c>
      <c r="C3832" s="58" t="s">
        <v>10363</v>
      </c>
      <c r="D3832" s="58" t="s">
        <v>10090</v>
      </c>
      <c r="E3832" s="58" t="s">
        <v>1055</v>
      </c>
      <c r="F3832" s="57" t="s">
        <v>441</v>
      </c>
      <c r="G3832" s="59">
        <v>1509</v>
      </c>
      <c r="H3832" s="102">
        <f t="shared" si="59"/>
        <v>0.30727252364613772</v>
      </c>
    </row>
    <row r="3833" spans="1:8" x14ac:dyDescent="0.25">
      <c r="A3833" s="56">
        <v>390910900083</v>
      </c>
      <c r="B3833" s="57" t="s">
        <v>10364</v>
      </c>
      <c r="C3833" s="58" t="s">
        <v>8101</v>
      </c>
      <c r="D3833" s="58" t="s">
        <v>3535</v>
      </c>
      <c r="E3833" s="58" t="s">
        <v>1532</v>
      </c>
      <c r="F3833" s="57" t="s">
        <v>441</v>
      </c>
      <c r="G3833" s="59">
        <v>1455</v>
      </c>
      <c r="H3833" s="102">
        <f t="shared" si="59"/>
        <v>0.29627668780989425</v>
      </c>
    </row>
    <row r="3834" spans="1:8" x14ac:dyDescent="0.25">
      <c r="A3834" s="56">
        <v>400020404866</v>
      </c>
      <c r="B3834" s="57" t="s">
        <v>10365</v>
      </c>
      <c r="C3834" s="58" t="s">
        <v>10366</v>
      </c>
      <c r="D3834" s="58" t="s">
        <v>10367</v>
      </c>
      <c r="E3834" s="58" t="s">
        <v>716</v>
      </c>
      <c r="F3834" s="57" t="s">
        <v>441</v>
      </c>
      <c r="G3834" s="59">
        <v>1442</v>
      </c>
      <c r="H3834" s="102">
        <f t="shared" si="59"/>
        <v>0.29362954214561338</v>
      </c>
    </row>
    <row r="3835" spans="1:8" x14ac:dyDescent="0.25">
      <c r="A3835" s="56">
        <v>390940200108</v>
      </c>
      <c r="B3835" s="57" t="s">
        <v>10368</v>
      </c>
      <c r="C3835" s="58" t="s">
        <v>10369</v>
      </c>
      <c r="D3835" s="58" t="s">
        <v>10370</v>
      </c>
      <c r="E3835" s="58" t="s">
        <v>1532</v>
      </c>
      <c r="F3835" s="57" t="s">
        <v>441</v>
      </c>
      <c r="G3835" s="59">
        <v>1438</v>
      </c>
      <c r="H3835" s="102">
        <f t="shared" si="59"/>
        <v>0.29281503578737311</v>
      </c>
    </row>
    <row r="3836" spans="1:8" x14ac:dyDescent="0.25">
      <c r="A3836" s="56">
        <v>400800400862</v>
      </c>
      <c r="B3836" s="57" t="s">
        <v>10371</v>
      </c>
      <c r="C3836" s="58" t="s">
        <v>10372</v>
      </c>
      <c r="D3836" s="58" t="s">
        <v>10373</v>
      </c>
      <c r="E3836" s="58" t="s">
        <v>716</v>
      </c>
      <c r="F3836" s="57" t="s">
        <v>441</v>
      </c>
      <c r="G3836" s="59">
        <v>1391</v>
      </c>
      <c r="H3836" s="102">
        <f t="shared" si="59"/>
        <v>0.28324458607805009</v>
      </c>
    </row>
    <row r="3837" spans="1:8" x14ac:dyDescent="0.25">
      <c r="A3837" s="56">
        <v>400000102235</v>
      </c>
      <c r="B3837" s="57" t="s">
        <v>10374</v>
      </c>
      <c r="C3837" s="58" t="s">
        <v>10375</v>
      </c>
      <c r="D3837" s="58" t="s">
        <v>8894</v>
      </c>
      <c r="E3837" s="58" t="s">
        <v>716</v>
      </c>
      <c r="F3837" s="57" t="s">
        <v>441</v>
      </c>
      <c r="G3837" s="59">
        <v>1379</v>
      </c>
      <c r="H3837" s="102">
        <f t="shared" si="59"/>
        <v>0.2808010670033293</v>
      </c>
    </row>
    <row r="3838" spans="1:8" x14ac:dyDescent="0.25">
      <c r="A3838" s="56">
        <v>371960500286</v>
      </c>
      <c r="B3838" s="57" t="s">
        <v>10376</v>
      </c>
      <c r="C3838" s="58" t="s">
        <v>10377</v>
      </c>
      <c r="D3838" s="58" t="s">
        <v>10378</v>
      </c>
      <c r="E3838" s="58" t="s">
        <v>4156</v>
      </c>
      <c r="F3838" s="57" t="s">
        <v>441</v>
      </c>
      <c r="G3838" s="59">
        <v>1355</v>
      </c>
      <c r="H3838" s="102">
        <f t="shared" si="59"/>
        <v>0.27591402885388777</v>
      </c>
    </row>
    <row r="3839" spans="1:8" x14ac:dyDescent="0.25">
      <c r="A3839" s="56">
        <v>390890900031</v>
      </c>
      <c r="B3839" s="57" t="s">
        <v>10379</v>
      </c>
      <c r="C3839" s="58" t="s">
        <v>10380</v>
      </c>
      <c r="D3839" s="58" t="s">
        <v>10381</v>
      </c>
      <c r="E3839" s="58" t="s">
        <v>1055</v>
      </c>
      <c r="F3839" s="57" t="s">
        <v>441</v>
      </c>
      <c r="G3839" s="59">
        <v>1268</v>
      </c>
      <c r="H3839" s="102">
        <f t="shared" si="59"/>
        <v>0.25819851556216211</v>
      </c>
    </row>
    <row r="3840" spans="1:8" x14ac:dyDescent="0.25">
      <c r="A3840" s="56">
        <v>400950431057</v>
      </c>
      <c r="B3840" s="57" t="s">
        <v>10382</v>
      </c>
      <c r="C3840" s="58" t="s">
        <v>10383</v>
      </c>
      <c r="D3840" s="58" t="s">
        <v>10384</v>
      </c>
      <c r="E3840" s="58" t="s">
        <v>716</v>
      </c>
      <c r="F3840" s="57" t="s">
        <v>441</v>
      </c>
      <c r="G3840" s="59">
        <v>1246</v>
      </c>
      <c r="H3840" s="102">
        <f t="shared" si="59"/>
        <v>0.25371873059184069</v>
      </c>
    </row>
    <row r="3841" spans="1:8" x14ac:dyDescent="0.25">
      <c r="A3841" s="56">
        <v>371850204037</v>
      </c>
      <c r="B3841" s="57" t="s">
        <v>10385</v>
      </c>
      <c r="C3841" s="58" t="s">
        <v>3398</v>
      </c>
      <c r="D3841" s="58" t="s">
        <v>3733</v>
      </c>
      <c r="E3841" s="58" t="s">
        <v>2174</v>
      </c>
      <c r="F3841" s="57" t="s">
        <v>441</v>
      </c>
      <c r="G3841" s="59">
        <v>1110</v>
      </c>
      <c r="H3841" s="102">
        <f t="shared" si="59"/>
        <v>0.22602551441167187</v>
      </c>
    </row>
    <row r="3842" spans="1:8" x14ac:dyDescent="0.25">
      <c r="A3842" s="56">
        <v>390861000551</v>
      </c>
      <c r="B3842" s="57" t="s">
        <v>10386</v>
      </c>
      <c r="C3842" s="58" t="s">
        <v>10387</v>
      </c>
      <c r="D3842" s="58" t="s">
        <v>10388</v>
      </c>
      <c r="E3842" s="58" t="s">
        <v>1532</v>
      </c>
      <c r="F3842" s="57" t="s">
        <v>441</v>
      </c>
      <c r="G3842" s="59">
        <v>1074</v>
      </c>
      <c r="H3842" s="102">
        <f t="shared" si="59"/>
        <v>0.21869495718750956</v>
      </c>
    </row>
    <row r="3843" spans="1:8" x14ac:dyDescent="0.25">
      <c r="A3843" s="56">
        <v>400750500151</v>
      </c>
      <c r="B3843" s="57" t="s">
        <v>10389</v>
      </c>
      <c r="C3843" s="58" t="s">
        <v>10390</v>
      </c>
      <c r="D3843" s="58" t="s">
        <v>6396</v>
      </c>
      <c r="E3843" s="58" t="s">
        <v>716</v>
      </c>
      <c r="F3843" s="57" t="s">
        <v>441</v>
      </c>
      <c r="G3843" s="59">
        <v>1041</v>
      </c>
      <c r="H3843" s="102">
        <f t="shared" ref="H3843:H3857" si="60">G3843/4910.95</f>
        <v>0.21197527973202743</v>
      </c>
    </row>
    <row r="3844" spans="1:8" x14ac:dyDescent="0.25">
      <c r="A3844" s="56">
        <v>371030501088</v>
      </c>
      <c r="B3844" s="57" t="s">
        <v>10391</v>
      </c>
      <c r="C3844" s="58" t="s">
        <v>10392</v>
      </c>
      <c r="D3844" s="58" t="s">
        <v>10393</v>
      </c>
      <c r="E3844" s="58" t="s">
        <v>4156</v>
      </c>
      <c r="F3844" s="57" t="s">
        <v>441</v>
      </c>
      <c r="G3844" s="59">
        <v>903</v>
      </c>
      <c r="H3844" s="102">
        <f t="shared" si="60"/>
        <v>0.18387481037273848</v>
      </c>
    </row>
    <row r="3845" spans="1:8" x14ac:dyDescent="0.25">
      <c r="A3845" s="56">
        <v>390881000108</v>
      </c>
      <c r="B3845" s="57" t="s">
        <v>10394</v>
      </c>
      <c r="C3845" s="58" t="s">
        <v>10395</v>
      </c>
      <c r="D3845" s="58" t="s">
        <v>10396</v>
      </c>
      <c r="E3845" s="58" t="s">
        <v>1055</v>
      </c>
      <c r="F3845" s="57" t="s">
        <v>441</v>
      </c>
      <c r="G3845" s="59">
        <v>892</v>
      </c>
      <c r="H3845" s="102">
        <f t="shared" si="60"/>
        <v>0.18163491788757777</v>
      </c>
    </row>
    <row r="3846" spans="1:8" x14ac:dyDescent="0.25">
      <c r="A3846" s="56">
        <v>390920600266</v>
      </c>
      <c r="B3846" s="57" t="s">
        <v>10397</v>
      </c>
      <c r="C3846" s="58" t="s">
        <v>10398</v>
      </c>
      <c r="D3846" s="58" t="s">
        <v>10399</v>
      </c>
      <c r="E3846" s="58" t="s">
        <v>1532</v>
      </c>
      <c r="F3846" s="57" t="s">
        <v>441</v>
      </c>
      <c r="G3846" s="59">
        <v>877</v>
      </c>
      <c r="H3846" s="102">
        <f t="shared" si="60"/>
        <v>0.17858051904417679</v>
      </c>
    </row>
    <row r="3847" spans="1:8" x14ac:dyDescent="0.25">
      <c r="A3847" s="56">
        <v>390931100044</v>
      </c>
      <c r="B3847" s="57" t="s">
        <v>10400</v>
      </c>
      <c r="C3847" s="58" t="s">
        <v>5578</v>
      </c>
      <c r="D3847" s="58" t="s">
        <v>5579</v>
      </c>
      <c r="E3847" s="58" t="s">
        <v>1532</v>
      </c>
      <c r="F3847" s="57" t="s">
        <v>441</v>
      </c>
      <c r="G3847" s="59">
        <v>617</v>
      </c>
      <c r="H3847" s="102">
        <f t="shared" si="60"/>
        <v>0.12563760575855995</v>
      </c>
    </row>
    <row r="3848" spans="1:8" x14ac:dyDescent="0.25">
      <c r="A3848" s="56">
        <v>400851200451</v>
      </c>
      <c r="B3848" s="57" t="s">
        <v>10401</v>
      </c>
      <c r="C3848" s="58" t="s">
        <v>10402</v>
      </c>
      <c r="D3848" s="58" t="s">
        <v>10403</v>
      </c>
      <c r="E3848" s="58" t="s">
        <v>716</v>
      </c>
      <c r="F3848" s="57" t="s">
        <v>441</v>
      </c>
      <c r="G3848" s="59">
        <v>550</v>
      </c>
      <c r="H3848" s="102">
        <f t="shared" si="60"/>
        <v>0.11199462425803562</v>
      </c>
    </row>
    <row r="3849" spans="1:8" x14ac:dyDescent="0.25">
      <c r="A3849" s="56">
        <v>400860500190</v>
      </c>
      <c r="B3849" s="57" t="s">
        <v>10404</v>
      </c>
      <c r="C3849" s="58" t="s">
        <v>10405</v>
      </c>
      <c r="D3849" s="58" t="s">
        <v>7786</v>
      </c>
      <c r="E3849" s="58" t="s">
        <v>716</v>
      </c>
      <c r="F3849" s="57" t="s">
        <v>441</v>
      </c>
      <c r="G3849" s="59">
        <v>548</v>
      </c>
      <c r="H3849" s="102">
        <f t="shared" si="60"/>
        <v>0.11158737107891549</v>
      </c>
    </row>
    <row r="3850" spans="1:8" x14ac:dyDescent="0.25">
      <c r="A3850" s="56">
        <v>400990822938</v>
      </c>
      <c r="B3850" s="57" t="s">
        <v>10406</v>
      </c>
      <c r="C3850" s="58" t="s">
        <v>10407</v>
      </c>
      <c r="D3850" s="58" t="s">
        <v>10408</v>
      </c>
      <c r="E3850" s="58" t="s">
        <v>716</v>
      </c>
      <c r="F3850" s="57" t="s">
        <v>441</v>
      </c>
      <c r="G3850" s="59">
        <v>269</v>
      </c>
      <c r="H3850" s="102">
        <f t="shared" si="60"/>
        <v>5.4775552591657423E-2</v>
      </c>
    </row>
    <row r="3851" spans="1:8" x14ac:dyDescent="0.25">
      <c r="A3851" s="56">
        <v>390861200470</v>
      </c>
      <c r="B3851" s="57" t="s">
        <v>10409</v>
      </c>
      <c r="C3851" s="58" t="s">
        <v>10410</v>
      </c>
      <c r="D3851" s="58" t="s">
        <v>10411</v>
      </c>
      <c r="E3851" s="58" t="s">
        <v>1532</v>
      </c>
      <c r="F3851" s="57" t="s">
        <v>441</v>
      </c>
      <c r="G3851" s="59">
        <v>268</v>
      </c>
      <c r="H3851" s="102">
        <f t="shared" si="60"/>
        <v>5.4571926002097357E-2</v>
      </c>
    </row>
    <row r="3852" spans="1:8" x14ac:dyDescent="0.25">
      <c r="A3852" s="56">
        <v>391910900071</v>
      </c>
      <c r="B3852" s="57" t="s">
        <v>10412</v>
      </c>
      <c r="C3852" s="58" t="s">
        <v>10413</v>
      </c>
      <c r="D3852" s="58" t="s">
        <v>10414</v>
      </c>
      <c r="E3852" s="58" t="s">
        <v>984</v>
      </c>
      <c r="F3852" s="57" t="s">
        <v>441</v>
      </c>
      <c r="G3852" s="59">
        <v>267</v>
      </c>
      <c r="H3852" s="102">
        <f t="shared" si="60"/>
        <v>5.4368299412537291E-2</v>
      </c>
    </row>
    <row r="3853" spans="1:8" x14ac:dyDescent="0.25">
      <c r="A3853" s="56">
        <v>400950731077</v>
      </c>
      <c r="B3853" s="57" t="s">
        <v>10415</v>
      </c>
      <c r="C3853" s="58" t="s">
        <v>10416</v>
      </c>
      <c r="D3853" s="58" t="s">
        <v>10417</v>
      </c>
      <c r="E3853" s="58" t="s">
        <v>716</v>
      </c>
      <c r="F3853" s="57" t="s">
        <v>441</v>
      </c>
      <c r="G3853" s="59">
        <v>237</v>
      </c>
      <c r="H3853" s="102">
        <f t="shared" si="60"/>
        <v>4.825950172573535E-2</v>
      </c>
    </row>
    <row r="3854" spans="1:8" x14ac:dyDescent="0.25">
      <c r="A3854" s="56">
        <v>391711000053</v>
      </c>
      <c r="B3854" s="57" t="s">
        <v>10418</v>
      </c>
      <c r="C3854" s="58" t="s">
        <v>10419</v>
      </c>
      <c r="D3854" s="58" t="s">
        <v>10420</v>
      </c>
      <c r="E3854" s="58" t="s">
        <v>984</v>
      </c>
      <c r="F3854" s="57" t="s">
        <v>441</v>
      </c>
      <c r="G3854" s="59">
        <v>183</v>
      </c>
      <c r="H3854" s="102">
        <f t="shared" si="60"/>
        <v>3.726366588949185E-2</v>
      </c>
    </row>
    <row r="3855" spans="1:8" x14ac:dyDescent="0.25">
      <c r="A3855" s="56">
        <v>400980721696</v>
      </c>
      <c r="B3855" s="57" t="s">
        <v>10421</v>
      </c>
      <c r="C3855" s="58" t="s">
        <v>10422</v>
      </c>
      <c r="D3855" s="58" t="s">
        <v>10423</v>
      </c>
      <c r="E3855" s="58" t="s">
        <v>716</v>
      </c>
      <c r="F3855" s="57" t="s">
        <v>441</v>
      </c>
      <c r="G3855" s="59">
        <v>103</v>
      </c>
      <c r="H3855" s="102">
        <f t="shared" si="60"/>
        <v>2.0973538724686672E-2</v>
      </c>
    </row>
    <row r="3856" spans="1:8" x14ac:dyDescent="0.25">
      <c r="G3856" s="103">
        <v>228620</v>
      </c>
      <c r="H3856" s="102">
        <f t="shared" si="60"/>
        <v>46.553110905222006</v>
      </c>
    </row>
    <row r="3857" spans="7:8" x14ac:dyDescent="0.25">
      <c r="G3857" s="103">
        <v>26057</v>
      </c>
      <c r="H3857" s="104">
        <f t="shared" si="60"/>
        <v>5.3058980441666073</v>
      </c>
    </row>
    <row r="3859" spans="7:8" x14ac:dyDescent="0.25">
      <c r="H3859" s="60"/>
    </row>
  </sheetData>
  <autoFilter ref="A1:G3857" xr:uid="{00000000-0009-0000-0000-000005000000}"/>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56</vt:i4>
      </vt:variant>
    </vt:vector>
  </HeadingPairs>
  <TitlesOfParts>
    <vt:vector size="62"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carp</vt:lpstr>
      <vt:lpstr>CARPETA</vt:lpstr>
      <vt:lpstr>CLAVE_CADER</vt:lpstr>
      <vt:lpstr>CLAVE_DISTRITO</vt:lpstr>
      <vt:lpstr>COPI</vt:lpstr>
      <vt:lpstr>COPIAR</vt:lpstr>
      <vt:lpstr>CORREO</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tb_code</vt:lpstr>
      <vt:lpstr>TITULO</vt:lpstr>
      <vt:lpstr>TRABAJADOR</vt:lpstr>
      <vt:lpstr>vigenciaMin</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2024-01-07T05:42:27Z</cp:lastPrinted>
  <dcterms:created xsi:type="dcterms:W3CDTF">2019-10-18T13:17:58Z</dcterms:created>
  <dcterms:modified xsi:type="dcterms:W3CDTF">2024-01-14T00:30:52Z</dcterms:modified>
</cp:coreProperties>
</file>