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4" l="1"/>
  <c r="BJ14" i="27" l="1"/>
  <c r="BJ13" i="27"/>
  <c r="AB20" i="27" l="1"/>
  <c r="D53" i="27" l="1"/>
  <c r="L22" i="27" s="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8"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P18" i="27"/>
  <c r="L18" i="27"/>
  <c r="H18" i="27"/>
  <c r="O18" i="27"/>
  <c r="K18" i="27"/>
  <c r="N18" i="27"/>
  <c r="M18" i="27"/>
  <c r="AU13" i="27"/>
  <c r="R18" i="27"/>
  <c r="J18" i="27"/>
  <c r="I18" i="27"/>
  <c r="Q18" i="27"/>
  <c r="BI40" i="27"/>
  <c r="D33" i="27" s="1"/>
  <c r="A22" i="32" s="1"/>
  <c r="BJ40" i="27"/>
  <c r="BJ55" i="27"/>
  <c r="BJ52" i="27"/>
  <c r="AT26" i="27" s="1"/>
  <c r="J26" i="27" s="1"/>
  <c r="BJ56" i="27"/>
  <c r="AM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AT33" i="27" s="1"/>
  <c r="BJ43" i="27"/>
  <c r="AT31" i="27" s="1"/>
  <c r="G28" i="27" s="1"/>
  <c r="BJ37" i="27"/>
  <c r="BJ47" i="27"/>
  <c r="AI30" i="27" s="1"/>
  <c r="BJ49" i="27"/>
  <c r="BJ42" i="27"/>
  <c r="AT28" i="27" s="1"/>
  <c r="DD262" i="1"/>
  <c r="N19" i="4"/>
  <c r="BJ50" i="27" l="1"/>
  <c r="AG28" i="27" s="1"/>
  <c r="BJ58" i="27"/>
  <c r="D46" i="27" s="1"/>
  <c r="BJ53" i="27"/>
  <c r="AL18" i="27" s="1"/>
  <c r="AP24" i="27" s="1"/>
  <c r="BK53" i="27"/>
  <c r="AP18" i="27" s="1"/>
  <c r="BJ57" i="27"/>
  <c r="AA46" i="27" s="1"/>
  <c r="V24" i="27"/>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AC38" i="27" s="1"/>
  <c r="BK38" i="27"/>
  <c r="BJ46" i="27"/>
  <c r="AB30" i="27" s="1"/>
  <c r="BJ45" i="27"/>
  <c r="K30" i="27" s="1"/>
  <c r="A19" i="32" s="1"/>
  <c r="G71" i="4"/>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40"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<sst xmlns="http://schemas.openxmlformats.org/spreadsheetml/2006/main" count="20708" uniqueCount="10605">
  <si>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</si>
  <si>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</si>
  <si>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</si>
  <si>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</si>
  <si>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</si>
  <si>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</si>
  <si>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</si>
  <si>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</si>
  <si>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</si>
  <si>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</si>
  <si>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</si>
  <si>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</si>
  <si>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</si>
  <si>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</si>
  <si>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</si>
  <si>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</si>
  <si>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</si>
  <si>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</si>
  <si>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</si>
  <si>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</si>
  <si>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</si>
  <si>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</si>
  <si>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</si>
  <si>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</si>
  <si>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</si>
  <si>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</si>
  <si>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</si>
  <si>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</si>
  <si>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</si>
  <si>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</si>
  <si>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</si>
  <si>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</si>
  <si>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</si>
  <si>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</si>
  <si>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</si>
  <si>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</si>
  <si>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</si>
  <si>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</si>
  <si>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</si>
  <si>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</si>
  <si>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</si>
  <si>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</si>
  <si>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</si>
  <si>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</si>
  <si>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</si>
  <si>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</si>
  <si>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</si>
  <si>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</si>
  <si>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</si>
  <si>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</si>
  <si>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</si>
  <si>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</si>
  <si>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</si>
  <si>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</si>
  <si>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</si>
  <si>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</si>
  <si>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</si>
  <si>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</si>
  <si>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</si>
  <si>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</si>
  <si>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</si>
  <si>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</si>
  <si>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</si>
  <si>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</si>
  <si>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</si>
  <si>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</si>
  <si>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</si>
  <si>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</si>
  <si>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</si>
  <si>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</si>
  <si>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</si>
  <si>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</si>
  <si>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</si>
  <si>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</si>
  <si>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</si>
  <si>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</si>
  <si>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</si>
  <si>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</si>
  <si>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</si>
  <si>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</si>
  <si>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</si>
  <si>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</si>
  <si>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</si>
  <si>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</si>
  <si>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</si>
  <si>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</si>
  <si>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</si>
  <si>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</si>
  <si>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</si>
  <si>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</si>
  <si>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</si>
  <si>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</si>
  <si>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</si>
  <si>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</si>
  <si>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</si>
  <si>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</si>
  <si>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</si>
  <si>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</si>
  <si>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</si>
  <si>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</si>
  <si>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</si>
  <si>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</si>
  <si>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</si>
  <si>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</si>
  <si>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</si>
  <si>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</si>
  <si>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</si>
  <si>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</si>
  <si>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</si>
  <si>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</si>
  <si>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</si>
  <si>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</si>
  <si>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</si>
  <si>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</si>
  <si>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</si>
  <si>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</si>
  <si>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</si>
  <si>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</si>
  <si>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</si>
  <si>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</si>
  <si>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</si>
  <si>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</si>
  <si>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</si>
  <si>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</si>
  <si>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</si>
  <si>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</si>
  <si>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</si>
  <si>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</si>
  <si>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</si>
  <si>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</si>
  <si>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</si>
  <si>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</si>
  <si>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</si>
  <si>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</si>
  <si>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</si>
  <si>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</si>
  <si>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</si>
  <si>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</si>
  <si>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</si>
  <si>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</si>
  <si>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</si>
  <si>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</si>
  <si>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</si>
  <si>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</si>
  <si>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</si>
  <si>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</si>
  <si>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</si>
  <si>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</si>
  <si>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</si>
  <si>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</si>
  <si>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</si>
  <si>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</si>
  <si>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</si>
  <si>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</si>
  <si>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</si>
  <si>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</si>
  <si>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</si>
  <si>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</si>
  <si>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</si>
  <si>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</si>
  <si>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</si>
  <si>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</si>
  <si>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</si>
  <si>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</si>
  <si>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</si>
  <si>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</si>
  <si>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</si>
  <si>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</si>
  <si>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</si>
  <si>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</si>
  <si>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</si>
  <si>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</si>
  <si>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</si>
  <si>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</si>
  <si>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</si>
  <si>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</si>
  <si>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</si>
  <si>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</si>
  <si>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</si>
  <si>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</si>
  <si>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</si>
  <si>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</si>
  <si>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</si>
  <si>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</si>
  <si>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</si>
  <si>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</si>
  <si>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</si>
  <si>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</si>
  <si>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</si>
  <si>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</si>
  <si>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</si>
  <si>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</si>
  <si>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</si>
  <si>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</si>
  <si>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</si>
  <si>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</si>
  <si>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</si>
  <si>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</si>
  <si>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</si>
  <si>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</si>
  <si>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</si>
  <si>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</si>
  <si>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</si>
  <si>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</si>
  <si>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</si>
  <si>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</si>
  <si>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</si>
  <si>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</si>
  <si>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</si>
  <si>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</si>
  <si>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</si>
  <si>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</si>
  <si>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</si>
  <si>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</si>
  <si>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</si>
  <si>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</si>
  <si>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</si>
  <si>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</si>
  <si>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</si>
  <si>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</si>
  <si>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</si>
  <si>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</si>
  <si>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</si>
  <si>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</si>
  <si>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</si>
  <si>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</si>
  <si>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</si>
  <si>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</si>
  <si>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</si>
  <si>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</si>
  <si>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</si>
  <si>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</si>
  <si>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</si>
  <si>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</si>
  <si>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</si>
  <si>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</si>
  <si>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</si>
  <si>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</si>
  <si>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</si>
  <si>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</si>
  <si>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</si>
  <si>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</si>
  <si>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</si>
  <si>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</si>
  <si>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</si>
  <si>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</si>
  <si>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</si>
  <si>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</si>
  <si>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</si>
  <si>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</si>
  <si>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</si>
  <si>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</si>
  <si>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</si>
  <si>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</si>
  <si>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</si>
  <si>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</si>
  <si>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</si>
  <si>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</si>
  <si>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</si>
  <si>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</si>
  <si>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</si>
  <si>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</si>
  <si>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</si>
  <si>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</si>
  <si>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</si>
  <si>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</si>
  <si>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</si>
  <si>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</si>
  <si>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</si>
  <si>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</si>
  <si>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</si>
  <si>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</si>
  <si>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</si>
  <si>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</si>
  <si>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</si>
  <si>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</si>
  <si>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</si>
  <si>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</si>
  <si>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</si>
  <si>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</si>
  <si>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</si>
  <si>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</si>
  <si>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</si>
  <si>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</si>
  <si>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</si>
  <si>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</si>
  <si>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</si>
  <si>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</si>
  <si>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</si>
  <si>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</si>
  <si>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</si>
  <si>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</si>
  <si>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</si>
  <si>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</si>
  <si>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</si>
  <si>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</si>
  <si>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</si>
  <si>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</si>
  <si>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</si>
  <si>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</si>
  <si>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</si>
  <si>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</si>
  <si>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</si>
  <si>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</si>
  <si>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</si>
  <si>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</si>
  <si>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</si>
  <si>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</si>
  <si>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</si>
  <si>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</si>
  <si>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</si>
  <si>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</si>
  <si>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</si>
  <si>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</si>
  <si>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</si>
  <si>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</si>
  <si>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</si>
  <si>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</si>
  <si>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</si>
  <si>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</si>
  <si>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</si>
  <si>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</si>
  <si>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</si>
  <si>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</si>
  <si>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</si>
  <si>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</si>
  <si>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</si>
  <si>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</si>
  <si>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</si>
  <si>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</si>
  <si>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</si>
  <si>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</si>
  <si>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</si>
  <si>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</si>
  <si>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</si>
  <si>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</si>
  <si>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</si>
  <si>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</si>
  <si>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</si>
  <si>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</si>
  <si>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</si>
  <si>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</si>
  <si>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</si>
  <si>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</si>
  <si>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</si>
  <si>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</si>
  <si>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</si>
  <si>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</si>
  <si>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</si>
  <si>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</si>
  <si>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</si>
  <si>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</si>
  <si>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</si>
  <si>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</si>
  <si>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</si>
  <si>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</si>
  <si>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</si>
  <si>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</si>
  <si>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</si>
  <si>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</si>
  <si>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</si>
  <si>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</si>
  <si>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</si>
  <si>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</si>
  <si>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</si>
  <si>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</si>
  <si>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</si>
  <si>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</si>
  <si>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</si>
  <si>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</si>
  <si>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</si>
  <si>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</si>
  <si>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</si>
  <si>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</si>
  <si>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</si>
  <si>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</si>
  <si>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</si>
  <si>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</si>
  <si>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</si>
  <si>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</si>
  <si>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</si>
  <si>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</si>
  <si>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</si>
  <si>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</si>
  <si>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</si>
  <si>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</si>
  <si>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</si>
  <si>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</si>
  <si>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</si>
  <si>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</si>
  <si>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</si>
  <si>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</si>
  <si>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</si>
  <si>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</si>
  <si>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</si>
  <si>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</si>
  <si>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</si>
  <si>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</si>
  <si>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</si>
  <si>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</si>
  <si>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</si>
  <si>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</si>
  <si>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</si>
  <si>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</si>
  <si>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</si>
  <si>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</si>
  <si>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</si>
  <si>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</si>
  <si>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</si>
  <si>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</si>
  <si>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</si>
  <si>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</si>
  <si>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</si>
  <si>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</si>
  <si>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</si>
  <si>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</si>
  <si>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</si>
  <si>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</si>
  <si>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</si>
  <si>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</si>
  <si>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</si>
  <si>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</si>
  <si>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</si>
  <si>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</si>
  <si>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</si>
  <si>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</si>
  <si>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</si>
  <si>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</si>
  <si>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</si>
  <si>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</si>
  <si>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</si>
  <si>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</si>
  <si>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</si>
  <si>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</si>
  <si>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</si>
  <si>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</si>
  <si>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</si>
  <si>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</si>
  <si>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</si>
  <si>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</si>
  <si>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</si>
  <si>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</si>
  <si>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</si>
  <si>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</si>
  <si>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</si>
  <si>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</si>
  <si>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</si>
  <si>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</si>
  <si>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</si>
  <si>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</si>
  <si>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</si>
  <si>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</si>
  <si>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</si>
  <si>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</si>
  <si>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</si>
  <si>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</si>
  <si>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</si>
  <si>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</si>
  <si>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</si>
  <si>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</si>
  <si>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</si>
  <si>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</si>
  <si>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</si>
  <si>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</si>
  <si>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</si>
  <si>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</si>
  <si>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</si>
  <si>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</si>
  <si>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</si>
  <si>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</si>
  <si>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</si>
  <si>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</si>
  <si>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</si>
  <si>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</si>
  <si>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</si>
  <si>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</si>
  <si>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</si>
  <si>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</si>
  <si>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</si>
  <si>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</si>
  <si>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</si>
  <si>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</si>
  <si>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</si>
  <si>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</si>
  <si>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</si>
  <si>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</si>
  <si>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</si>
  <si>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</si>
  <si>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</si>
  <si>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</si>
  <si>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</si>
  <si>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</si>
  <si>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</si>
  <si>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</si>
  <si>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</si>
  <si>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</si>
  <si>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</si>
  <si>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</si>
  <si>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</si>
  <si>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</si>
  <si>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</si>
  <si>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</si>
  <si>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</si>
  <si>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</si>
  <si>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</si>
  <si>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</si>
  <si>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</si>
  <si>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</si>
  <si>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</si>
  <si>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</si>
  <si>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</si>
  <si>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</si>
  <si>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</si>
  <si>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</si>
  <si>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</si>
  <si>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</si>
  <si>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</si>
  <si>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</si>
  <si>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</si>
  <si>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</si>
  <si>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</si>
  <si>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</si>
  <si>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</si>
  <si>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</si>
  <si>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</si>
  <si>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</si>
  <si>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</si>
  <si>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</si>
  <si>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</si>
  <si>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</si>
  <si>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</si>
  <si>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</si>
  <si>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</si>
  <si>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</si>
  <si>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</si>
  <si>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</si>
  <si>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</si>
  <si>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</si>
  <si>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</si>
  <si>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</si>
  <si>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</si>
  <si>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</si>
  <si>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</si>
  <si>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</si>
  <si>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</si>
  <si>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</si>
  <si>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</si>
  <si>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</si>
  <si>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</si>
  <si>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</si>
  <si>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</si>
  <si>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</si>
  <si>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</si>
  <si>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</si>
  <si>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</si>
  <si>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</si>
  <si>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</si>
  <si>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</si>
  <si>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</si>
  <si>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</si>
  <si>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</si>
  <si>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</si>
  <si>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</si>
  <si>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</si>
  <si>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</si>
  <si>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</si>
  <si>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</si>
  <si>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</si>
  <si>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</si>
  <si>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</si>
  <si>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</si>
  <si>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</si>
  <si>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</si>
  <si>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</si>
  <si>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</si>
  <si>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</si>
  <si>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</si>
  <si>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</si>
  <si>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</si>
  <si>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</si>
  <si>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</si>
  <si>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</si>
  <si>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</si>
  <si>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</si>
  <si>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</si>
  <si>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</si>
  <si>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</si>
  <si>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</si>
  <si>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</si>
  <si>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</si>
  <si>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</si>
  <si>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</si>
  <si>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</si>
  <si>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</si>
  <si>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</si>
  <si>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</si>
  <si>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</si>
  <si>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</si>
  <si>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</si>
  <si>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</si>
  <si>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</si>
  <si>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</si>
  <si>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</si>
  <si>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</si>
  <si>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</si>
  <si>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</si>
  <si>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</si>
  <si>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</si>
  <si>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</si>
  <si>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</si>
  <si>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</si>
  <si>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</si>
  <si>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</si>
  <si>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</si>
  <si>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</si>
  <si>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</si>
  <si>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</si>
  <si>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</si>
  <si>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</si>
  <si>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</si>
  <si>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</si>
  <si>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</si>
  <si>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</si>
  <si>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</si>
  <si>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</si>
  <si>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</si>
  <si>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</si>
  <si>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</si>
  <si>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</si>
  <si>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</si>
  <si>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</si>
  <si>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</si>
  <si>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</si>
  <si>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</si>
  <si>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</si>
  <si>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</si>
  <si>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</si>
  <si>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</si>
  <si>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</si>
  <si>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</si>
  <si>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</si>
  <si>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</si>
  <si>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</si>
  <si>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</si>
  <si>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</si>
  <si>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</si>
  <si>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</si>
  <si>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</si>
  <si>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</si>
  <si>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</si>
  <si>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</si>
  <si>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</si>
  <si>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</si>
  <si>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</si>
  <si>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</si>
  <si>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</si>
  <si>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</si>
  <si>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</si>
  <si>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</si>
  <si>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</si>
  <si>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</si>
  <si>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</si>
  <si>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</si>
  <si>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</si>
  <si>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</si>
  <si>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</si>
  <si>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</si>
  <si>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</si>
  <si>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</si>
  <si>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</si>
  <si>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</si>
  <si>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</si>
  <si>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</si>
  <si>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</si>
  <si>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</si>
  <si>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</si>
  <si>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</si>
  <si>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</si>
  <si>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</si>
  <si>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</si>
  <si>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</si>
  <si>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</si>
  <si>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</si>
  <si>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</si>
  <si>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</si>
  <si>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</si>
  <si>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</si>
  <si>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</si>
  <si>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</si>
  <si>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</si>
  <si>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</si>
  <si>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</si>
  <si>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</si>
  <si>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</si>
  <si>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</si>
  <si>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</si>
  <si>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</si>
  <si>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</si>
  <si>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</si>
  <si>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</si>
  <si>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</si>
  <si>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</si>
  <si>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</si>
  <si>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</si>
  <si>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</si>
  <si>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</si>
  <si>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</si>
  <si>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</si>
  <si>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</si>
  <si>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</si>
  <si>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</si>
  <si>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</si>
  <si>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</si>
  <si>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</si>
  <si>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</si>
  <si>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</si>
  <si>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</si>
  <si>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</si>
  <si>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</si>
  <si>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</si>
  <si>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</si>
  <si>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</si>
  <si>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</si>
  <si>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</si>
  <si>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</si>
  <si>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</si>
  <si>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</si>
  <si>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</si>
  <si>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</si>
  <si>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</si>
  <si>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</si>
  <si>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</si>
  <si>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</si>
  <si>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</si>
  <si>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</si>
  <si>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</si>
  <si>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</si>
  <si>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</si>
  <si>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</si>
  <si>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</si>
  <si>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</si>
  <si>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</si>
  <si>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</si>
  <si>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</si>
  <si>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</si>
  <si>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</si>
  <si>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</si>
  <si>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</si>
  <si>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</si>
  <si>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</si>
  <si>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</si>
  <si>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</si>
  <si>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</si>
  <si>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</si>
  <si>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</si>
  <si>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</si>
  <si>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</si>
  <si>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</si>
  <si>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</si>
  <si>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</si>
  <si>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</si>
  <si>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</si>
  <si>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</si>
  <si>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</si>
  <si>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</si>
  <si>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</si>
  <si>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</si>
  <si>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</si>
  <si>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</si>
  <si>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</si>
  <si>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</si>
  <si>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</si>
  <si>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</si>
  <si>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</si>
  <si>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</si>
  <si>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</si>
  <si>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</si>
  <si>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</si>
  <si>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</si>
  <si>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</si>
  <si>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</si>
  <si>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</si>
  <si>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</si>
  <si>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</si>
  <si>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</si>
  <si>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</si>
  <si>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</si>
  <si>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</si>
  <si>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</si>
  <si>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</si>
  <si>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</si>
  <si>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</si>
  <si>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</si>
  <si>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</si>
  <si>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</si>
  <si>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</si>
  <si>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</si>
  <si>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</si>
  <si>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</si>
  <si>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</si>
  <si>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</si>
  <si>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</si>
  <si>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</si>
  <si>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</si>
  <si>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</si>
  <si>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</si>
  <si>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</si>
  <si>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</si>
  <si>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</si>
  <si>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</si>
  <si>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</si>
  <si>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</si>
  <si>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</si>
  <si>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</si>
  <si>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</si>
  <si>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</si>
  <si>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</si>
  <si>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</si>
  <si>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</si>
  <si>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</si>
  <si>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</si>
  <si>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</si>
  <si>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</si>
  <si>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</si>
  <si>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</si>
  <si>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</si>
  <si>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</si>
  <si>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</si>
  <si>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</si>
  <si>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</si>
  <si>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</si>
  <si>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</si>
  <si>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</si>
  <si>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</si>
  <si>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</si>
  <si>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</si>
  <si>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</si>
  <si>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</si>
  <si>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</si>
  <si>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</si>
  <si>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</si>
  <si>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</si>
  <si>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</si>
  <si>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</si>
  <si>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</si>
  <si>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</si>
  <si>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</si>
  <si>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</si>
  <si>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</si>
  <si>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</si>
  <si>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</si>
  <si>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</si>
  <si>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</si>
  <si>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</si>
  <si>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</si>
  <si>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</si>
  <si>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</si>
  <si>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</si>
  <si>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</si>
  <si>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</si>
  <si>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</si>
  <si>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</si>
  <si>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</si>
  <si>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</si>
  <si>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</si>
  <si>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</si>
  <si>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</si>
  <si>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</si>
  <si>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</si>
  <si>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</si>
  <si>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</si>
  <si>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</si>
  <si>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</si>
  <si>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</si>
  <si>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</si>
  <si>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</si>
  <si>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</si>
  <si>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</si>
  <si>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</si>
  <si>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</si>
  <si>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</si>
  <si>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</si>
  <si>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</si>
  <si>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</si>
  <si>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</si>
  <si>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</si>
  <si>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</si>
  <si>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</si>
  <si>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</si>
  <si>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</si>
  <si>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</si>
  <si>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</si>
  <si>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</si>
  <si>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</si>
  <si>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</si>
  <si>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</si>
  <si>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</si>
  <si>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</si>
  <si>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</si>
  <si>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</si>
  <si>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</si>
  <si>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</si>
  <si>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</si>
  <si>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</si>
  <si>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</si>
  <si>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</si>
  <si>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</si>
  <si>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</si>
  <si>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</si>
  <si>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</si>
  <si>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</si>
  <si>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</si>
  <si>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</si>
  <si>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</si>
  <si>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</si>
  <si>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</si>
  <si>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</si>
  <si>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</si>
  <si>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</si>
  <si>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</si>
  <si>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</si>
  <si>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</si>
  <si>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</si>
  <si>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</si>
  <si>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</si>
  <si>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</si>
  <si>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</si>
  <si>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</si>
  <si>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</si>
  <si>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</si>
  <si>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</si>
  <si>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</si>
  <si>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</si>
  <si>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</si>
  <si>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</si>
  <si>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</si>
  <si>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</si>
  <si>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</si>
  <si>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</si>
  <si>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</si>
  <si>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</si>
  <si>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</si>
  <si>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</si>
  <si>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</si>
  <si>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</si>
  <si>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</si>
  <si>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</si>
  <si>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</si>
  <si>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</si>
  <si>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</si>
  <si>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</si>
  <si>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</si>
  <si>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</si>
  <si>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</si>
  <si>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</si>
  <si>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</si>
  <si>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</si>
  <si>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</si>
  <si>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</si>
  <si>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</si>
  <si>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</si>
  <si>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</si>
  <si>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</si>
  <si>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</si>
  <si>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</si>
  <si>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</si>
  <si>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</si>
  <si>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</si>
  <si>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</si>
  <si>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</si>
  <si>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</si>
  <si>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</si>
  <si>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</si>
  <si>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</si>
  <si>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</si>
  <si>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</si>
  <si>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</si>
  <si>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</si>
  <si>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</si>
  <si>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</si>
  <si>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</si>
  <si>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</si>
  <si>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</si>
  <si>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</si>
  <si>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</si>
  <si>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</si>
  <si>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</si>
  <si>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</si>
  <si>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</si>
  <si>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</si>
  <si>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</si>
  <si>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</si>
  <si>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</si>
  <si>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</si>
  <si>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</si>
  <si>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</si>
  <si>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</si>
  <si>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</si>
  <si>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</si>
  <si>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</si>
  <si>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</si>
  <si>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</si>
  <si>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</si>
  <si>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</si>
  <si>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</si>
  <si>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</si>
  <si>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</si>
  <si>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</si>
  <si>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</si>
  <si>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</si>
  <si>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</si>
  <si>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</si>
  <si>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</si>
  <si>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</si>
  <si>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</si>
  <si>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</si>
  <si>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</si>
  <si>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</si>
  <si>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</si>
  <si>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</si>
  <si>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</si>
  <si>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</si>
  <si>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</si>
  <si>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</si>
  <si>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</si>
  <si>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</si>
  <si>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</si>
  <si>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</si>
  <si>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</si>
  <si>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</si>
  <si>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</si>
  <si>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</si>
  <si>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</si>
  <si>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</si>
  <si>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</si>
  <si>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</si>
  <si>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</si>
  <si>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</si>
  <si>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</si>
  <si>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</si>
  <si>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</si>
  <si>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</si>
  <si>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</si>
  <si>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</si>
  <si>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</si>
  <si>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</si>
  <si>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</si>
  <si>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</si>
  <si>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</si>
  <si>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</si>
  <si>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</si>
  <si>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</si>
  <si>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</si>
  <si>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</si>
  <si>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</si>
  <si>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</si>
  <si>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</si>
  <si>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</si>
  <si>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</si>
  <si>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</si>
  <si>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</si>
  <si>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</si>
  <si>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</si>
  <si>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</si>
  <si>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</si>
  <si>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</si>
  <si>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</si>
  <si>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</si>
  <si>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</si>
  <si>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</si>
  <si>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</si>
  <si>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</si>
  <si>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</si>
  <si>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</si>
  <si>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</si>
  <si>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</si>
  <si>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</si>
  <si>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</si>
  <si>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</si>
  <si>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</si>
  <si>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</si>
  <si>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</si>
  <si>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</si>
  <si>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</si>
  <si>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</si>
  <si>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</si>
  <si>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</si>
  <si>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</si>
  <si>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</si>
  <si>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</si>
  <si>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</si>
  <si>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</si>
  <si>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</si>
  <si>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</si>
  <si>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</si>
  <si>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</si>
  <si>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</si>
  <si>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</si>
  <si>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</si>
  <si>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</si>
  <si>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</si>
  <si>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</si>
  <si>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</si>
  <si>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</si>
  <si>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</si>
  <si>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</si>
  <si>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</si>
  <si>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</si>
  <si>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</si>
  <si>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</si>
  <si>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</si>
  <si>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</si>
  <si>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</si>
  <si>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</si>
  <si>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</si>
  <si>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</si>
  <si>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</si>
  <si>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</si>
  <si>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</si>
  <si>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</si>
  <si>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</si>
  <si>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</si>
  <si>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</si>
  <si>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</si>
  <si>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</si>
  <si>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</si>
  <si>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</si>
  <si>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</si>
  <si>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</si>
  <si>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</si>
  <si>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</si>
  <si>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</si>
  <si>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</si>
  <si>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</si>
  <si>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</si>
  <si>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</si>
  <si>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</si>
  <si>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</si>
  <si>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</si>
  <si>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</si>
  <si>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</si>
  <si>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</si>
  <si>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</si>
  <si>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</si>
  <si>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</si>
  <si>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</si>
  <si>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</si>
  <si>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</si>
  <si>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</si>
  <si>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</si>
  <si>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</si>
  <si>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</si>
  <si>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</si>
  <si>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</si>
  <si>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</si>
  <si>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</si>
  <si>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</si>
  <si>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</si>
  <si>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</si>
  <si>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</si>
  <si>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</si>
  <si>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</si>
  <si>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</si>
  <si>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</si>
  <si>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</si>
  <si>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</si>
  <si>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</si>
  <si>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</si>
  <si>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</si>
  <si>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</si>
  <si>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</si>
  <si>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</si>
  <si>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</si>
  <si>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</si>
  <si>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</si>
  <si>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</si>
  <si>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</si>
  <si>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</si>
  <si>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</si>
  <si>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</si>
  <si>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</si>
  <si>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</si>
  <si>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</si>
  <si>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</si>
  <si>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</si>
  <si>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</si>
  <si>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</si>
  <si>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</si>
  <si>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</si>
  <si>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</si>
  <si>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</si>
  <si>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</si>
  <si>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</si>
  <si>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</si>
  <si>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</si>
  <si>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</si>
  <si>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</si>
  <si>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</si>
  <si>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</si>
  <si>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</si>
  <si>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</si>
  <si>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</si>
  <si>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</si>
  <si>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</si>
  <si>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</si>
  <si>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</si>
  <si>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</si>
  <si>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</si>
  <si>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</si>
  <si>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</si>
  <si>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</si>
  <si>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</si>
  <si>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</si>
  <si>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</si>
  <si>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</si>
  <si>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</si>
  <si>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</si>
  <si>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</si>
  <si>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</si>
  <si>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</si>
  <si>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</si>
  <si>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</si>
  <si>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</si>
  <si>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</si>
  <si>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</si>
  <si>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</si>
  <si>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</si>
  <si>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</si>
  <si>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</si>
  <si>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</si>
  <si>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</si>
  <si>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</si>
  <si>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</si>
  <si>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</si>
  <si>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</si>
  <si>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</si>
  <si>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</si>
  <si>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</si>
  <si>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</si>
  <si>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</si>
  <si>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</si>
  <si>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</si>
  <si>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</si>
  <si>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</si>
  <si>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</si>
  <si>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</si>
  <si>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</si>
  <si>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</si>
  <si>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</si>
  <si>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</si>
  <si>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</si>
  <si>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</si>
  <si>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</si>
  <si>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</si>
  <si>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</si>
  <si>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</si>
  <si>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</si>
  <si>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</si>
  <si>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</si>
  <si>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</si>
  <si>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</si>
  <si>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</si>
  <si>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</si>
  <si>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</si>
  <si>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</si>
  <si>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</si>
  <si>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</si>
  <si>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</si>
  <si>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</si>
  <si>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</si>
  <si>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</si>
  <si>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</si>
  <si>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</si>
  <si>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</si>
  <si>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</si>
  <si>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</si>
  <si>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</si>
  <si>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</si>
  <si>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</si>
  <si>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</si>
  <si>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</si>
  <si>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</si>
  <si>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</si>
  <si>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</si>
  <si>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</si>
  <si>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</si>
  <si>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</si>
  <si>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</si>
  <si>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</si>
  <si>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</si>
  <si>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</si>
  <si>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</si>
  <si>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</si>
  <si>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</si>
  <si>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</si>
  <si>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</si>
  <si>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</si>
  <si>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</si>
  <si>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</si>
  <si>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</si>
  <si>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</si>
  <si>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</si>
  <si>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</si>
  <si>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</si>
  <si>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</si>
  <si>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</si>
  <si>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</si>
  <si>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</si>
  <si>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</si>
  <si>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</si>
  <si>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</si>
  <si>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</si>
  <si>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</si>
  <si>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</si>
  <si>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</si>
  <si>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</si>
  <si>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</si>
  <si>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</si>
  <si>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</si>
  <si>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</si>
  <si>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</si>
  <si>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</si>
  <si>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</si>
  <si>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</si>
  <si>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</si>
  <si>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</si>
  <si>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</si>
  <si>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</si>
  <si>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</si>
  <si>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</si>
  <si>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</si>
  <si>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</si>
  <si>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</si>
  <si>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</si>
  <si>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</si>
  <si>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</si>
  <si>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</si>
  <si>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</si>
  <si>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</si>
  <si>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</si>
  <si>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</si>
  <si>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</si>
  <si>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</si>
  <si>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</si>
  <si>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</si>
  <si>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</si>
  <si>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</si>
  <si>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</si>
  <si>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</si>
  <si>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</si>
  <si>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</si>
  <si>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</si>
  <si>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</si>
  <si>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</si>
  <si>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</si>
  <si>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</si>
  <si>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</si>
  <si>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</si>
  <si>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</si>
  <si>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</si>
  <si>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</si>
  <si>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</si>
  <si>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</si>
  <si>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</si>
  <si>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</si>
  <si>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</si>
  <si>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</si>
  <si>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</si>
  <si>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</si>
  <si>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</si>
  <si>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</si>
  <si>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</si>
  <si>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</si>
  <si>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</si>
  <si>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</si>
  <si>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</si>
  <si>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</si>
  <si>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</si>
  <si>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</si>
  <si>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</si>
  <si>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</si>
  <si>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</si>
  <si>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</si>
  <si>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</si>
  <si>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</si>
  <si>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</si>
  <si>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</si>
  <si>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</si>
  <si>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</si>
  <si>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</si>
  <si>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</si>
  <si>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</si>
  <si>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</si>
  <si>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</si>
  <si>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</si>
  <si>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</si>
  <si>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</si>
  <si>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</si>
  <si>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</si>
  <si>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</si>
  <si>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</si>
  <si>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</si>
  <si>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</si>
  <si>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</si>
  <si>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</si>
  <si>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</si>
  <si>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</si>
  <si>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</si>
  <si>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</si>
  <si>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</si>
  <si>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</si>
  <si>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</si>
  <si>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</si>
  <si>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</si>
  <si>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</si>
  <si>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</si>
  <si>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</si>
  <si>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</si>
  <si>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</si>
  <si>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</si>
  <si>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</si>
  <si>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</si>
  <si>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</si>
  <si>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</si>
  <si>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</si>
  <si>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</si>
  <si>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</si>
  <si>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</si>
  <si>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</si>
  <si>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</si>
  <si>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</si>
  <si>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</si>
  <si>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</si>
  <si>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</si>
  <si>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</si>
  <si>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</si>
  <si>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</si>
  <si>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</si>
  <si>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</si>
  <si>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</si>
  <si>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</si>
  <si>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</si>
  <si>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</si>
  <si>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</si>
  <si>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</si>
  <si>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</si>
  <si>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</si>
  <si>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</si>
  <si>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</si>
  <si>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</si>
  <si>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</si>
  <si>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</si>
  <si>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</si>
  <si>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</si>
  <si>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</si>
  <si>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</si>
  <si>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</si>
  <si>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</si>
  <si>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</si>
  <si>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</si>
  <si>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</si>
  <si>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</si>
  <si>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</si>
  <si>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</si>
  <si>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</si>
  <si>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</si>
  <si>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</si>
  <si>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</si>
  <si>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</si>
  <si>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</si>
  <si>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</si>
  <si>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</si>
  <si>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</si>
  <si>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</si>
  <si>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</si>
  <si>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</si>
  <si>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</si>
  <si>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</si>
  <si>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</si>
  <si>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</si>
  <si>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</si>
  <si>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</si>
  <si>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</si>
  <si>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</si>
  <si>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</si>
  <si>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</si>
  <si>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</si>
  <si>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</si>
  <si>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</si>
  <si>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</si>
  <si>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</si>
  <si>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</si>
  <si>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</si>
  <si>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</si>
  <si>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</si>
  <si>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</si>
  <si>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</si>
  <si>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</si>
  <si>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</si>
  <si>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</si>
  <si>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</si>
  <si>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</si>
  <si>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</si>
  <si>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</si>
  <si>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</si>
  <si>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</si>
  <si>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</si>
  <si>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</si>
  <si>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</si>
  <si>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</si>
  <si>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</si>
  <si>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</si>
  <si>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</si>
  <si>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</si>
  <si>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</si>
  <si>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</si>
  <si>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</si>
  <si>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</si>
  <si>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</si>
  <si>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</si>
  <si>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</si>
  <si>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</si>
  <si>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</si>
  <si>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</si>
  <si>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</si>
  <si>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</si>
  <si>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</si>
  <si>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</si>
  <si>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</si>
  <si>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</si>
  <si>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</si>
  <si>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</si>
  <si>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</si>
  <si>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</si>
  <si>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</si>
  <si>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</si>
  <si>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</si>
  <si>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</si>
  <si>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</si>
  <si>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</si>
  <si>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</si>
  <si>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</si>
  <si>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</si>
  <si>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</si>
  <si>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</si>
  <si>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</si>
  <si>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</si>
  <si>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</si>
  <si>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</si>
  <si>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</si>
  <si>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</si>
  <si>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</si>
  <si>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</si>
  <si>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</si>
  <si>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</si>
  <si>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</si>
  <si>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</si>
  <si>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</si>
  <si>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</si>
  <si>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</si>
  <si>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</si>
  <si>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</si>
  <si>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</si>
  <si>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</si>
  <si>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</si>
  <si>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</si>
  <si>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</si>
  <si>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</si>
  <si>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</si>
  <si>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</si>
  <si>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</si>
  <si>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</si>
  <si>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</si>
  <si>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</si>
  <si>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</si>
  <si>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</si>
  <si>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</si>
  <si>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</si>
  <si>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</si>
  <si>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</si>
  <si>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</si>
  <si>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</si>
  <si>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</si>
  <si>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</si>
  <si>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</si>
  <si>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</si>
  <si>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</si>
  <si>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</si>
  <si>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</si>
  <si>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</si>
  <si>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</si>
  <si>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</si>
  <si>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</si>
  <si>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</si>
  <si>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</si>
  <si>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</si>
  <si>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</si>
  <si>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</si>
  <si>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</si>
  <si>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</si>
  <si>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</si>
  <si>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</si>
  <si>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</si>
  <si>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</si>
  <si>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</si>
  <si>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</si>
  <si>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</si>
  <si>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</si>
  <si>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</si>
  <si>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</si>
  <si>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</si>
  <si>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</si>
  <si>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</si>
  <si>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</si>
  <si>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</si>
  <si>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</si>
  <si>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</si>
  <si>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</si>
  <si>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</si>
  <si>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</si>
  <si>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</si>
  <si>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</si>
  <si>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</si>
  <si>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</si>
  <si>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</si>
  <si>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</si>
  <si>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</si>
  <si>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</si>
  <si>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</si>
  <si>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</si>
  <si>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</si>
  <si>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</si>
  <si>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</si>
  <si>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</si>
  <si>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</si>
  <si>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</si>
  <si>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</si>
  <si>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</si>
  <si>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</si>
  <si>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</si>
  <si>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</si>
  <si>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</si>
  <si>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</si>
  <si>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</si>
  <si>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</si>
  <si>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</si>
  <si>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</si>
  <si>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</si>
  <si>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</si>
  <si>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</si>
  <si>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</si>
  <si>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</si>
  <si>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</si>
  <si>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</si>
  <si>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</si>
  <si>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</si>
  <si>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</si>
  <si>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</si>
  <si>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</si>
  <si>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</si>
  <si>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</si>
  <si>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</si>
  <si>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</si>
  <si>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</si>
  <si>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</si>
  <si>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</si>
  <si>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</si>
  <si>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</si>
  <si>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</si>
  <si>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</si>
  <si>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</si>
  <si>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</si>
  <si>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</si>
  <si>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</si>
  <si>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</si>
  <si>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</si>
  <si>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</si>
  <si>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</si>
  <si>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</si>
  <si>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</si>
  <si>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</si>
  <si>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</si>
  <si>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</si>
  <si>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</si>
  <si>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</si>
  <si>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</si>
  <si>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</si>
  <si>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</si>
  <si>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</si>
  <si>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</si>
  <si>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</si>
  <si>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</si>
  <si>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</si>
  <si>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</si>
  <si>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</si>
  <si>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</si>
  <si>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</si>
  <si>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</si>
  <si>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</si>
  <si>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</si>
  <si>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</si>
  <si>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</si>
  <si>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</si>
  <si>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</si>
  <si>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</si>
  <si>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</si>
  <si>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</si>
  <si>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</si>
  <si>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</si>
  <si>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</si>
  <si>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</si>
  <si>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</si>
  <si>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</si>
  <si>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</si>
  <si>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</si>
  <si>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</si>
  <si>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</si>
  <si>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</si>
  <si>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</si>
  <si>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</si>
  <si>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</si>
  <si>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</si>
  <si>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</si>
  <si>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</si>
  <si>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</si>
  <si>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</si>
  <si>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</si>
  <si>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</si>
  <si>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</si>
  <si>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</si>
  <si>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</si>
  <si>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</si>
  <si>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</si>
  <si>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</si>
  <si>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</si>
  <si>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</si>
  <si>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</si>
  <si>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</si>
  <si>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</si>
  <si>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</si>
  <si>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</si>
  <si>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</si>
  <si>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</si>
  <si>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</si>
  <si>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</si>
  <si>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</si>
  <si>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</si>
  <si>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</si>
  <si>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</si>
  <si>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</si>
  <si>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</si>
  <si>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</si>
  <si>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</si>
  <si>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</si>
  <si>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</si>
  <si>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</si>
  <si>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</si>
  <si>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</si>
  <si>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</si>
  <si>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</si>
  <si>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</si>
  <si>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</si>
  <si>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</si>
  <si>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</si>
  <si>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</si>
  <si>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</si>
  <si>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</si>
  <si>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</si>
  <si>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</si>
  <si>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</si>
  <si>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</si>
  <si>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</si>
  <si>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</si>
  <si>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</si>
  <si>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</si>
  <si>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</si>
  <si>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</si>
  <si>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</si>
  <si>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</si>
  <si>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</si>
  <si>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</si>
  <si>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</si>
  <si>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</si>
  <si>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</si>
  <si>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</si>
  <si>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</si>
  <si>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</si>
  <si>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</si>
  <si>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</si>
  <si>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</si>
  <si>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</si>
  <si>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</si>
  <si>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</si>
  <si>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</si>
  <si>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</si>
  <si>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</si>
  <si>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</si>
  <si>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</si>
  <si>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</si>
  <si>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</si>
  <si>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</si>
  <si>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</si>
  <si>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</si>
  <si>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</si>
  <si>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</si>
  <si>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</si>
  <si>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</si>
  <si>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</si>
  <si>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</si>
  <si>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</si>
  <si>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</si>
  <si>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</si>
  <si>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</si>
  <si>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</si>
  <si>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</si>
  <si>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</si>
  <si>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</si>
  <si>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</si>
  <si>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</si>
  <si>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</si>
  <si>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</si>
  <si>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</si>
  <si>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</si>
  <si>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</si>
  <si>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</si>
  <si>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</si>
  <si>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</si>
  <si>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</si>
  <si>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</si>
  <si>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</si>
  <si>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</si>
  <si>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</si>
  <si>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</si>
  <si>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</si>
  <si>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</si>
  <si>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</si>
  <si>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</si>
  <si>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</si>
  <si>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</si>
  <si>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</si>
  <si>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</si>
  <si>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</si>
  <si>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</si>
  <si>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</si>
  <si>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</si>
  <si>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</si>
  <si>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</si>
  <si>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</si>
  <si>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</si>
  <si>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</si>
  <si>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</si>
  <si>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</si>
  <si>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</si>
  <si>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</si>
  <si>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</si>
  <si>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</si>
  <si>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</si>
  <si>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</si>
  <si>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</si>
  <si>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</si>
  <si>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</si>
  <si>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</si>
  <si>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</si>
  <si>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</si>
  <si>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</si>
  <si>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</si>
  <si>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</si>
  <si>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</si>
  <si>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</si>
  <si>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</si>
  <si>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</si>
  <si>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</si>
  <si>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</si>
  <si>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</si>
  <si>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</si>
  <si>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</si>
  <si>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</si>
  <si>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</si>
  <si>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</si>
  <si>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</si>
  <si>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</si>
  <si>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</si>
  <si>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</si>
  <si>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</si>
  <si>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</si>
  <si>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</si>
  <si>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</si>
  <si>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</si>
  <si>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</si>
  <si>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</si>
  <si>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</si>
  <si>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</si>
  <si>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</si>
  <si>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</si>
  <si>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</si>
  <si>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</si>
  <si>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</si>
  <si>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</si>
  <si>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</si>
  <si>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</si>
  <si>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</si>
  <si>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</si>
  <si>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</si>
  <si>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</si>
  <si>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</si>
  <si>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</si>
  <si>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</si>
  <si>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</si>
  <si>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</si>
  <si>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</si>
  <si>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</si>
  <si>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</si>
  <si>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</si>
  <si>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</si>
  <si>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</si>
  <si>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</si>
  <si>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</si>
  <si>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</si>
  <si>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</si>
  <si>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</si>
  <si>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</si>
  <si>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</si>
  <si>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</si>
  <si>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</si>
  <si>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</si>
  <si>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</si>
  <si>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</si>
  <si>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</si>
  <si>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</si>
  <si>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</si>
  <si>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</si>
  <si>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</si>
  <si>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</si>
  <si>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</si>
  <si>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</si>
  <si>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</si>
  <si>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</si>
  <si>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</si>
  <si>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</si>
  <si>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</si>
  <si>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</si>
  <si>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</si>
  <si>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</si>
  <si>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</si>
  <si>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</si>
  <si>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</si>
  <si>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</si>
  <si>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</si>
  <si>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</si>
  <si>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</si>
  <si>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</si>
  <si>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</si>
  <si>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</si>
  <si>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</si>
  <si>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</si>
  <si>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</si>
  <si>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</si>
  <si>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</si>
  <si>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</si>
  <si>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</si>
  <si>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</si>
  <si>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</si>
  <si>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</si>
  <si>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</si>
  <si>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</si>
  <si>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</si>
  <si>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</si>
  <si>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</si>
  <si>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</si>
  <si>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</si>
  <si>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</si>
  <si>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</si>
  <si>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</si>
  <si>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</si>
  <si>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</si>
  <si>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</si>
  <si>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</si>
  <si>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</si>
  <si>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</si>
  <si>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</si>
  <si>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</si>
  <si>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</si>
  <si>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</si>
  <si>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</si>
  <si>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</si>
  <si>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</si>
  <si>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</si>
  <si>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</si>
  <si>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</si>
  <si>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</si>
  <si>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</si>
  <si>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</si>
  <si>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</si>
  <si>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</si>
  <si>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</si>
  <si>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</si>
  <si>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</si>
  <si>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</si>
  <si>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</si>
  <si>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</si>
  <si>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</si>
  <si>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</si>
  <si>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</si>
  <si>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</si>
  <si>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</si>
  <si>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</si>
  <si>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</si>
  <si>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</si>
  <si>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</si>
  <si>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</si>
  <si>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</si>
  <si>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</si>
  <si>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</si>
  <si>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</si>
  <si>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</si>
  <si>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</si>
  <si>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</si>
  <si>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</si>
  <si>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</si>
  <si>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</si>
  <si>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</si>
  <si>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</si>
  <si>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</si>
  <si>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</si>
  <si>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</si>
  <si>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</si>
  <si>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</si>
  <si>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</si>
  <si>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</si>
  <si>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</si>
  <si>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</si>
  <si>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</si>
  <si>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</si>
  <si>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</si>
  <si>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</si>
  <si>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</si>
  <si>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</si>
  <si>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</si>
  <si>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</si>
  <si>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</si>
  <si>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</si>
  <si>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</si>
  <si>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</si>
  <si>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</si>
  <si>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</si>
  <si>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</si>
  <si>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</si>
  <si>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</si>
  <si>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</si>
  <si>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</si>
  <si>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</si>
  <si>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</si>
  <si>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</si>
  <si>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</si>
  <si>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</si>
  <si>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</si>
  <si>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</si>
  <si>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</si>
  <si>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</si>
  <si>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</si>
  <si>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</si>
  <si>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</si>
  <si>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</si>
  <si>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</si>
  <si>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</si>
  <si>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</si>
  <si>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</si>
  <si>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</si>
  <si>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</si>
  <si>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</si>
  <si>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</si>
  <si>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</si>
  <si>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</si>
  <si>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</si>
  <si>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</si>
  <si>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</si>
  <si>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</si>
  <si>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</si>
  <si>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</si>
  <si>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</si>
  <si>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</si>
  <si>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</si>
  <si>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</si>
  <si>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</si>
  <si>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</si>
  <si>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</si>
  <si>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</si>
  <si>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</si>
  <si>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</si>
  <si>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</si>
  <si>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</si>
  <si>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</si>
  <si>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</si>
  <si>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</si>
  <si>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</si>
  <si>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</si>
  <si>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</si>
  <si>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</si>
  <si>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</si>
  <si>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</si>
  <si>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</si>
  <si>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</si>
  <si>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</si>
  <si>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</si>
  <si>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</si>
  <si>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</si>
  <si>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</si>
  <si>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</si>
  <si>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</si>
  <si>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</si>
  <si>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</si>
  <si>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</si>
  <si>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</si>
  <si>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</si>
  <si>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</si>
  <si>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</si>
  <si>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</si>
  <si>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</si>
  <si>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</si>
  <si>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</si>
  <si>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</si>
  <si>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</si>
  <si>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</si>
  <si>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</si>
  <si>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</si>
  <si>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</si>
  <si>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</si>
  <si>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</si>
  <si>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</si>
  <si>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</si>
  <si>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</si>
  <si>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</si>
  <si>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</si>
  <si>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</si>
  <si>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</si>
  <si>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</si>
  <si>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</si>
  <si>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</si>
  <si>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</si>
  <si>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</si>
  <si>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</si>
  <si>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</si>
  <si>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</si>
  <si>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</si>
  <si>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</si>
  <si>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</si>
  <si>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</si>
  <si>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</si>
  <si>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</si>
  <si>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</si>
  <si>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</si>
  <si>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</si>
  <si>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</si>
  <si>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</si>
  <si>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</si>
  <si>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</si>
  <si>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</si>
  <si>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</si>
  <si>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</si>
  <si>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</si>
  <si>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</si>
  <si>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</si>
  <si>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</si>
  <si>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</si>
  <si>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</si>
  <si>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</si>
  <si>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</si>
  <si>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</si>
  <si>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</si>
  <si>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</si>
  <si>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</si>
  <si>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</si>
  <si>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</si>
  <si>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</si>
  <si>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</si>
  <si>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</si>
  <si>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</si>
  <si>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</si>
  <si>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</si>
  <si>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</si>
  <si>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</si>
  <si>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</si>
  <si>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</si>
  <si>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</si>
  <si>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</si>
  <si>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</si>
  <si>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</si>
  <si>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</si>
  <si>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</si>
  <si>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</si>
  <si>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</si>
  <si>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</si>
  <si>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</si>
  <si>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</si>
  <si>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</si>
  <si>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</si>
  <si>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</si>
  <si>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</si>
  <si>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</si>
  <si>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</si>
  <si>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</si>
  <si>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</si>
  <si>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</si>
  <si>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</si>
  <si>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</si>
  <si>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</si>
  <si>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</si>
  <si>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</si>
  <si>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</si>
  <si>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</si>
  <si>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</si>
  <si>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</si>
  <si>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</si>
  <si>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</si>
  <si>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</si>
  <si>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</si>
  <si>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</si>
  <si>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</si>
  <si>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</si>
  <si>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</si>
  <si>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</si>
  <si>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</si>
  <si>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</si>
  <si>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</si>
  <si>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</si>
  <si>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</si>
  <si>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</si>
  <si>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</si>
  <si>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</si>
  <si>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</si>
  <si>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</si>
  <si>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</si>
  <si>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</si>
  <si>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</si>
  <si>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</si>
  <si>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</si>
  <si>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</si>
  <si>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</si>
  <si>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</si>
  <si>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</si>
  <si>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</si>
  <si>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</si>
  <si>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</si>
  <si>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</si>
  <si>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</si>
  <si>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</si>
  <si>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</si>
  <si>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</si>
  <si>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</si>
  <si>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</si>
  <si>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</si>
  <si>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</si>
  <si>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</si>
  <si>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</si>
  <si>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</si>
  <si>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</si>
  <si>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</si>
  <si>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</si>
  <si>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</si>
  <si>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</si>
  <si>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</si>
  <si>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</si>
  <si>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</si>
  <si>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</si>
  <si>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</si>
  <si>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</si>
  <si>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</si>
  <si>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</si>
  <si>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</si>
  <si>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</si>
  <si>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</si>
  <si>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</si>
  <si>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</si>
  <si>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</si>
  <si>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</si>
  <si>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</si>
  <si>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</si>
  <si>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</si>
  <si>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</si>
  <si>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</si>
  <si>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</si>
  <si>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</si>
  <si>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</si>
  <si>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</si>
  <si>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</si>
  <si>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</si>
  <si>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</si>
  <si>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</si>
  <si>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</si>
  <si>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</si>
  <si>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</si>
  <si>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</si>
  <si>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</si>
  <si>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</si>
  <si>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</si>
  <si>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</si>
  <si>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</si>
  <si>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</si>
  <si>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</si>
  <si>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</si>
  <si>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</si>
  <si>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</si>
  <si>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</si>
  <si>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</si>
  <si>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</si>
  <si>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</si>
  <si>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</si>
  <si>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</si>
  <si>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</si>
  <si>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</si>
  <si>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</si>
  <si>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</si>
  <si>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</si>
  <si>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</si>
  <si>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</si>
  <si>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</si>
  <si>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</si>
  <si>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</si>
  <si>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</si>
  <si>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</si>
  <si>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</si>
  <si>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</si>
  <si>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</si>
  <si>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</si>
  <si>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</si>
  <si>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</si>
  <si>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</si>
  <si>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</si>
  <si>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</si>
  <si>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</si>
  <si>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</si>
  <si>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</si>
  <si>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</si>
  <si>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</si>
  <si>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</si>
  <si>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</si>
  <si>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</si>
  <si>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</si>
  <si>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</si>
  <si>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</si>
  <si>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</si>
  <si>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</si>
  <si>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</si>
  <si>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</si>
  <si>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</si>
  <si>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</si>
  <si>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</si>
  <si>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</si>
  <si>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</si>
  <si>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</si>
  <si>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</si>
  <si>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</si>
  <si>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</si>
  <si>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</si>
  <si>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</si>
  <si>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</si>
  <si>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</si>
  <si>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</si>
  <si>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</si>
  <si>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</si>
  <si>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</si>
  <si>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</si>
  <si>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</si>
  <si>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</si>
  <si>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</si>
  <si>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</si>
  <si>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</si>
  <si>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</si>
  <si>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</si>
  <si>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</si>
  <si>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</si>
  <si>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</si>
  <si>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</si>
  <si>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</si>
  <si>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</si>
  <si>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</si>
  <si>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</si>
  <si>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</si>
  <si>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</si>
  <si>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</si>
  <si>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</si>
  <si>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</si>
  <si>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</si>
  <si>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</si>
  <si>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</si>
  <si>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</si>
  <si>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</si>
  <si>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</si>
  <si>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</si>
  <si>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</si>
  <si>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</si>
  <si>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</si>
  <si>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</si>
  <si>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</si>
  <si>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</si>
  <si>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</si>
  <si>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</si>
  <si>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</si>
  <si>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</si>
  <si>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</si>
  <si>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</si>
  <si>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</si>
  <si>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</si>
  <si>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</si>
  <si>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</si>
  <si>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</si>
  <si>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</si>
  <si>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</si>
  <si>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</si>
  <si>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</si>
  <si>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</si>
  <si>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</si>
  <si>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</si>
  <si>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</si>
  <si>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</si>
  <si>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</si>
  <si>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</si>
  <si>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</si>
  <si>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</si>
  <si>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</si>
  <si>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</si>
  <si>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</si>
  <si>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</si>
  <si>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</si>
  <si>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</si>
  <si>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</si>
  <si>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</si>
  <si>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</si>
  <si>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</si>
  <si>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</si>
  <si>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</si>
  <si>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</si>
  <si>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</si>
  <si>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</si>
  <si>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</si>
  <si>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</si>
  <si>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</si>
  <si>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</si>
  <si>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</si>
  <si>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</si>
  <si>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</si>
  <si>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</si>
  <si>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</si>
  <si>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</si>
  <si>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</si>
  <si>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</si>
  <si>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</si>
  <si>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</si>
  <si>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</si>
  <si>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</si>
  <si>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</si>
  <si>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</si>
  <si>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</si>
  <si>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</si>
  <si>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</si>
  <si>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</si>
  <si>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</si>
  <si>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</si>
  <si>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</si>
  <si>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</si>
  <si>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</si>
  <si>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</si>
  <si>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</si>
  <si>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</si>
  <si>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</si>
  <si>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</si>
  <si>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</si>
  <si>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</si>
  <si>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</si>
  <si>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</si>
  <si>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</si>
  <si>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</si>
  <si>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</si>
  <si>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</si>
  <si>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</si>
  <si>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</si>
  <si>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</si>
  <si>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</si>
  <si>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</si>
  <si>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</si>
  <si>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</si>
  <si>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</si>
  <si>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</si>
  <si>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</si>
  <si>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</si>
  <si>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</si>
  <si>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</si>
  <si>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</si>
  <si>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</si>
  <si>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</si>
  <si>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</si>
  <si>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</si>
  <si>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</si>
  <si>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</si>
  <si>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</si>
  <si>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</si>
  <si>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</si>
  <si>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</si>
  <si>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</si>
  <si>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</si>
  <si>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</si>
  <si>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</si>
  <si>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</si>
  <si>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</si>
  <si>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</si>
  <si>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</si>
  <si>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</si>
  <si>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</si>
  <si>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</si>
  <si>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</si>
  <si>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</si>
  <si>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</si>
  <si>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</si>
  <si>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</si>
  <si>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</si>
  <si>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</si>
  <si>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</si>
  <si>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</si>
  <si>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</si>
  <si>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</si>
  <si>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</si>
  <si>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</si>
  <si>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</si>
  <si>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</si>
  <si>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</si>
  <si>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</si>
  <si>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</si>
  <si>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</si>
  <si>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</si>
  <si>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</si>
  <si>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</si>
  <si>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</si>
  <si>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</si>
  <si>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</si>
  <si>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</si>
  <si>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</si>
  <si>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</si>
  <si>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</si>
  <si>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</si>
  <si>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</si>
  <si>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</si>
  <si>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</si>
  <si>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</si>
  <si>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</si>
  <si>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</si>
  <si>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</si>
  <si>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</si>
  <si>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</si>
  <si>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</si>
  <si>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</si>
  <si>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</si>
  <si>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</si>
  <si>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</si>
  <si>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</si>
  <si>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</si>
  <si>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</si>
  <si>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</si>
  <si>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</si>
  <si>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</si>
  <si>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</si>
  <si>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</si>
  <si>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</si>
  <si>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</si>
  <si>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</si>
  <si>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</si>
  <si>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</si>
  <si>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</si>
  <si>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</si>
  <si>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</si>
  <si>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</si>
  <si>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</si>
  <si>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</si>
  <si>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</si>
  <si>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</si>
  <si>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</si>
  <si>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</si>
  <si>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</si>
  <si>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</si>
  <si>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</si>
  <si>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</si>
  <si>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</si>
  <si>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</si>
  <si>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</si>
  <si>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</si>
  <si>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</si>
  <si>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</si>
  <si>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</si>
  <si>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</si>
  <si>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</si>
  <si>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</si>
  <si>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</si>
  <si>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</si>
  <si>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</si>
  <si>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</si>
  <si>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</si>
  <si>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</si>
  <si>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</si>
  <si>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</si>
  <si>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</si>
  <si>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</si>
  <si>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</si>
  <si>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</si>
  <si>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</si>
  <si>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</si>
  <si>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</si>
  <si>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</si>
  <si>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</si>
  <si>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</si>
  <si>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</si>
  <si>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</si>
  <si>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</si>
  <si>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</si>
  <si>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</si>
  <si>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</si>
  <si>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</si>
  <si>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</si>
  <si>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</si>
  <si>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</si>
  <si>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</si>
  <si>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</si>
  <si>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</si>
  <si>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</si>
  <si>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</si>
  <si>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</si>
  <si>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</si>
  <si>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</si>
  <si>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</si>
  <si>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</si>
  <si>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</si>
  <si>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</si>
  <si>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</si>
  <si>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</si>
  <si>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</si>
  <si>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</si>
  <si>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</si>
  <si>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</si>
  <si>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</si>
  <si>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</si>
  <si>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</si>
  <si>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</si>
  <si>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</si>
  <si>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</si>
  <si>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</si>
  <si>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</si>
  <si>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</si>
  <si>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</si>
  <si>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</si>
  <si>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</si>
  <si>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</si>
  <si>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</si>
  <si>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</si>
  <si>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</si>
  <si>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</si>
  <si>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</si>
  <si>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</si>
  <si>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</si>
  <si>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</si>
  <si>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</si>
  <si>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</si>
  <si>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</si>
  <si>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</si>
  <si>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</si>
  <si>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</si>
  <si>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</si>
  <si>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</si>
  <si>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</si>
  <si>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</si>
  <si>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</si>
  <si>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</si>
  <si>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</si>
  <si>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</si>
  <si>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</si>
  <si>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</si>
  <si>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</si>
  <si>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</si>
  <si>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</si>
  <si>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</si>
  <si>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</si>
  <si>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</si>
  <si>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</si>
  <si>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</si>
  <si>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</si>
  <si>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</si>
  <si>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</si>
  <si>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</si>
  <si>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</si>
  <si>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</si>
  <si>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</si>
  <si>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</si>
  <si>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</si>
  <si>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</si>
  <si>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</si>
  <si>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</si>
  <si>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</si>
  <si>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</si>
  <si>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</si>
  <si>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</si>
  <si>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</si>
  <si>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</si>
  <si>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</si>
  <si>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</si>
  <si>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</si>
  <si>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</si>
  <si>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</si>
  <si>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</si>
  <si>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</si>
  <si>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</si>
  <si>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</si>
  <si>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</si>
  <si>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</si>
  <si>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</si>
  <si>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</si>
  <si>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</si>
  <si>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</si>
  <si>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</si>
  <si>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</si>
  <si>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</si>
  <si>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</si>
  <si>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</si>
  <si>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</si>
  <si>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</si>
  <si>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</si>
  <si>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</si>
  <si>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</si>
  <si>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</si>
  <si>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</si>
  <si>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</si>
  <si>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</si>
  <si>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</si>
  <si>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</si>
  <si>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</si>
  <si>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</si>
  <si>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</si>
  <si>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</si>
  <si>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</si>
  <si>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</si>
  <si>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</si>
  <si>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</si>
  <si>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</si>
  <si>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</si>
  <si>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</si>
  <si>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</si>
  <si>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</si>
  <si>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</si>
  <si>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</si>
  <si>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</si>
  <si>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</si>
  <si>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</si>
  <si>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</si>
  <si>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</si>
  <si>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</si>
  <si>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</si>
  <si>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</si>
  <si>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</si>
  <si>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</si>
  <si>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</si>
  <si>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</si>
  <si>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</si>
  <si>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</si>
  <si>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</si>
  <si>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</si>
  <si>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</si>
  <si>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</si>
  <si>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</si>
  <si>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</si>
  <si>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</si>
  <si>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</si>
  <si>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</si>
  <si>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</si>
  <si>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</si>
  <si>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</si>
  <si>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</si>
  <si>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</si>
  <si>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</si>
  <si>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</si>
  <si>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</si>
  <si>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</si>
  <si>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</si>
  <si>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</si>
  <si>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</si>
  <si>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</si>
  <si>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</si>
  <si>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</si>
  <si>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</si>
  <si>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</si>
  <si>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</si>
  <si>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</si>
  <si>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</si>
  <si>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</si>
  <si>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</si>
  <si>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</si>
  <si>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</si>
  <si>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</si>
  <si>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</si>
  <si>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</si>
  <si>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</si>
  <si>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</si>
  <si>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</si>
  <si>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</si>
  <si>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</si>
  <si>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</si>
  <si>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</si>
  <si>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</si>
  <si>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</si>
  <si>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</si>
  <si>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</si>
  <si>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</si>
  <si>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</si>
  <si>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</si>
  <si>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</si>
  <si>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</si>
  <si>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</si>
  <si>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</si>
  <si>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</si>
  <si>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</si>
  <si>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</si>
  <si>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</si>
  <si>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</si>
  <si>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</si>
  <si>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</si>
  <si>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</si>
  <si>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</si>
  <si>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</si>
  <si>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</si>
  <si>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</si>
  <si>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</si>
  <si>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</si>
  <si>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</si>
  <si>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</si>
  <si>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</si>
  <si>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</si>
  <si>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</si>
  <si>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</si>
  <si>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</si>
  <si>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</si>
  <si>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</si>
  <si>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</si>
  <si>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</si>
  <si>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</si>
  <si>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</si>
  <si>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</si>
  <si>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</si>
  <si>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</si>
  <si>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</si>
  <si>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</si>
  <si>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</si>
  <si>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</si>
  <si>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</si>
  <si>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</si>
  <si>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</si>
  <si>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</si>
  <si>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</si>
  <si>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</si>
  <si>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</si>
  <si>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</si>
  <si>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</si>
  <si>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</si>
  <si>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</si>
  <si>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</si>
  <si>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</si>
  <si>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</si>
  <si>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</si>
  <si>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</si>
  <si>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</si>
  <si>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</si>
  <si>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</si>
  <si>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</si>
  <si>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</si>
  <si>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</si>
  <si>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</si>
  <si>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</si>
  <si>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</si>
  <si>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</si>
  <si>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</si>
  <si>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</si>
  <si>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</si>
  <si>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</si>
  <si>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</si>
  <si>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</si>
  <si>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</si>
  <si>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</si>
  <si>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</si>
  <si>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</si>
  <si>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</si>
  <si>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</si>
  <si>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</si>
  <si>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</si>
  <si>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</si>
  <si>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</si>
  <si>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</si>
  <si>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</si>
  <si>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</si>
  <si>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</si>
  <si>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</si>
  <si>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</si>
  <si>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</si>
  <si>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</si>
  <si>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</si>
  <si>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</si>
  <si>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</si>
  <si>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</si>
  <si>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</si>
  <si>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</si>
  <si>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</si>
  <si>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</si>
  <si>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</si>
  <si>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</si>
  <si>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</si>
  <si>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</si>
  <si>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</si>
  <si>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</si>
  <si>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</si>
  <si>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</si>
  <si>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</si>
  <si>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</si>
  <si>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</si>
  <si>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</si>
  <si>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</si>
  <si>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</si>
  <si>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</si>
  <si>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</si>
  <si>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</si>
  <si>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</si>
  <si>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</si>
  <si>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</si>
  <si>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</si>
  <si>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</si>
  <si>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</si>
  <si>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</si>
  <si>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</si>
  <si>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</si>
  <si>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</si>
  <si>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</si>
  <si>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</si>
  <si>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</si>
  <si>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</si>
  <si>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</si>
  <si>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</si>
  <si>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</si>
  <si>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</si>
  <si>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</si>
  <si>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</si>
  <si>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</si>
  <si>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</si>
  <si>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</si>
  <si>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</si>
  <si>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</si>
  <si>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</si>
  <si>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</si>
  <si>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</si>
  <si>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</si>
  <si>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</si>
  <si>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</si>
  <si>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</si>
  <si>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</si>
  <si>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</si>
  <si>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</si>
  <si>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</si>
  <si>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</si>
  <si>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</si>
  <si>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</si>
  <si>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</si>
  <si>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</si>
  <si>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</si>
  <si>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</si>
  <si>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</si>
  <si>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</si>
  <si>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</si>
  <si>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</si>
  <si>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</si>
  <si>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</si>
  <si>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</si>
  <si>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</si>
  <si>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</si>
  <si>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</si>
  <si>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</si>
  <si>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</si>
  <si>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</si>
  <si>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</si>
  <si>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</si>
  <si>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</si>
  <si>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</si>
  <si>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</si>
  <si>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</si>
  <si>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</si>
  <si>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</si>
  <si>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</si>
  <si>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</si>
  <si>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</si>
  <si>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</si>
  <si>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</si>
  <si>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</si>
  <si>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</si>
  <si>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</si>
  <si>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</si>
  <si>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</si>
  <si>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</si>
  <si>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</si>
  <si>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</si>
  <si>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</si>
  <si>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</si>
  <si>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</si>
  <si>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</si>
  <si>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</si>
  <si>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</si>
  <si>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</si>
  <si>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</si>
  <si>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</si>
  <si>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</si>
  <si>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</si>
  <si>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</si>
  <si>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</si>
  <si>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</si>
  <si>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</si>
  <si>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</si>
  <si>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</si>
  <si>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</si>
  <si>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</si>
  <si>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</si>
  <si>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</si>
  <si>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</si>
  <si>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</si>
  <si>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</si>
  <si>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</si>
  <si>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</si>
  <si>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</si>
  <si>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</si>
  <si>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</si>
  <si>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</si>
  <si>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</si>
  <si>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</si>
  <si>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</si>
  <si>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</si>
  <si>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</si>
  <si>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</si>
  <si>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</si>
  <si>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</si>
  <si>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</si>
  <si>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</si>
  <si>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</si>
  <si>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</si>
  <si>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</si>
  <si>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</si>
  <si>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</si>
  <si>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</si>
  <si>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</si>
  <si>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</si>
  <si>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</si>
  <si>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</si>
  <si>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</si>
  <si>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</si>
  <si>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</si>
  <si>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</si>
  <si>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</si>
  <si>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</si>
  <si>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</si>
  <si>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</si>
  <si>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</si>
  <si>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</si>
  <si>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</si>
  <si>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</si>
  <si>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</si>
  <si>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</si>
  <si>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</si>
  <si>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</si>
  <si>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</si>
  <si>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</si>
  <si>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</si>
  <si>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</si>
  <si>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</si>
  <si>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</si>
  <si>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</si>
  <si>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</si>
  <si>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</si>
  <si>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</si>
  <si>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</si>
  <si>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</si>
  <si>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</si>
  <si>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</si>
  <si>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</si>
  <si>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</si>
  <si>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</si>
  <si>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</si>
  <si>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</si>
  <si>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</si>
  <si>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</si>
  <si>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</si>
  <si>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</si>
  <si>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</si>
  <si>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</si>
  <si>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</si>
  <si>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</si>
  <si>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</si>
  <si>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</si>
  <si>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</si>
  <si>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</si>
  <si>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</si>
  <si>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</si>
  <si>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</si>
  <si>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</si>
  <si>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</si>
  <si>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</si>
  <si>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</si>
  <si>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</si>
  <si>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</si>
  <si>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</si>
  <si>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</si>
  <si>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</si>
  <si>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</si>
  <si>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</si>
  <si>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</si>
  <si>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</si>
  <si>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</si>
  <si>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</si>
  <si>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</si>
  <si>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</si>
  <si>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</si>
  <si>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</si>
  <si>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</si>
  <si>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</si>
  <si>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</si>
  <si>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</si>
  <si>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</si>
  <si>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</si>
  <si>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</si>
  <si>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</si>
  <si>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</si>
  <si>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</si>
  <si>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</si>
  <si>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</si>
  <si>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</si>
  <si>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</si>
  <si>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</si>
  <si>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</si>
  <si>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</si>
  <si>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</si>
  <si>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</si>
  <si>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</si>
  <si>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</si>
  <si>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</si>
  <si>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</si>
  <si>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</si>
  <si>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</si>
  <si>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</si>
  <si>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</si>
  <si>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</si>
  <si>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</si>
  <si>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</si>
  <si>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</si>
  <si>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</si>
  <si>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</si>
  <si>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</si>
  <si>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</si>
  <si>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</si>
  <si>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</si>
  <si>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</si>
  <si>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</si>
  <si>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</si>
  <si>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</si>
  <si>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</si>
  <si>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</si>
  <si>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</si>
  <si>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</si>
  <si>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</si>
  <si>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</si>
  <si>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</si>
  <si>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</si>
  <si>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</si>
  <si>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</si>
  <si>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</si>
  <si>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</si>
  <si>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</si>
  <si>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</si>
  <si>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</si>
  <si>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</si>
  <si>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</si>
  <si>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</si>
  <si>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</si>
  <si>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</si>
  <si>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</si>
  <si>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</si>
  <si>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</si>
  <si>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</si>
  <si>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</si>
  <si>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</si>
  <si>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</si>
  <si>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</si>
  <si>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</si>
  <si>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</si>
  <si>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</si>
  <si>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</si>
  <si>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</si>
  <si>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</si>
  <si>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</si>
  <si>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</si>
  <si>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</si>
  <si>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</si>
  <si>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</si>
  <si>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</si>
  <si>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</si>
  <si>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</si>
  <si>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</si>
  <si>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</si>
  <si>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</si>
  <si>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</si>
  <si>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</si>
  <si>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</si>
  <si>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</si>
  <si>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</si>
  <si>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</si>
  <si>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</si>
  <si>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</si>
  <si>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</si>
  <si>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</si>
  <si>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</si>
  <si>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</si>
  <si>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</si>
  <si>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</si>
  <si>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</si>
  <si>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</si>
  <si>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</si>
  <si>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</si>
  <si>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</si>
  <si>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</si>
  <si>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</si>
  <si>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</si>
  <si>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</si>
  <si>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</si>
  <si>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</si>
  <si>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</si>
  <si>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</si>
  <si>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</si>
  <si>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</si>
  <si>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</si>
  <si>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</si>
  <si>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</si>
  <si>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</si>
  <si>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</si>
  <si>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</si>
  <si>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</si>
  <si>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</si>
  <si>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</si>
  <si>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</si>
  <si>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</si>
  <si>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</si>
  <si>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</si>
  <si>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</si>
  <si>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</si>
  <si>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</si>
  <si>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</si>
  <si>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</si>
  <si>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</si>
  <si>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</si>
  <si>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</si>
  <si>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</si>
  <si>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</si>
  <si>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</si>
  <si>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</si>
  <si>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</si>
  <si>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</si>
  <si>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</si>
  <si>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</si>
  <si>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</si>
  <si>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</si>
  <si>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</si>
  <si>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</si>
  <si>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</si>
  <si>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</si>
  <si>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</si>
  <si>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</si>
  <si>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</si>
  <si>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</si>
  <si>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</si>
  <si>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</si>
  <si>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</si>
  <si>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</si>
  <si>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</si>
  <si>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</si>
  <si>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</si>
  <si>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</si>
  <si>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</si>
  <si>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</si>
  <si>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</si>
  <si>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</si>
  <si>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</si>
  <si>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</si>
  <si>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</si>
  <si>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</si>
  <si>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</si>
  <si>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</si>
  <si>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</si>
  <si>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</si>
  <si>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</si>
  <si>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</si>
  <si>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</si>
  <si>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</si>
  <si>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</si>
  <si>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</si>
  <si>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</si>
  <si>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</si>
  <si>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</si>
  <si>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</si>
  <si>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</si>
  <si>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</si>
  <si>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</si>
  <si>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</si>
  <si>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</si>
  <si>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</si>
  <si>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</si>
  <si>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</si>
  <si>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</si>
  <si>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</si>
  <si>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</si>
  <si>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</si>
  <si>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</si>
  <si>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</si>
  <si>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</si>
  <si>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</si>
  <si>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</si>
  <si>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</si>
  <si>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</si>
  <si>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</si>
  <si>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</si>
  <si>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</si>
  <si>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</si>
  <si>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</si>
  <si>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</si>
  <si>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</si>
  <si>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</si>
  <si>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</si>
  <si>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</si>
  <si>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</si>
  <si>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</si>
  <si>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</si>
  <si>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</si>
  <si>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</si>
  <si>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</si>
  <si>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</si>
  <si>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</si>
  <si>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</si>
  <si>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</si>
  <si>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</si>
  <si>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</si>
  <si>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</si>
  <si>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</si>
  <si>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</si>
  <si>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</si>
  <si>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</si>
  <si>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</si>
  <si>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</si>
  <si>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</si>
  <si>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</si>
  <si>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</si>
  <si>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</si>
  <si>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</si>
  <si>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</si>
  <si>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</si>
  <si>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</si>
  <si>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</si>
  <si>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</si>
  <si>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</si>
  <si>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</si>
  <si>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</si>
  <si>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</si>
  <si>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</si>
  <si>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</si>
  <si>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</si>
  <si>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</si>
  <si>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</si>
  <si>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</si>
  <si>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</si>
  <si>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</si>
  <si>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</si>
  <si>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</si>
  <si>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</si>
  <si>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</si>
  <si>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</si>
  <si>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</si>
  <si>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</si>
  <si>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</si>
  <si>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</si>
  <si>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</si>
  <si>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</si>
  <si>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</si>
  <si>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</si>
  <si>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</si>
  <si>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</si>
  <si>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</si>
  <si>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</si>
  <si>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</si>
  <si>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</si>
  <si>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</si>
  <si>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</si>
  <si>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</si>
  <si>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</si>
  <si>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</si>
  <si>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</si>
  <si>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</si>
  <si>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</si>
  <si>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</si>
  <si>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</si>
  <si>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</si>
  <si>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</si>
  <si>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</si>
  <si>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</si>
  <si>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</si>
  <si>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</si>
  <si>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</si>
  <si>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</si>
  <si>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</si>
  <si>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</si>
  <si>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</si>
  <si>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</si>
  <si>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</si>
  <si>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</si>
  <si>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</si>
  <si>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</si>
  <si>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</si>
  <si>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</si>
  <si>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</si>
  <si>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</si>
  <si>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</si>
  <si>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</si>
  <si>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</si>
  <si>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</si>
  <si>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</si>
  <si>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</si>
  <si>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</si>
  <si>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</si>
  <si>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</si>
  <si>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</si>
  <si>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</si>
  <si>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</si>
  <si>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</si>
  <si>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</si>
  <si>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</si>
  <si>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</si>
  <si>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</si>
  <si>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</si>
  <si>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</si>
  <si>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</si>
  <si>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</si>
  <si>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</si>
  <si>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</si>
  <si>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</si>
  <si>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</si>
  <si>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</si>
  <si>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</si>
  <si>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</si>
  <si>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</si>
  <si>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</si>
  <si>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</si>
  <si>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</si>
  <si>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</si>
  <si>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</si>
  <si>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</si>
  <si>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</si>
  <si>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</si>
  <si>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</si>
  <si>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</si>
  <si>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</si>
  <si>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</si>
  <si>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</si>
  <si>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</si>
  <si>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</si>
  <si>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</si>
  <si>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</si>
  <si>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</si>
  <si>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</si>
  <si>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</si>
  <si>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</si>
  <si>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</si>
  <si>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</si>
  <si>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</si>
  <si>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</si>
  <si>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</si>
  <si>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</si>
  <si>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</si>
  <si>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</si>
  <si>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</si>
  <si>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</si>
  <si>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</si>
  <si>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</si>
  <si>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</si>
  <si>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</si>
  <si>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</si>
  <si>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</si>
  <si>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</si>
  <si>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</si>
  <si>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</si>
  <si>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</si>
  <si>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</si>
  <si>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</si>
  <si>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</si>
  <si>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</si>
  <si>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</si>
  <si>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</si>
  <si>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</si>
  <si>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</si>
  <si>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</si>
  <si>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</si>
  <si>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</si>
  <si>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</si>
  <si>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</si>
  <si>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</si>
  <si>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</si>
  <si>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</si>
  <si>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</si>
  <si>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</si>
  <si>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</si>
  <si>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</si>
  <si>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</si>
  <si>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</si>
  <si>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</si>
  <si>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</si>
  <si>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</si>
  <si>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</si>
  <si>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</si>
  <si>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</si>
  <si>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</si>
  <si>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</si>
  <si>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</si>
  <si>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</si>
  <si>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</si>
  <si>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</si>
  <si>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</si>
  <si>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</si>
  <si>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</si>
  <si>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</si>
  <si>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</si>
  <si>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</si>
  <si>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</si>
  <si>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</si>
  <si>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</si>
  <si>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</si>
  <si>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</si>
  <si>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</si>
  <si>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</si>
  <si>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</si>
  <si>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</si>
  <si>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</si>
  <si>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</si>
  <si>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</si>
  <si>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</si>
  <si>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</si>
  <si>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</si>
  <si>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</si>
  <si>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</si>
  <si>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</si>
  <si>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</si>
  <si>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</si>
  <si>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</si>
  <si>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</si>
  <si>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</si>
  <si>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</si>
  <si>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</si>
  <si>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</si>
  <si>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</si>
  <si>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</si>
  <si>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</si>
  <si>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</si>
  <si>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</si>
  <si>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</si>
  <si>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</si>
  <si>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</si>
  <si>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</si>
  <si>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</si>
  <si>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</si>
  <si>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</si>
  <si>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</si>
  <si>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</si>
  <si>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</si>
  <si>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</si>
  <si>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</si>
  <si>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</si>
  <si>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</si>
  <si>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</si>
  <si>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</si>
  <si>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</si>
  <si>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</si>
  <si>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</si>
  <si>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</si>
  <si>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</si>
  <si>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</si>
  <si>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</si>
  <si>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</si>
  <si>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</si>
  <si>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</si>
  <si>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</si>
  <si>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</si>
  <si>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</si>
  <si>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</si>
  <si>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</si>
  <si>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</si>
  <si>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</si>
  <si>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</si>
  <si>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</si>
  <si>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</si>
  <si>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</si>
  <si>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</si>
  <si>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</si>
  <si>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</si>
  <si>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</si>
  <si>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</si>
  <si>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</si>
  <si>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</si>
  <si>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</si>
  <si>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</si>
  <si>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</si>
  <si>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</si>
  <si>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</si>
  <si>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</si>
  <si>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</si>
  <si>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</si>
  <si>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</si>
  <si>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</si>
  <si>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</si>
  <si>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</si>
  <si>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</si>
  <si>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</si>
  <si>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</si>
  <si>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</si>
  <si>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</si>
  <si>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</si>
  <si>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</si>
  <si>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</si>
  <si>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</si>
  <si>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</si>
  <si>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</si>
  <si>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</si>
  <si>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</si>
  <si>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</si>
  <si>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</si>
  <si>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</si>
  <si>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</si>
  <si>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</si>
  <si>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</si>
  <si>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</si>
  <si>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</si>
  <si>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</si>
  <si>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</si>
  <si>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</si>
  <si>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</si>
  <si>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</si>
  <si>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</si>
  <si>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</si>
  <si>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</si>
  <si>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</si>
  <si>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</si>
  <si>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</si>
  <si>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</si>
  <si>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</si>
  <si>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</si>
  <si>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</si>
  <si>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</si>
  <si>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</si>
  <si>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</si>
  <si>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</si>
  <si>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</si>
  <si>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</si>
  <si>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</si>
  <si>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</si>
  <si>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</si>
  <si>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</si>
  <si>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</si>
  <si>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</si>
  <si>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</si>
  <si>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</si>
  <si>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</si>
  <si>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</si>
  <si>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</si>
  <si>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</si>
  <si>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</si>
  <si>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</si>
  <si>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</si>
  <si>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</si>
  <si>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</si>
  <si>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</si>
  <si>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</si>
  <si>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</si>
  <si>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</si>
  <si>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</si>
  <si>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</si>
  <si>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</si>
  <si>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</si>
  <si>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</si>
  <si>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</si>
  <si>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</si>
  <si>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</si>
  <si>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</si>
  <si>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</si>
  <si>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</si>
  <si>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</si>
  <si>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</si>
  <si>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</si>
  <si>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</si>
  <si>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</si>
  <si>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</si>
  <si>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</si>
  <si>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</si>
  <si>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</si>
  <si>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</si>
  <si>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</si>
  <si>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</si>
  <si>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</si>
  <si>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</si>
  <si>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</si>
  <si>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</si>
  <si>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</si>
  <si>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</si>
  <si>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</si>
  <si>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</si>
  <si>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</si>
  <si>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</si>
  <si>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</si>
  <si>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</si>
  <si>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</si>
  <si>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</si>
  <si>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</si>
  <si>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</si>
  <si>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</si>
  <si>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</si>
  <si>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</si>
  <si>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</si>
  <si>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</si>
  <si>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</si>
  <si>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</si>
  <si>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</si>
  <si>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</si>
  <si>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</si>
  <si>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</si>
  <si>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</si>
  <si>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</si>
  <si>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</si>
  <si>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</si>
  <si>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</si>
  <si>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</si>
  <si>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</si>
  <si>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</si>
  <si>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</si>
  <si>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</si>
  <si>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</si>
  <si>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</si>
  <si>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</si>
  <si>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</si>
  <si>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</si>
  <si>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</si>
  <si>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</si>
  <si>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</si>
  <si>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</si>
  <si>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</si>
  <si>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</si>
  <si>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</si>
  <si>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</si>
  <si>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</si>
  <si>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</si>
  <si>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</si>
  <si>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</si>
  <si>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</si>
  <si>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</si>
  <si>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</si>
  <si>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</si>
  <si>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</si>
  <si>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</si>
  <si>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</si>
  <si>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</si>
  <si>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</si>
  <si>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</si>
  <si>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</si>
  <si>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</si>
  <si>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</si>
  <si>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</si>
  <si>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</si>
  <si>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</si>
  <si>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</si>
  <si>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</si>
  <si>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</si>
  <si>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</si>
  <si>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</si>
  <si>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</si>
  <si>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</si>
  <si>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</si>
  <si>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</si>
  <si>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</si>
  <si>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</si>
  <si>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</si>
  <si>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</si>
  <si>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</si>
  <si>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</si>
  <si>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</si>
  <si>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</si>
  <si>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</si>
  <si>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</si>
  <si>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</si>
  <si>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</si>
  <si>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</si>
  <si>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</si>
  <si>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</si>
  <si>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</si>
  <si>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</si>
  <si>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</si>
  <si>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</si>
  <si>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</si>
  <si>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</si>
  <si>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</si>
  <si>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</si>
  <si>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</si>
  <si>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</si>
  <si>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</si>
  <si>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</si>
  <si>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</si>
  <si>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</si>
  <si>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</si>
  <si>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</si>
  <si>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</si>
  <si>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</si>
  <si>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</si>
  <si>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</si>
  <si>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</si>
  <si>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</si>
  <si>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</si>
  <si>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</si>
  <si>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</si>
  <si>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</si>
  <si>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</si>
  <si>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</si>
  <si>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</si>
  <si>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</si>
  <si>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</si>
  <si>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</si>
  <si>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</si>
  <si>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</si>
  <si>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</si>
  <si>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</si>
  <si>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</si>
  <si>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</si>
  <si>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</si>
  <si>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</si>
  <si>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</si>
  <si>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</si>
  <si>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</si>
  <si>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</si>
  <si>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</si>
  <si>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</si>
  <si>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</si>
  <si>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</si>
  <si>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</si>
  <si>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</si>
  <si>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</si>
  <si>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</si>
  <si>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</si>
  <si>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</si>
  <si>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</si>
  <si>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</si>
  <si>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</si>
  <si>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</si>
  <si>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</si>
  <si>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</si>
  <si>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</si>
  <si>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</si>
  <si>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</si>
  <si>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</si>
  <si>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</si>
  <si>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</si>
  <si>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</si>
  <si>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</si>
  <si>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</si>
  <si>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</si>
  <si>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</si>
  <si>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</si>
  <si>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</si>
  <si>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</si>
  <si>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</si>
  <si>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</si>
  <si>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</si>
  <si>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</si>
  <si>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</si>
  <si>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</si>
  <si>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</si>
  <si>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</si>
  <si>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</si>
  <si>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</si>
  <si>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</si>
  <si>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</si>
  <si>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</si>
  <si>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</si>
  <si>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</si>
  <si>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</si>
  <si>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</si>
  <si>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</si>
  <si>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</si>
  <si>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</si>
  <si>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</si>
  <si>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</si>
  <si>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</si>
  <si>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</si>
  <si>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</si>
  <si>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</si>
  <si>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</si>
  <si>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</si>
  <si>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</si>
  <si>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</si>
  <si>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</si>
  <si>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</si>
  <si>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</si>
  <si>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</si>
  <si>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</si>
  <si>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</si>
  <si>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</si>
  <si>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</si>
  <si>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</si>
  <si>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</si>
  <si>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</si>
  <si>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</si>
  <si>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</si>
  <si>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</si>
  <si>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</si>
  <si>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</si>
  <si>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</si>
  <si>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</si>
  <si>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</si>
  <si>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</si>
  <si>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</si>
  <si>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</si>
  <si>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</si>
  <si>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</si>
  <si>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</si>
  <si>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</si>
  <si>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</si>
  <si>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</si>
  <si>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</si>
  <si>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</si>
  <si>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</si>
  <si>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</si>
  <si>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</si>
  <si>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</si>
  <si>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</si>
  <si>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</si>
  <si>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</si>
  <si>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</si>
  <si>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</si>
  <si>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</si>
  <si>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</si>
  <si>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</si>
  <si>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</si>
  <si>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</si>
  <si>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</si>
  <si>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</si>
  <si>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</si>
  <si>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</si>
  <si>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</si>
  <si>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</si>
  <si>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</si>
  <si>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</si>
  <si>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</si>
  <si>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</si>
  <si>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</si>
  <si>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</si>
  <si>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</si>
  <si>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</si>
  <si>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</si>
  <si>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</si>
  <si>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</si>
  <si>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</si>
  <si>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</si>
  <si>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</si>
  <si>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</si>
  <si>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</si>
  <si>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</si>
  <si>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</si>
  <si>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</si>
  <si>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</si>
  <si>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</si>
  <si>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</si>
  <si>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</si>
  <si>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</si>
  <si>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</si>
  <si>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</si>
  <si>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</si>
  <si>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</si>
  <si>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</si>
  <si>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</si>
  <si>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</si>
  <si>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</si>
  <si>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</si>
  <si>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</si>
  <si>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</si>
  <si>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</si>
  <si>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</si>
  <si>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</si>
  <si>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</si>
  <si>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</si>
  <si>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</si>
  <si>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</si>
  <si>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</si>
  <si>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</si>
  <si>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</si>
  <si>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</si>
  <si>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</si>
  <si>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</si>
  <si>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</si>
  <si>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</si>
  <si>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</si>
  <si>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</si>
  <si>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</si>
  <si>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</si>
  <si>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</si>
  <si>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</si>
  <si>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</si>
  <si>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</si>
  <si>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</si>
  <si>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</si>
  <si>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</si>
  <si>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</si>
  <si>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</si>
  <si>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</si>
  <si>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</si>
  <si>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</si>
  <si>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</si>
  <si>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</si>
  <si>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</si>
  <si>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</si>
  <si>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</si>
  <si>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</si>
  <si>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</si>
  <si>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</si>
  <si>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</si>
  <si>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</si>
  <si>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</si>
  <si>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</si>
  <si>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</si>
  <si>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</si>
  <si>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</si>
  <si>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</si>
  <si>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</si>
  <si>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</si>
  <si>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</si>
  <si>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</si>
  <si>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</si>
  <si>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</si>
  <si>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</si>
  <si>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</si>
  <si>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</si>
  <si>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</si>
  <si>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</si>
  <si>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</si>
  <si>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</si>
  <si>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</si>
  <si>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</si>
  <si>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</si>
  <si>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</si>
  <si>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</si>
  <si>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</si>
  <si>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</si>
  <si>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</si>
  <si>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</si>
  <si>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</si>
  <si>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</si>
  <si>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</si>
  <si>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</si>
  <si>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</si>
  <si>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</si>
  <si>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</si>
  <si>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</si>
  <si>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</si>
  <si>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</si>
  <si>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</si>
  <si>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</si>
  <si>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</si>
  <si>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</si>
  <si>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</si>
  <si>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</si>
  <si>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</si>
  <si>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</si>
  <si>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</si>
  <si>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</si>
  <si>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</si>
  <si>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</si>
  <si>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</si>
  <si>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</si>
  <si>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</si>
  <si>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</si>
  <si>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</si>
  <si>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</si>
  <si>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</si>
  <si>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</si>
  <si>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</si>
  <si>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</si>
  <si>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</si>
  <si>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</si>
  <si>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</si>
  <si>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</si>
  <si>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</si>
  <si>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</si>
  <si>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</si>
  <si>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</si>
  <si>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</si>
  <si>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</si>
  <si>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</si>
  <si>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</si>
  <si>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</si>
  <si>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</si>
  <si>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</si>
  <si>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</si>
  <si>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</si>
  <si>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</si>
  <si>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</si>
  <si>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</si>
  <si>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</si>
  <si>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</si>
  <si>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</si>
  <si>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</si>
  <si>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</si>
  <si>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</si>
  <si>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</si>
  <si>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</si>
  <si>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</si>
  <si>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</si>
  <si>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</si>
  <si>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</si>
  <si>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</si>
  <si>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</si>
  <si>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</si>
  <si>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</si>
  <si>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</si>
  <si>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</si>
  <si>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</si>
  <si>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</si>
  <si>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</si>
  <si>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</si>
  <si>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</si>
  <si>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</si>
  <si>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</si>
  <si>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</si>
  <si>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</si>
  <si>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</si>
  <si>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</si>
  <si>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</si>
  <si>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</si>
  <si>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</si>
  <si>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</si>
  <si>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</si>
  <si>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</si>
  <si>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</si>
  <si>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</si>
  <si>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</si>
  <si>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</si>
  <si>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</si>
  <si>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</si>
  <si>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</si>
  <si>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</si>
  <si>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</si>
  <si>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</si>
  <si>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</si>
  <si>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</si>
  <si>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</si>
  <si>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</si>
  <si>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</si>
  <si>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</si>
  <si>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</si>
  <si>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</si>
  <si>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</si>
  <si>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</si>
  <si>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</si>
  <si>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</si>
  <si>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</si>
  <si>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</si>
  <si>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</si>
  <si>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</si>
  <si>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</si>
  <si>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</si>
  <si>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</si>
  <si>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</si>
  <si>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</si>
  <si>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</si>
  <si>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</si>
  <si>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</si>
  <si>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</si>
  <si>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</si>
  <si>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</si>
  <si>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</si>
  <si>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</si>
  <si>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</si>
  <si>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</si>
  <si>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</si>
  <si>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</si>
  <si>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</si>
  <si>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</si>
  <si>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</si>
  <si>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</si>
  <si>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</si>
  <si>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</si>
  <si>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</si>
  <si>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</si>
  <si>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</si>
  <si>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</si>
  <si>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</si>
  <si>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</si>
  <si>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</si>
  <si>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</si>
  <si>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</si>
  <si>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</si>
  <si>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</si>
  <si>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</si>
  <si>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</si>
  <si>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</si>
  <si>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</si>
  <si>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</si>
  <si>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</si>
  <si>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</si>
  <si>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</si>
  <si>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</si>
  <si>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</si>
  <si>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</si>
  <si>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</si>
  <si>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</si>
  <si>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</si>
  <si>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</si>
  <si>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</si>
  <si>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</si>
  <si>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</si>
  <si>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</si>
  <si>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</si>
  <si>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</si>
  <si>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</si>
  <si>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</si>
  <si>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</si>
  <si>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</si>
  <si>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</si>
  <si>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</si>
  <si>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</si>
  <si>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</si>
  <si>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</si>
  <si>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</si>
  <si>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</si>
  <si>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</si>
  <si>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</si>
  <si>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</si>
  <si>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</si>
  <si>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</si>
  <si>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</si>
  <si>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</si>
  <si>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</si>
  <si>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</si>
  <si>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</si>
  <si>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</si>
  <si>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</si>
  <si>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</si>
  <si>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</si>
  <si>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</si>
  <si>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</si>
  <si>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</si>
  <si>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</si>
  <si>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</si>
  <si>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</si>
  <si>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</si>
  <si>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</si>
  <si>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</si>
  <si>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</si>
  <si>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</si>
  <si>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</si>
  <si>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</si>
  <si>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</si>
  <si>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</si>
  <si>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</si>
  <si>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</si>
  <si>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</si>
  <si>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</si>
  <si>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</si>
  <si>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</si>
  <si>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</si>
  <si>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</si>
  <si>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</si>
  <si>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</si>
  <si>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</si>
  <si>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</si>
  <si>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</si>
  <si>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</si>
  <si>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</si>
  <si>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</si>
  <si>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</si>
  <si>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</si>
  <si>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</si>
  <si>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</si>
  <si>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</si>
  <si>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</si>
  <si>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</si>
  <si>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</si>
  <si>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</si>
  <si>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</si>
  <si>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</si>
  <si>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</si>
  <si>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</si>
  <si>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</si>
  <si>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</si>
  <si>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</si>
  <si>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</si>
  <si>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</si>
  <si>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</si>
  <si>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</si>
  <si>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</si>
  <si>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</si>
  <si>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</si>
  <si>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</si>
  <si>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</si>
  <si>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</si>
  <si>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</si>
  <si>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</si>
  <si>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</si>
  <si>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</si>
  <si>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</si>
  <si>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</si>
  <si>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</si>
  <si>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</si>
  <si>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</si>
  <si>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</si>
  <si>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</si>
  <si>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</si>
  <si>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</si>
  <si>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</si>
  <si>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</si>
  <si>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</si>
  <si>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</si>
  <si>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</si>
  <si>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</si>
  <si>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</si>
  <si>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</si>
  <si>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</si>
  <si>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</si>
  <si>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</si>
  <si>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</si>
  <si>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</si>
  <si>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</si>
  <si>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</si>
  <si>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</si>
  <si>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</si>
  <si>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</si>
  <si>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</si>
  <si>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</si>
  <si>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</si>
  <si>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</si>
  <si>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</si>
  <si>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</si>
  <si>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</si>
  <si>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</si>
  <si>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</si>
  <si>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</si>
  <si>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</si>
  <si>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</si>
  <si>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</si>
  <si>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</si>
  <si>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</si>
  <si>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</si>
  <si>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</si>
  <si>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</si>
  <si>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</si>
  <si>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</si>
  <si>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</si>
  <si>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</si>
  <si>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</si>
  <si>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</si>
  <si>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</si>
  <si>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</si>
  <si>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</si>
  <si>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</si>
  <si>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</si>
  <si>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</si>
  <si>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</si>
  <si>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</si>
  <si>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</si>
  <si>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</si>
  <si>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</si>
  <si>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</si>
  <si>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</si>
  <si>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</si>
  <si>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</si>
  <si>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</si>
  <si>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</si>
  <si>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</si>
  <si>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</si>
  <si>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</si>
  <si>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</si>
  <si>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</si>
  <si>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</si>
  <si>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</si>
  <si>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</si>
  <si>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</si>
  <si>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</si>
  <si>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</si>
  <si>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</si>
  <si>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</si>
  <si>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</si>
  <si>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</si>
  <si>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</si>
  <si>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</si>
  <si>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</si>
  <si>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</si>
  <si>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</si>
  <si>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</si>
  <si>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</si>
  <si>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</si>
  <si>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</si>
  <si>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</si>
  <si>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</si>
  <si>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</si>
  <si>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</si>
  <si>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</si>
  <si>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</si>
  <si>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</si>
  <si>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</si>
  <si>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</si>
  <si>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</si>
  <si>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</si>
  <si>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</si>
  <si>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</si>
  <si>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</si>
  <si>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</si>
  <si>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</si>
  <si>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</si>
  <si>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</si>
  <si>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</si>
  <si>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</si>
  <si>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</si>
  <si>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</si>
  <si>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</si>
  <si>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</si>
  <si>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</si>
  <si>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</si>
  <si>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</si>
  <si>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</si>
  <si>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</si>
  <si>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</si>
  <si>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</si>
  <si>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</si>
  <si>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</si>
  <si>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</si>
  <si>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</si>
  <si>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</si>
  <si>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</si>
  <si>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</si>
  <si>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</si>
  <si>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</si>
  <si>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</si>
  <si>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</si>
  <si>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</si>
  <si>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</si>
  <si>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</si>
  <si>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</si>
  <si>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</si>
  <si>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</si>
  <si>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</si>
  <si>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</si>
  <si>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</si>
  <si>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</si>
  <si>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</si>
  <si>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</si>
  <si>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</si>
  <si>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</si>
  <si>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</si>
  <si>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</si>
  <si>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</si>
  <si>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</si>
  <si>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</si>
  <si>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</si>
  <si>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</si>
  <si>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</si>
  <si>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</si>
  <si>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</si>
  <si>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</si>
  <si>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</si>
  <si>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</si>
  <si>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</si>
  <si>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</si>
  <si>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</si>
  <si>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</si>
  <si>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</si>
  <si>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</si>
  <si>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</si>
  <si>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</si>
  <si>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</si>
  <si>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</si>
  <si>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</si>
  <si>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</si>
  <si>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</si>
  <si>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</si>
  <si>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</si>
  <si>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</si>
  <si>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</si>
  <si>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</si>
  <si>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</si>
  <si>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</si>
  <si>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</si>
  <si>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</si>
  <si>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</si>
  <si>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</si>
  <si>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</si>
  <si>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</si>
  <si>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</si>
  <si>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</si>
  <si>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</si>
  <si>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</si>
  <si>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</si>
  <si>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</si>
  <si>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</si>
  <si>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</si>
  <si>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</si>
  <si>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</si>
  <si>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</si>
  <si>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</si>
  <si>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</si>
  <si>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</si>
  <si>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</si>
  <si>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</si>
  <si>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</si>
  <si>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</si>
  <si>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</si>
  <si>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</si>
  <si>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</si>
  <si>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</si>
  <si>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</si>
  <si>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</si>
  <si>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</si>
  <si>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</si>
  <si>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</si>
  <si>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</si>
  <si>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</si>
  <si>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</si>
  <si>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</si>
  <si>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</si>
  <si>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</si>
  <si>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</si>
  <si>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</si>
  <si>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</si>
  <si>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</si>
  <si>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</si>
  <si>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</si>
  <si>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</si>
  <si>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</si>
  <si>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</si>
  <si>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</si>
  <si>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</si>
  <si>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</si>
  <si>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</si>
  <si>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</si>
  <si>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</si>
  <si>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</si>
  <si>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</si>
  <si>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</si>
  <si>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</si>
  <si>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</si>
  <si>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</si>
  <si>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</si>
  <si>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</si>
  <si>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</si>
  <si>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</si>
  <si>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</si>
  <si>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</si>
  <si>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</si>
  <si>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</si>
  <si>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</si>
  <si>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</si>
  <si>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</si>
  <si>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</si>
  <si>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</si>
  <si>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</si>
  <si>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</si>
  <si>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</si>
  <si>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</si>
  <si>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</si>
  <si>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</si>
  <si>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</si>
  <si>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</si>
  <si>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</si>
  <si>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</si>
  <si>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</si>
  <si>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</si>
  <si>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</si>
  <si>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</si>
  <si>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</si>
  <si>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</si>
  <si>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</si>
  <si>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</si>
  <si>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</si>
  <si>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</si>
  <si>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</si>
  <si>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</si>
  <si>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</si>
  <si>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</si>
  <si>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</si>
  <si>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</si>
  <si>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</si>
  <si>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</si>
  <si>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</si>
  <si>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</si>
  <si>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</si>
  <si>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</si>
  <si>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</si>
  <si>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</si>
  <si>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</si>
  <si>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</si>
  <si>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</si>
  <si>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</si>
  <si>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</si>
  <si>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</si>
  <si>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</si>
  <si>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</si>
  <si>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</si>
  <si>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</si>
  <si>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</si>
  <si>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</si>
  <si>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</si>
  <si>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</si>
  <si>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</si>
  <si>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</si>
  <si>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</si>
  <si>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</si>
  <si>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</si>
  <si>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</si>
  <si>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</si>
  <si>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</si>
  <si>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</si>
  <si>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</si>
  <si>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</si>
  <si>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</si>
  <si>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</si>
  <si>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</si>
  <si>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</si>
  <si>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</si>
  <si>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</si>
  <si>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</si>
  <si>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</si>
  <si>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</si>
  <si>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</si>
  <si>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</si>
  <si>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</si>
  <si>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</si>
  <si>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</si>
  <si>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</si>
  <si>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</si>
  <si>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</si>
  <si>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</si>
  <si>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</si>
  <si>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</si>
  <si>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</si>
  <si>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</si>
  <si>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</si>
  <si>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</si>
  <si>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</si>
  <si>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</si>
  <si>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</si>
  <si>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</si>
  <si>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</si>
  <si>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</si>
  <si>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</si>
  <si>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</si>
  <si>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</si>
  <si>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</si>
  <si>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</si>
  <si>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</si>
  <si>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</si>
  <si>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</si>
  <si>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</si>
  <si>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</si>
  <si>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</si>
  <si>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</si>
  <si>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</si>
  <si>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</si>
  <si>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</si>
  <si>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</si>
  <si>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</si>
  <si>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</si>
  <si>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</si>
  <si>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</si>
  <si>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</si>
  <si>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</si>
  <si>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</si>
  <si>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</si>
  <si>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</si>
  <si>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</si>
  <si>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</si>
  <si>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</si>
  <si>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</si>
  <si>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</si>
  <si>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</si>
  <si>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</si>
  <si>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</si>
  <si>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</si>
  <si>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</si>
  <si>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</si>
  <si>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</si>
  <si>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</si>
  <si>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</si>
  <si>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</si>
  <si>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</si>
  <si>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</si>
  <si>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</si>
  <si>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</si>
  <si>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</si>
  <si>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</si>
  <si>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</si>
  <si>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</si>
  <si>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</si>
  <si>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</si>
  <si>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</si>
  <si>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</si>
  <si>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</si>
  <si>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</si>
  <si>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</si>
  <si>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</si>
  <si>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</si>
  <si>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</si>
  <si>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</si>
  <si>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</si>
  <si>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</si>
  <si>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</si>
  <si>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</si>
  <si>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</si>
  <si>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</si>
  <si>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</si>
  <si>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</si>
  <si>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</si>
  <si>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</si>
  <si>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</si>
  <si>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</si>
  <si>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</si>
  <si>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</si>
  <si>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</si>
  <si>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</si>
  <si>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</si>
  <si>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</si>
  <si>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</si>
  <si>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</si>
  <si>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</si>
  <si>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</si>
  <si>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</si>
  <si>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</si>
  <si>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</si>
  <si>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</si>
  <si>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</si>
  <si>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</si>
  <si>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</si>
  <si>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</si>
  <si>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</si>
  <si>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</si>
  <si>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</si>
  <si>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</si>
  <si>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</si>
  <si>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</si>
  <si>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</si>
  <si>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</si>
  <si>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</si>
  <si>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</si>
  <si>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</si>
  <si>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</si>
  <si>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</si>
  <si>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</si>
  <si>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</si>
  <si>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</si>
  <si>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</si>
  <si>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</si>
  <si>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</si>
  <si>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</si>
  <si>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</si>
  <si>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</si>
  <si>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</si>
  <si>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</si>
  <si>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</si>
  <si>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</si>
  <si>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</si>
  <si>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</si>
  <si>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</si>
  <si>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</si>
  <si>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</si>
  <si>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</si>
  <si>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</si>
  <si>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</si>
  <si>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</si>
  <si>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</si>
  <si>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</si>
  <si>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</si>
  <si>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</si>
  <si>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</si>
  <si>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</si>
  <si>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</si>
  <si>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</si>
  <si>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</si>
  <si>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</si>
  <si>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</si>
  <si>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</si>
  <si>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</si>
  <si>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</si>
  <si>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</si>
  <si>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</si>
  <si>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</si>
  <si>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</si>
  <si>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</si>
  <si>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</si>
  <si>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</si>
  <si>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</si>
  <si>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</si>
  <si>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</si>
  <si>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</si>
  <si>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</si>
  <si>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</si>
  <si>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</si>
  <si>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</si>
  <si>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</si>
  <si>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</si>
  <si>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</si>
  <si>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</si>
  <si>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</si>
  <si>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</si>
  <si>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</si>
  <si>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</si>
  <si>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</si>
  <si>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</si>
  <si>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</si>
  <si>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</si>
  <si>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</si>
  <si>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</si>
  <si>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</si>
  <si>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</si>
  <si>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</si>
  <si>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</si>
  <si>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</si>
  <si>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</si>
  <si>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</si>
  <si>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</si>
  <si>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</si>
  <si>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</si>
  <si>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</si>
  <si>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</si>
  <si>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</si>
  <si>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</si>
  <si>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</si>
  <si>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</si>
  <si>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</si>
  <si>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</si>
  <si>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</si>
  <si>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</si>
  <si>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</si>
  <si>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</si>
  <si>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</si>
  <si>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</si>
  <si>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</si>
  <si>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</si>
  <si>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</si>
  <si>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</si>
  <si>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</si>
  <si>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</si>
  <si>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</si>
  <si>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</si>
  <si>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</si>
  <si>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</si>
  <si>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</si>
  <si>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</si>
  <si>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</si>
  <si>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</si>
  <si>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</si>
  <si>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</si>
  <si>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</si>
  <si>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</si>
  <si>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</si>
  <si>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</si>
  <si>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</si>
  <si>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</si>
  <si>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</si>
  <si>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</si>
  <si>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</si>
  <si>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</si>
  <si>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</si>
  <si>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</si>
  <si>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</si>
  <si>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</si>
  <si>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</si>
  <si>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</si>
  <si>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</si>
  <si>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</si>
  <si>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</si>
  <si>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</si>
  <si>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</si>
  <si>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</si>
  <si>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</si>
  <si>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</si>
  <si>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</si>
  <si>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</si>
  <si>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</si>
  <si>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</si>
  <si>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</si>
  <si>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</si>
  <si>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</si>
  <si>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</si>
  <si>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</si>
  <si>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</si>
  <si>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</si>
  <si>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</si>
  <si>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</si>
  <si>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</si>
  <si>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</si>
  <si>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</si>
  <si>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</si>
  <si>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</si>
  <si>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</si>
  <si>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</si>
  <si>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</si>
  <si>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</si>
  <si>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</si>
  <si>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</si>
  <si>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</si>
  <si>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</si>
  <si>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</si>
  <si>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</si>
  <si>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</si>
  <si>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</si>
  <si>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</si>
  <si>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</si>
  <si>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</si>
  <si>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</si>
  <si>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</si>
  <si>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</si>
  <si>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</si>
  <si>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</si>
  <si>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</si>
  <si>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</si>
  <si>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</si>
  <si>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</si>
  <si>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</si>
  <si>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</si>
  <si>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</si>
  <si>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</si>
  <si>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</si>
  <si>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</si>
  <si>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</si>
  <si>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</si>
  <si>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</si>
  <si>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</si>
  <si>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</si>
  <si>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</si>
  <si>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</si>
  <si>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</si>
  <si>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</si>
  <si>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</si>
  <si>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</si>
  <si>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</si>
  <si>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</si>
  <si>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</si>
  <si>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</si>
  <si>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</si>
  <si>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</si>
  <si>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</si>
  <si>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</si>
  <si>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</si>
  <si>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</si>
  <si>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</si>
  <si>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</si>
  <si>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</si>
  <si>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</si>
  <si>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</si>
  <si>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</si>
  <si>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</si>
  <si>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</si>
  <si>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</si>
  <si>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</si>
  <si>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</si>
  <si>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</si>
  <si>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</si>
  <si>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</si>
  <si>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</si>
  <si>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</si>
  <si>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</si>
  <si>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</si>
  <si>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</si>
  <si>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</si>
  <si>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</si>
  <si>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</si>
  <si>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</si>
  <si>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</si>
  <si>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</si>
  <si>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</si>
  <si>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</si>
  <si>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</si>
  <si>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</si>
  <si>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</si>
  <si>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</si>
  <si>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</si>
  <si>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</si>
  <si>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</si>
  <si>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</si>
  <si>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</si>
  <si>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</si>
  <si>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</si>
  <si>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</si>
  <si>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</si>
  <si>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</si>
  <si>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</si>
  <si>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</si>
  <si>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</si>
  <si>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</si>
  <si>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</si>
  <si>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</si>
  <si>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</si>
  <si>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</si>
  <si>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</si>
  <si>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</si>
  <si>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</si>
  <si>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</si>
  <si>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</si>
  <si>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</si>
  <si>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</si>
  <si>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</si>
  <si>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</si>
  <si>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</si>
  <si>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</si>
  <si>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</si>
  <si>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</si>
  <si>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</si>
  <si>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</si>
  <si>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</si>
  <si>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</si>
  <si>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</si>
  <si>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</si>
  <si>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</si>
  <si>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</si>
  <si>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</si>
  <si>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</si>
  <si>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</si>
  <si>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</si>
  <si>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</si>
  <si>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</si>
  <si>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</si>
  <si>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</si>
  <si>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</si>
  <si>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</si>
  <si>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</si>
  <si>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</si>
  <si>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</si>
  <si>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</si>
  <si>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</si>
  <si>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</si>
  <si>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</si>
  <si>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</si>
  <si>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</si>
  <si>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</si>
  <si>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</si>
  <si>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</si>
  <si>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</si>
  <si>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</si>
  <si>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</si>
  <si>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</si>
  <si>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</si>
  <si>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</si>
  <si>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</si>
  <si>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</si>
  <si>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</si>
  <si>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</si>
  <si>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</si>
  <si>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</si>
  <si>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</si>
  <si>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</si>
  <si>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</si>
  <si>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</si>
  <si>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</si>
  <si>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</si>
  <si>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</si>
  <si>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</si>
  <si>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</si>
  <si>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</si>
  <si>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</si>
  <si>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</si>
  <si>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</si>
  <si>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</si>
  <si>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</si>
  <si>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</si>
  <si>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</si>
  <si>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</si>
  <si>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</si>
  <si>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</si>
  <si>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</si>
  <si>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</si>
  <si>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</si>
  <si>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</si>
  <si>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</si>
  <si>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</si>
  <si>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</si>
  <si>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</si>
  <si>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</si>
  <si>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</si>
  <si>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</si>
  <si>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</si>
  <si>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</si>
  <si>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</si>
  <si>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</si>
  <si>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</si>
  <si>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</si>
  <si>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</si>
  <si>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</si>
  <si>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</si>
  <si>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</si>
  <si>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</si>
  <si>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</si>
  <si>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</si>
  <si>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</si>
  <si>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</si>
  <si>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</si>
  <si>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</si>
  <si>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</si>
  <si>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</si>
  <si>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</si>
  <si>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</si>
  <si>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</si>
  <si>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</si>
  <si>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</si>
  <si>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</si>
  <si>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</si>
  <si>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</si>
  <si>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</si>
  <si>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</si>
  <si>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</si>
  <si>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</si>
  <si>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</si>
  <si>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</si>
  <si>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</si>
  <si>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</si>
  <si>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</si>
  <si>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</si>
  <si>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</si>
  <si>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</si>
  <si>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</si>
  <si>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</si>
  <si>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</si>
  <si>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</si>
  <si>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</si>
  <si>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</si>
  <si>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</si>
  <si>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</si>
  <si>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</si>
  <si>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</si>
  <si>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</si>
  <si>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</si>
  <si>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</si>
  <si>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</si>
  <si>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</si>
  <si>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</si>
  <si>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</si>
  <si>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</si>
  <si>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</si>
  <si>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</si>
  <si>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</si>
  <si>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</si>
  <si>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</si>
  <si>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</si>
  <si>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</si>
  <si>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</si>
  <si>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</si>
  <si>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</si>
  <si>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</si>
  <si>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</si>
  <si>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</si>
  <si>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</si>
  <si>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</si>
  <si>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</si>
  <si>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</si>
  <si>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</si>
  <si>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</si>
  <si>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</si>
  <si>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</si>
  <si>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</si>
  <si>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</si>
  <si>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</si>
  <si>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</si>
  <si>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</si>
  <si>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</si>
  <si>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</si>
  <si>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</si>
  <si>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</si>
  <si>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</si>
  <si>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</si>
  <si>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</si>
  <si>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</si>
  <si>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</si>
  <si>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</si>
  <si>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</si>
  <si>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</si>
  <si>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</si>
  <si>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</si>
  <si>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</si>
  <si>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</si>
  <si>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</si>
  <si>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</si>
  <si>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</si>
  <si>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</si>
  <si>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</si>
  <si>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</si>
  <si>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</si>
  <si>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</si>
  <si>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</si>
  <si>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</si>
  <si>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</si>
  <si>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</si>
  <si>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</si>
  <si>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</si>
  <si>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</si>
  <si>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</si>
  <si>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</si>
  <si>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</si>
  <si>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</si>
  <si>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</si>
  <si>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</si>
  <si>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</si>
  <si>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</si>
  <si>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</si>
  <si>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</si>
  <si>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</si>
  <si>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</si>
  <si>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</si>
  <si>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</si>
  <si>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</si>
  <si>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</si>
  <si>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</si>
  <si>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</si>
  <si>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</si>
  <si>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</si>
  <si>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</si>
  <si>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</si>
  <si>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</si>
  <si>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</si>
  <si>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</si>
  <si>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</si>
  <si>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</si>
  <si>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</si>
  <si>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</si>
  <si>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</si>
  <si>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</si>
  <si>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</si>
  <si>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</si>
  <si>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</si>
  <si>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</si>
  <si>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</si>
  <si>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</si>
  <si>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</si>
  <si>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</si>
  <si>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</si>
  <si>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</si>
  <si>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</si>
  <si>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</si>
  <si>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</si>
  <si>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</si>
  <si>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</si>
  <si>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</si>
  <si>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</si>
  <si>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</si>
  <si>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</si>
  <si>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</si>
  <si>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</si>
  <si>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</si>
  <si>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</si>
  <si>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</si>
  <si>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</si>
  <si>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</si>
  <si>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</si>
  <si>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</si>
  <si>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</si>
  <si>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</si>
  <si>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</si>
  <si>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</si>
  <si>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</si>
  <si>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</si>
  <si>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</si>
  <si>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</si>
  <si>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</si>
  <si>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</si>
  <si>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</si>
  <si>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</si>
  <si>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</si>
  <si>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</si>
  <si>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</si>
  <si>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</si>
  <si>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</si>
  <si>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</si>
  <si>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</si>
  <si>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</si>
  <si>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</si>
  <si>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</si>
  <si>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</si>
  <si>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</si>
  <si>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</si>
  <si>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</si>
  <si>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</si>
  <si>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</si>
  <si>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</si>
  <si>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</si>
  <si>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</si>
  <si>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</si>
  <si>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</si>
  <si>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</si>
  <si>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</si>
  <si>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</si>
  <si>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</si>
  <si>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</si>
  <si>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</si>
  <si>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</si>
  <si>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</si>
  <si>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</si>
  <si>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</si>
  <si>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</si>
  <si>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</si>
  <si>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</si>
  <si>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</si>
  <si>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</si>
  <si>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</si>
  <si>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</si>
  <si>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</si>
  <si>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</si>
  <si>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</si>
  <si>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</si>
  <si>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</si>
  <si>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</si>
  <si>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</si>
  <si>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</si>
  <si>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</si>
  <si>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</si>
  <si>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</si>
  <si>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</si>
  <si>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</si>
  <si>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</si>
  <si>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</si>
  <si>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</si>
  <si>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</si>
  <si>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</si>
  <si>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</si>
  <si>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</si>
  <si>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</si>
  <si>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</si>
  <si>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</si>
  <si>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</si>
  <si>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</si>
  <si>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</si>
  <si>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</si>
  <si>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</si>
  <si>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</si>
  <si>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</si>
  <si>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</si>
  <si>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</si>
  <si>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</si>
  <si>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</si>
  <si>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</si>
  <si>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</si>
  <si>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</si>
  <si>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</si>
  <si>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</si>
  <si>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</si>
  <si>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</si>
  <si>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</si>
  <si>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</si>
  <si>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</si>
  <si>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</si>
  <si>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</si>
  <si>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</si>
  <si>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</si>
  <si>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</si>
  <si>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</si>
  <si>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</si>
  <si>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</si>
  <si>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</si>
  <si>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</si>
  <si>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</si>
  <si>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</si>
  <si>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</si>
  <si>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</si>
  <si>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</si>
  <si>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</si>
  <si>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</si>
  <si>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</si>
  <si>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</si>
  <si>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</si>
  <si>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</si>
  <si>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</si>
  <si>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</si>
  <si>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</si>
  <si>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</si>
  <si>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</si>
  <si>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</si>
  <si>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</si>
  <si>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</si>
  <si>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</si>
  <si>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</si>
  <si>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</si>
  <si>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</si>
  <si>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</si>
  <si>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</si>
  <si>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</si>
  <si>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</si>
  <si>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</si>
  <si>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</si>
  <si>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</si>
  <si>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</si>
  <si>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</si>
  <si>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</si>
  <si>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</si>
  <si>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</si>
  <si>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</si>
  <si>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</si>
  <si>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</si>
  <si>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</si>
  <si>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</si>
  <si>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</si>
  <si>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</si>
  <si>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</si>
  <si>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</si>
  <si>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</si>
  <si>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</si>
  <si>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</si>
  <si>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</si>
  <si>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</si>
  <si>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</si>
  <si>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</si>
  <si>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</si>
  <si>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</si>
  <si>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</si>
  <si>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</si>
  <si>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</si>
  <si>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</si>
  <si>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</si>
  <si>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</si>
  <si>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</si>
  <si>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</si>
  <si>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</si>
  <si>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</si>
  <si>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</si>
  <si>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</si>
  <si>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</si>
  <si>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</si>
  <si>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</si>
  <si>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</si>
  <si>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</si>
  <si>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</si>
  <si>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</si>
  <si>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</si>
  <si>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</si>
  <si>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</si>
  <si>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</si>
  <si>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</si>
  <si>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</si>
  <si>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</si>
  <si>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</si>
  <si>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</si>
  <si>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</si>
  <si>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</si>
  <si>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</si>
  <si>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</si>
  <si>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</si>
  <si>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</si>
  <si>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</si>
  <si>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</si>
  <si>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</si>
  <si>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</si>
  <si>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</si>
  <si>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</si>
  <si>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</si>
  <si>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</si>
  <si>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</si>
  <si>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</si>
  <si>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</si>
  <si>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</si>
  <si>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</si>
  <si>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</si>
  <si>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</si>
  <si>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</si>
  <si>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</si>
  <si>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</si>
  <si>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</si>
  <si>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</si>
  <si>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</si>
  <si>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</si>
  <si>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</si>
  <si>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</si>
  <si>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</si>
  <si>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</si>
  <si>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</si>
  <si>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</si>
  <si>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</si>
  <si>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</si>
  <si>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</si>
  <si>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</si>
  <si>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</si>
  <si>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</si>
  <si>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</si>
  <si>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</si>
  <si>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</si>
  <si>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</si>
  <si>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</si>
  <si>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</si>
  <si>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</si>
  <si>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</si>
  <si>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</si>
  <si>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</si>
  <si>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</si>
  <si>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</si>
  <si>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</si>
  <si>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</si>
  <si>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</si>
  <si>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</si>
  <si>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</si>
  <si>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</si>
  <si>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</si>
  <si>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</si>
  <si>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</si>
  <si>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</si>
  <si>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</si>
  <si>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</si>
  <si>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</si>
  <si>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</si>
  <si>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</si>
  <si>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</si>
  <si>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</si>
  <si>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</si>
  <si>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</si>
  <si>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</si>
  <si>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</si>
  <si>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</si>
  <si>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</si>
  <si>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</si>
  <si>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</si>
  <si>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</si>
  <si>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</si>
  <si>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</si>
  <si>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</si>
  <si>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</si>
  <si>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</si>
  <si>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</si>
  <si>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</si>
  <si>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</si>
  <si>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</si>
  <si>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</si>
  <si>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</si>
  <si>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</si>
  <si>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</si>
  <si>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</si>
  <si>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</si>
  <si>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</si>
  <si>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</si>
  <si>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</si>
  <si>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</si>
  <si>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</si>
  <si>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</si>
  <si>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</si>
  <si>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</si>
  <si>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</si>
  <si>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</si>
  <si>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</si>
  <si>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</si>
  <si>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</si>
  <si>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</si>
  <si>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</si>
  <si>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</si>
  <si>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</si>
  <si>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</si>
  <si>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</si>
  <si>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</si>
  <si>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</si>
  <si>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</si>
  <si>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</si>
  <si>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</si>
  <si>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</si>
  <si>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</si>
  <si>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</si>
  <si>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</si>
  <si>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</si>
  <si>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</si>
  <si>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</si>
  <si>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</si>
  <si>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</si>
  <si>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</si>
  <si>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</si>
  <si>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</si>
  <si>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</si>
  <si>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</si>
  <si>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</si>
  <si>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</si>
  <si>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</si>
  <si>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</si>
  <si>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</si>
  <si>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</si>
  <si>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</si>
  <si>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</si>
  <si>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</si>
  <si>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</si>
  <si>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</si>
  <si>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</si>
  <si>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</si>
  <si>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</si>
  <si>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</si>
  <si>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</si>
  <si>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</si>
  <si>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</si>
  <si>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</si>
  <si>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</si>
  <si>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</si>
  <si>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</si>
  <si>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</si>
  <si>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</si>
  <si>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</si>
  <si>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</si>
  <si>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</si>
  <si>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</si>
  <si>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</si>
  <si>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</si>
  <si>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</si>
  <si>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</si>
  <si>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</si>
  <si>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</si>
  <si>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</si>
  <si>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</si>
  <si>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</si>
  <si>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</si>
  <si>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</si>
  <si>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</si>
  <si>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</si>
  <si>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</si>
  <si>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</si>
  <si>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</si>
  <si>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</si>
  <si>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</si>
  <si>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</si>
  <si>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</si>
  <si>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</si>
  <si>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</si>
  <si>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</si>
  <si>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</si>
  <si>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</si>
  <si>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</si>
  <si>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</si>
  <si>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</si>
  <si>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</si>
  <si>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</si>
  <si>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</si>
  <si>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</si>
  <si>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</si>
  <si>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</si>
  <si>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</si>
  <si>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</si>
  <si>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</si>
  <si>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</si>
  <si>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</si>
  <si>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</si>
  <si>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</si>
  <si>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</si>
  <si>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</si>
  <si>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</si>
  <si>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</si>
  <si>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</si>
  <si>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</si>
  <si>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</si>
  <si>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</si>
  <si>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</si>
  <si>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</si>
  <si>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</si>
  <si>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</si>
  <si>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</si>
  <si>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</si>
  <si>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</si>
  <si>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</si>
  <si>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</si>
  <si>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</si>
  <si>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</si>
  <si>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</si>
  <si>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</si>
  <si>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</si>
  <si>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</si>
  <si>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</si>
  <si>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</si>
  <si>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</si>
  <si>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</si>
  <si>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</si>
  <si>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</si>
  <si>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</si>
  <si>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</si>
  <si>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</si>
  <si>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</si>
  <si>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</si>
  <si>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</si>
  <si>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</si>
  <si>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</si>
  <si>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</si>
  <si>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</si>
  <si>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</si>
  <si>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</si>
  <si>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</si>
  <si>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</si>
  <si>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</si>
  <si>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</si>
  <si>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</si>
  <si>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</si>
  <si>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</si>
  <si>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</si>
  <si>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</si>
  <si>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</si>
  <si>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</si>
  <si>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</si>
  <si>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</si>
  <si>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</si>
  <si>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</si>
  <si>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</si>
  <si>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</si>
  <si>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</si>
  <si>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</si>
  <si>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</si>
  <si>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</si>
  <si>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</si>
  <si>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</si>
  <si>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</si>
  <si>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</si>
  <si>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</si>
  <si>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</si>
  <si>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</si>
  <si>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</si>
  <si>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</si>
  <si>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</si>
  <si>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</si>
  <si>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</si>
  <si>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</si>
  <si>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</si>
  <si>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</si>
  <si>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</si>
  <si>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</si>
  <si>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</si>
  <si>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</si>
  <si>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</si>
  <si>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</si>
  <si>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</si>
  <si>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</si>
  <si>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</si>
  <si>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</si>
  <si>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</si>
  <si>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</si>
  <si>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</si>
  <si>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</si>
  <si>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</si>
  <si>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</si>
  <si>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</si>
  <si>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</si>
  <si>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</si>
  <si>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</si>
  <si>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</si>
  <si>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</si>
  <si>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</si>
  <si>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</si>
  <si>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</si>
  <si>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</si>
  <si>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</si>
  <si>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</si>
  <si>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</si>
  <si>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</si>
  <si>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</si>
  <si>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</si>
  <si>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</si>
  <si>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</si>
  <si>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</si>
  <si>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</si>
  <si>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</si>
  <si>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</si>
  <si>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</si>
  <si>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</si>
  <si>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</si>
  <si>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</si>
  <si>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</si>
  <si>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</si>
  <si>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</si>
  <si>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</si>
  <si>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</si>
  <si>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</si>
  <si>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</si>
  <si>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</si>
  <si>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</si>
  <si>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</si>
  <si>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</si>
  <si>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</si>
  <si>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</si>
  <si>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</si>
  <si>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</si>
  <si>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</si>
  <si>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</si>
  <si>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</si>
  <si>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</si>
  <si>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</si>
  <si>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</si>
  <si>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</si>
  <si>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</si>
  <si>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</si>
  <si>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</si>
  <si>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</si>
  <si>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</si>
  <si>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</si>
  <si>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</si>
  <si>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</si>
  <si>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</si>
  <si>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</si>
  <si>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</si>
  <si>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</si>
  <si>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</si>
  <si>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</si>
  <si>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</si>
  <si>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</si>
  <si>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</si>
  <si>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</si>
  <si>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</si>
  <si>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</si>
  <si>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</si>
  <si>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</si>
  <si>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</si>
  <si>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</si>
  <si>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</si>
  <si>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</si>
  <si>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</si>
  <si>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</si>
  <si>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</si>
  <si>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</si>
  <si>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</si>
  <si>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</si>
  <si>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</si>
  <si>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</si>
  <si>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</si>
  <si>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</si>
  <si>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</si>
  <si>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</si>
  <si>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</si>
  <si>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</si>
  <si>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</si>
  <si>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</si>
  <si>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</si>
  <si>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</si>
  <si>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</si>
  <si>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</si>
  <si>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</si>
  <si>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</si>
  <si>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</si>
  <si>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</si>
  <si>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</si>
  <si>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</si>
  <si>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</si>
  <si>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</si>
  <si>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</si>
  <si>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</si>
  <si>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</si>
  <si>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</si>
  <si>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</si>
  <si>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</si>
  <si>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</si>
  <si>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</si>
  <si>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</si>
  <si>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</si>
  <si>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</si>
  <si>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</si>
  <si>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</si>
  <si>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</si>
  <si>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</si>
  <si>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</si>
  <si>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</si>
  <si>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</si>
  <si>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</si>
  <si>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</si>
  <si>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</si>
  <si>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</si>
  <si>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</si>
  <si>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</si>
  <si>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</si>
  <si>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</si>
  <si>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</si>
  <si>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</si>
  <si>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</si>
  <si>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</si>
  <si>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</si>
  <si>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</si>
  <si>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</si>
  <si>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</si>
  <si>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</si>
  <si>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</si>
  <si>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</si>
  <si>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</si>
  <si>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</si>
  <si>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</si>
  <si>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</si>
  <si>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</si>
  <si>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</si>
  <si>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</si>
  <si>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</si>
  <si>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</si>
  <si>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</si>
  <si>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</si>
  <si>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</si>
  <si>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</si>
  <si>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</si>
  <si>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</si>
  <si>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</si>
  <si>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</si>
  <si>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</si>
  <si>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</si>
  <si>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</si>
  <si>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</si>
  <si>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</si>
  <si>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</si>
  <si>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</si>
  <si>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</si>
  <si>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</si>
  <si>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</si>
  <si>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</si>
  <si>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</si>
  <si>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</si>
  <si>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</si>
  <si>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</si>
  <si>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</si>
  <si>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</si>
  <si>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</si>
  <si>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</si>
  <si>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</si>
  <si>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</si>
  <si>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</si>
  <si>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</si>
  <si>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</si>
  <si>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</si>
  <si>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</si>
  <si>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</si>
  <si>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</si>
  <si>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</si>
  <si>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</si>
  <si>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</si>
  <si>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</si>
  <si>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</si>
  <si>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</si>
  <si>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</si>
  <si>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</si>
  <si>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</si>
  <si>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</si>
  <si>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</si>
  <si>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</si>
  <si>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</si>
  <si>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</si>
  <si>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</si>
  <si>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</si>
  <si>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</si>
  <si>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</si>
  <si>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</si>
  <si>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</si>
  <si>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</si>
  <si>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</si>
  <si>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</si>
  <si>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</si>
  <si>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</si>
  <si>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</si>
  <si>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</si>
  <si>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</si>
  <si>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</si>
  <si>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</si>
  <si>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</si>
  <si>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</si>
  <si>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</si>
  <si>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</si>
  <si>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</si>
  <si>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</si>
  <si>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</si>
  <si>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</si>
  <si>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</si>
  <si>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</si>
  <si>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</si>
  <si>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</si>
  <si>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</si>
  <si>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</si>
  <si>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</si>
  <si>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</si>
  <si>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</si>
  <si>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</si>
  <si>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</si>
  <si>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</si>
  <si>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</si>
  <si>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</si>
  <si>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</si>
  <si>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</si>
  <si>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</si>
  <si>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</si>
  <si>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</si>
  <si>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</si>
  <si>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</si>
  <si>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</si>
  <si>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</si>
  <si>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</si>
  <si>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</si>
  <si>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</si>
  <si>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</si>
  <si>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</si>
  <si>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</si>
  <si>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</si>
  <si>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</si>
  <si>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</si>
  <si>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</si>
  <si>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</si>
  <si>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</si>
  <si>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</si>
  <si>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</si>
  <si>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</si>
  <si>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</si>
  <si>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</si>
  <si>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</si>
  <si>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</si>
  <si>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</si>
  <si>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</si>
  <si>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</si>
  <si>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</si>
  <si>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</si>
  <si>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</si>
  <si>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</si>
  <si>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</si>
  <si>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</si>
  <si>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</si>
  <si>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</si>
  <si>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</si>
  <si>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</si>
  <si>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</si>
  <si>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</si>
  <si>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</si>
  <si>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</si>
  <si>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</si>
  <si>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</si>
  <si>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</si>
  <si>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</si>
  <si>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</si>
  <si>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</si>
  <si>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</si>
  <si>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</si>
  <si>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</si>
  <si>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</si>
  <si>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</si>
  <si>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</si>
  <si>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</si>
  <si>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</si>
  <si>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</si>
  <si>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</si>
  <si>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</si>
  <si>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</si>
  <si>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</si>
  <si>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</si>
  <si>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</si>
  <si>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</si>
  <si>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</si>
  <si>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</si>
  <si>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</si>
  <si>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</si>
  <si>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</si>
  <si>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</si>
  <si>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</si>
  <si>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</si>
  <si>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</si>
  <si>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</si>
  <si>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</si>
  <si>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</si>
  <si>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</si>
  <si>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</si>
  <si>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</si>
  <si>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</si>
  <si>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</si>
  <si>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</si>
  <si>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</si>
  <si>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</si>
  <si>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</si>
  <si>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</si>
  <si>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</si>
  <si>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</si>
  <si>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</si>
  <si>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</si>
  <si>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</si>
  <si>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</si>
  <si>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</si>
  <si>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</si>
  <si>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</si>
  <si>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</si>
  <si>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</si>
  <si>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</si>
  <si>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</si>
  <si>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</si>
  <si>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</si>
  <si>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</si>
  <si>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</si>
  <si>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</si>
  <si>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</si>
  <si>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</si>
  <si>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</si>
  <si>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</si>
  <si>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</si>
  <si>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</si>
  <si>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</si>
  <si>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</si>
  <si>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</si>
  <si>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</si>
  <si>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</si>
  <si>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</si>
  <si>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</si>
  <si>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</si>
  <si>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</si>
  <si>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</si>
  <si>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</si>
  <si>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</si>
  <si>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</si>
  <si>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</si>
  <si>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</si>
  <si>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</si>
  <si>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</si>
  <si>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</si>
  <si>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</si>
  <si>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</si>
  <si>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</si>
  <si>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</si>
  <si>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</si>
  <si>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</si>
  <si>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</si>
  <si>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</si>
  <si>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</si>
  <si>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</si>
  <si>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</si>
  <si>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</si>
  <si>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</si>
  <si>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</si>
  <si>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</si>
  <si>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</si>
  <si>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</si>
  <si>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</si>
  <si>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</si>
  <si>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</si>
  <si>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</si>
  <si>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</si>
  <si>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</si>
  <si>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</si>
  <si>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</si>
  <si>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</si>
  <si>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</si>
  <si>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</si>
  <si>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</si>
  <si>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</si>
  <si>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</si>
  <si>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</si>
  <si>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</si>
  <si>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</si>
  <si>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</si>
  <si>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</si>
  <si>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</si>
  <si>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</si>
  <si>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</si>
  <si>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</si>
  <si>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</si>
  <si>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</si>
  <si>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</si>
  <si>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</si>
  <si>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</si>
  <si>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</si>
  <si>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</si>
  <si>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</si>
  <si>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</si>
  <si>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</si>
  <si>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</si>
  <si>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</si>
  <si>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</si>
  <si>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</si>
  <si>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</si>
  <si>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</si>
  <si>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</si>
  <si>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</si>
  <si>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</si>
  <si>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</si>
  <si>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</si>
  <si>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</si>
  <si>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</si>
  <si>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</si>
  <si>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</si>
  <si>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</si>
  <si>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</si>
  <si>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</si>
  <si>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</si>
  <si>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</si>
  <si>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</si>
  <si>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</si>
  <si>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</si>
  <si>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</si>
  <si>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</si>
  <si>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</si>
  <si>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</si>
  <si>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</si>
  <si>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</si>
  <si>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</si>
  <si>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</si>
  <si>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</si>
  <si>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</si>
  <si>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</si>
  <si>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</si>
  <si>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</si>
  <si>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</si>
  <si>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</si>
  <si>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</si>
  <si>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</si>
  <si>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</si>
  <si>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</si>
  <si>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</si>
  <si>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</si>
  <si>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</si>
  <si>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</si>
  <si>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</si>
  <si>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</si>
  <si>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</si>
  <si>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</si>
  <si>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</si>
  <si>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</si>
  <si>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</si>
  <si>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</si>
  <si>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</si>
  <si>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</si>
  <si>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</si>
  <si>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</si>
  <si>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</si>
  <si>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</si>
  <si>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</si>
  <si>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</si>
  <si>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</si>
  <si>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</si>
  <si>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</si>
  <si>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</si>
  <si>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</si>
  <si>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</si>
  <si>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</si>
  <si>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</si>
  <si>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</si>
  <si>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</si>
  <si>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</si>
  <si>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</si>
  <si>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</si>
  <si>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</si>
  <si>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</si>
  <si>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</si>
  <si>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</si>
  <si>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</si>
  <si>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</si>
  <si>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</si>
  <si>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</si>
  <si>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</si>
  <si>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</si>
  <si>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</si>
  <si>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</si>
  <si>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</si>
  <si>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</si>
  <si>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</si>
  <si>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</si>
  <si>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</si>
  <si>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</si>
  <si>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</si>
  <si>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</si>
  <si>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</si>
  <si>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</si>
  <si>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</si>
  <si>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</si>
  <si>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</si>
  <si>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</si>
  <si>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</si>
  <si>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</si>
  <si>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</si>
  <si>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</si>
  <si>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</si>
  <si>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</si>
  <si>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</si>
  <si>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</si>
  <si>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</si>
  <si>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</si>
  <si>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</si>
  <si>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</si>
  <si>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</si>
  <si>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</si>
  <si>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</si>
  <si>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</si>
  <si>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</si>
  <si>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</si>
  <si>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</si>
  <si>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</si>
  <si>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</si>
  <si>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</si>
  <si>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</si>
  <si>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</si>
  <si>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</si>
  <si>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</si>
  <si>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</si>
  <si>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</si>
  <si>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</si>
  <si>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</si>
  <si>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</si>
  <si>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</si>
  <si>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</si>
  <si>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</si>
  <si>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</si>
  <si>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</si>
  <si>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</si>
  <si>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</si>
  <si>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</si>
  <si>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</si>
  <si>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</si>
  <si>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</si>
  <si>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</si>
  <si>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</si>
  <si>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</si>
  <si>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</si>
  <si>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</si>
  <si>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</si>
  <si>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</si>
  <si>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</si>
  <si>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</si>
  <si>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</si>
  <si>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</si>
  <si>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</si>
  <si>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</si>
  <si>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</si>
  <si>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</si>
  <si>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</si>
  <si>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</si>
  <si>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</si>
  <si>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</si>
  <si>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</si>
  <si>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</si>
  <si>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</si>
  <si>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</si>
  <si>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</si>
  <si>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</si>
  <si>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</si>
  <si>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</si>
  <si>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</si>
  <si>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</si>
  <si>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</si>
  <si>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</si>
  <si>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</si>
  <si>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</si>
  <si>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</si>
  <si>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</si>
  <si>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</si>
  <si>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</si>
  <si>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</si>
  <si>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</si>
  <si>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</si>
  <si>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</si>
  <si>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</si>
  <si>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</si>
  <si>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</si>
  <si>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</si>
  <si>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</si>
  <si>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</si>
  <si>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</si>
  <si>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</si>
  <si>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</si>
  <si>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</si>
  <si>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</si>
  <si>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</si>
  <si>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</si>
  <si>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</si>
  <si>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</si>
  <si>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</si>
  <si>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</si>
  <si>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</si>
  <si>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</si>
  <si>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</si>
  <si>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</si>
  <si>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</si>
  <si>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</si>
  <si>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</si>
  <si>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</si>
  <si>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</si>
  <si>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</si>
  <si>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</si>
  <si>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</si>
  <si>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</si>
  <si>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</si>
  <si>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</si>
  <si>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</si>
  <si>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</si>
  <si>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</si>
  <si>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</si>
  <si>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</si>
  <si>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</si>
  <si>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</si>
  <si>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</si>
  <si>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</si>
  <si>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</si>
  <si>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</si>
  <si>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</si>
  <si>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</si>
  <si>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</si>
  <si>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</si>
  <si>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</si>
  <si>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</si>
  <si>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</si>
  <si>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</si>
  <si>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</si>
  <si>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</si>
  <si>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</si>
  <si>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</si>
  <si>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</si>
  <si>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</si>
  <si>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</si>
  <si>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</si>
  <si>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</si>
  <si>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</si>
  <si>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</si>
  <si>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</si>
  <si>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</si>
  <si>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</si>
  <si>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</si>
  <si>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</si>
  <si>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</si>
  <si>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</si>
  <si>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</si>
  <si>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</si>
  <si>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</si>
  <si>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</si>
  <si>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</si>
  <si>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</si>
  <si>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</si>
  <si>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</si>
  <si>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</si>
  <si>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</si>
  <si>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</si>
  <si>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</si>
  <si>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</si>
  <si>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</si>
  <si>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</si>
  <si>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</si>
  <si>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</si>
  <si>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</si>
  <si>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</si>
  <si>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</si>
  <si>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</si>
  <si>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</si>
  <si>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</si>
  <si>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</si>
  <si>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</si>
  <si>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</si>
  <si>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</si>
  <si>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</si>
  <si>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</si>
  <si>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</si>
  <si>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</si>
  <si>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</si>
  <si>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</si>
  <si>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</si>
  <si>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</si>
  <si>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</si>
  <si>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</si>
  <si>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</si>
  <si>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</si>
  <si>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</si>
  <si>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</si>
  <si>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</si>
  <si>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</si>
  <si>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</si>
  <si>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</si>
  <si>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</si>
  <si>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</si>
  <si>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</si>
  <si>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</si>
  <si>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</si>
  <si>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</si>
  <si>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</si>
  <si>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</si>
  <si>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</si>
  <si>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</si>
  <si>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</si>
  <si>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</si>
  <si>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</si>
  <si>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</si>
  <si>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</si>
  <si>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</si>
  <si>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</si>
  <si>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</si>
  <si>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</si>
  <si>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</si>
  <si>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</si>
  <si>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</si>
  <si>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</si>
  <si>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</si>
  <si>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</si>
  <si>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</si>
  <si>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</si>
  <si>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</si>
  <si>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</si>
  <si>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</si>
  <si>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</si>
  <si>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</si>
  <si>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</si>
  <si>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</si>
  <si>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</si>
  <si>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</si>
  <si>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</si>
  <si>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</si>
  <si>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</si>
  <si>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</si>
  <si>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</si>
  <si>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</si>
  <si>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</si>
  <si>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</si>
  <si>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</si>
  <si>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</si>
  <si>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</si>
  <si>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</si>
  <si>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</si>
  <si>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</si>
  <si>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</si>
  <si>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</si>
  <si>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</si>
  <si>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</si>
  <si>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</si>
  <si>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</si>
  <si>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</si>
  <si>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</si>
  <si>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</si>
  <si>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</si>
  <si>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</si>
  <si>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</si>
  <si>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</si>
  <si>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</si>
  <si>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</si>
  <si>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</si>
  <si>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</si>
  <si>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</si>
  <si>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</si>
  <si>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</si>
  <si>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</si>
  <si>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</si>
  <si>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</si>
  <si>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</si>
  <si>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</si>
  <si>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</si>
  <si>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</si>
  <si>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</si>
  <si>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</si>
  <si>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</si>
  <si>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</si>
  <si>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</si>
  <si>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</si>
  <si>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</si>
  <si>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</si>
  <si>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</si>
  <si>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</si>
  <si>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</si>
  <si>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</si>
  <si>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</si>
  <si>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</si>
  <si>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</si>
  <si>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</si>
  <si>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</si>
  <si>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</si>
  <si>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</si>
  <si>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</si>
  <si>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</si>
  <si>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</si>
  <si>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</si>
  <si>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</si>
  <si>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</si>
  <si>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</si>
  <si>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</si>
  <si>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</si>
  <si>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</si>
  <si>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</si>
  <si>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</si>
  <si>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</si>
  <si>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</si>
  <si>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</si>
  <si>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</si>
  <si>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</si>
  <si>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</si>
  <si>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</si>
  <si>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</si>
  <si>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</si>
  <si>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</si>
  <si>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</si>
  <si>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</si>
  <si>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</si>
  <si>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</si>
  <si>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</si>
  <si>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</si>
  <si>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</si>
  <si>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</si>
  <si>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</si>
  <si>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</si>
  <si>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</si>
  <si>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</si>
  <si>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</si>
  <si>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</si>
  <si>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</si>
  <si>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</si>
  <si>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</si>
  <si>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</si>
  <si>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</si>
  <si>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</si>
  <si>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</si>
  <si>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</si>
  <si>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</si>
  <si>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</si>
  <si>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</si>
  <si>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</si>
  <si>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</si>
  <si>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</si>
  <si>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</si>
  <si>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</si>
  <si>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</si>
  <si>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</si>
  <si>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</si>
  <si>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</si>
  <si>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</si>
  <si>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</si>
  <si>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</si>
  <si>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</si>
  <si>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</si>
  <si>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</si>
  <si>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</si>
  <si>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</si>
  <si>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</si>
  <si>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</si>
  <si>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</si>
  <si>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</si>
  <si>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</si>
  <si>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</si>
  <si>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</si>
  <si>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</si>
  <si>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</si>
  <si>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</si>
  <si>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</si>
  <si>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</si>
  <si>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</si>
  <si>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</si>
  <si>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</si>
  <si>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</si>
  <si>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</si>
  <si>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</si>
  <si>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</si>
  <si>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</si>
  <si>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</si>
  <si>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</si>
  <si>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</si>
  <si>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</si>
  <si>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</si>
  <si>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</si>
  <si>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</si>
  <si>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</si>
  <si>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</si>
  <si>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</si>
  <si>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</si>
  <si>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</si>
  <si>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</si>
  <si>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</si>
  <si>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</si>
  <si>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</si>
  <si>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</si>
  <si>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</si>
  <si>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</si>
  <si>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</si>
  <si>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</si>
  <si>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</si>
  <si>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</si>
  <si>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</si>
  <si>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</si>
  <si>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</si>
  <si>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</si>
  <si>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</si>
  <si>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</si>
  <si>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</si>
  <si>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</si>
  <si>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</si>
  <si>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</si>
  <si>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</si>
  <si>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</si>
  <si>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</si>
  <si>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</si>
  <si>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</si>
  <si>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</si>
  <si>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</si>
  <si>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</si>
  <si>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</si>
  <si>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</si>
  <si>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</si>
  <si>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</si>
  <si>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</si>
  <si>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</si>
  <si>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</si>
  <si>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</si>
  <si>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</si>
  <si>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</si>
  <si>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</si>
  <si>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</si>
  <si>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</si>
  <si>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</si>
  <si>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</si>
  <si>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</si>
  <si>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</si>
  <si>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</si>
  <si>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</si>
  <si>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</si>
  <si>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</si>
  <si>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</si>
  <si>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</si>
  <si>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</si>
  <si>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</si>
  <si>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</si>
  <si>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</si>
  <si>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</si>
  <si>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</si>
  <si>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</si>
  <si>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</si>
  <si>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</si>
  <si>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</si>
  <si>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</si>
  <si>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</si>
  <si>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</si>
  <si>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</si>
  <si>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</si>
  <si>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</si>
  <si>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</si>
  <si>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</si>
  <si>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</si>
  <si>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</si>
  <si>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</si>
  <si>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</si>
  <si>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</si>
  <si>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</si>
  <si>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</si>
  <si>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</si>
  <si>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</si>
  <si>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</si>
  <si>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</si>
  <si>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</si>
  <si>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</si>
  <si>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</si>
  <si>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</si>
  <si>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</si>
  <si>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</si>
  <si>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</si>
  <si>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</si>
  <si>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</si>
  <si>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</si>
  <si>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</si>
  <si>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</si>
  <si>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</si>
  <si>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</si>
  <si>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</si>
  <si>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</si>
  <si>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</si>
  <si>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</si>
  <si>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</si>
  <si>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</si>
  <si>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</si>
  <si>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</si>
  <si>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</si>
  <si>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</si>
  <si>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</si>
  <si>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</si>
  <si>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</si>
  <si>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</si>
  <si>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</si>
  <si>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</si>
  <si>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</si>
  <si>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</si>
  <si>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</si>
  <si>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</si>
  <si>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</si>
  <si>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</si>
  <si>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</si>
  <si>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</si>
  <si>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</si>
  <si>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</si>
  <si>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</si>
  <si>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</si>
  <si>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</si>
  <si>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</si>
  <si>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</si>
  <si>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</si>
  <si>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</si>
  <si>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</si>
  <si>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</si>
  <si>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</si>
  <si>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</si>
  <si>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</si>
  <si>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</si>
  <si>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</si>
  <si>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</si>
  <si>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</si>
  <si>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</si>
  <si>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</si>
  <si>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</si>
  <si>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</si>
  <si>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</si>
  <si>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</si>
  <si>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</si>
  <si>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</si>
  <si>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</si>
  <si>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</si>
  <si>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</si>
  <si>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</si>
  <si>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</si>
  <si>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</si>
  <si>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</si>
  <si>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</si>
  <si>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</si>
  <si>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</si>
  <si>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</si>
  <si>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</si>
  <si>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</si>
  <si>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</si>
  <si>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</si>
  <si>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</si>
  <si>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</si>
  <si>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</si>
  <si>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</si>
  <si>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</si>
  <si>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</si>
  <si>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</si>
  <si>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</si>
  <si>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</si>
  <si>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</si>
  <si>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</si>
  <si>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</si>
  <si>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</si>
  <si>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</si>
  <si>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</si>
  <si>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</si>
  <si>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</si>
  <si>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</si>
  <si>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</si>
  <si>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</si>
  <si>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</si>
  <si>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</si>
  <si>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</si>
  <si>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</si>
  <si>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</si>
  <si>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</si>
  <si>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</si>
  <si>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</si>
  <si>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</si>
  <si>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</si>
  <si>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</si>
  <si>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</si>
  <si>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</si>
  <si>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</si>
  <si>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</si>
  <si>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</si>
  <si>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</si>
  <si>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</si>
  <si>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</si>
  <si>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</si>
  <si>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</si>
  <si>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</si>
  <si>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</si>
  <si>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</si>
  <si>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</si>
  <si>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</si>
  <si>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</si>
  <si>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</si>
  <si>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</si>
  <si>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</si>
  <si>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</si>
  <si>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</si>
  <si>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</si>
  <si>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</si>
  <si>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</si>
  <si>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</si>
  <si>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</si>
  <si>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</si>
  <si>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</si>
  <si>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</si>
  <si>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</si>
  <si>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</si>
  <si>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</si>
  <si>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</si>
  <si>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</si>
  <si>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</si>
  <si>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</si>
  <si>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</si>
  <si>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</si>
  <si>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</si>
  <si>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</si>
  <si>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</si>
  <si>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</si>
  <si>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</si>
  <si>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</si>
  <si>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</si>
  <si>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</si>
  <si>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</si>
  <si>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</si>
  <si>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</si>
  <si>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</si>
  <si>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</si>
  <si>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</si>
  <si>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</si>
  <si>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</si>
  <si>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</si>
  <si>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</si>
  <si>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</si>
  <si>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</si>
  <si>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</si>
  <si>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</si>
  <si>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</si>
  <si>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</si>
  <si>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</si>
  <si>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</si>
  <si>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</si>
  <si>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</si>
  <si>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</si>
  <si>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</si>
  <si>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</si>
  <si>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</si>
  <si>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</si>
  <si>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</si>
  <si>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</si>
  <si>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</si>
  <si>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</si>
  <si>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</si>
  <si>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</si>
  <si>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</si>
  <si>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</si>
  <si>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</si>
  <si>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</si>
  <si>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</si>
  <si>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</si>
  <si>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</si>
  <si>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</si>
  <si>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</si>
  <si>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</si>
  <si>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</si>
  <si>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</si>
  <si>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</si>
  <si>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</si>
  <si>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</si>
  <si>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</si>
  <si>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</si>
  <si>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</si>
  <si>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</si>
  <si>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</si>
  <si>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</si>
  <si>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</si>
  <si>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</si>
  <si>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</si>
  <si>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</si>
  <si>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</si>
  <si>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</si>
  <si>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</si>
  <si>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</si>
  <si>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</si>
  <si>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</si>
  <si>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</si>
  <si>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</si>
  <si>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</si>
  <si>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</si>
  <si>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</si>
  <si>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</si>
  <si>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</si>
  <si>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</si>
  <si>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</si>
  <si>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</si>
  <si>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</si>
  <si>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</si>
  <si>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</si>
  <si>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</si>
  <si>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</si>
  <si>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</si>
  <si>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</si>
  <si>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</si>
  <si>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</si>
  <si>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</si>
  <si>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</si>
  <si>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</si>
  <si>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</si>
  <si>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</si>
  <si>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</si>
  <si>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</si>
  <si>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</si>
  <si>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</si>
  <si>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</si>
  <si>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</si>
  <si>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</si>
  <si>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</si>
  <si>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</si>
  <si>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</si>
  <si>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</si>
  <si>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</si>
  <si>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</si>
  <si>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</si>
  <si>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</si>
  <si>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</si>
  <si>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</si>
  <si>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</si>
  <si>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</si>
  <si>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</si>
  <si>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</si>
  <si>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</si>
  <si>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</si>
  <si>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</si>
  <si>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</si>
  <si>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</si>
  <si>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</si>
  <si>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</si>
  <si>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</si>
  <si>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</si>
  <si>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</si>
  <si>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</si>
  <si>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</si>
  <si>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</si>
  <si>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</si>
  <si>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</si>
  <si>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</si>
  <si>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</si>
  <si>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</si>
  <si>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</si>
  <si>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</si>
  <si>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</si>
  <si>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</si>
  <si>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</si>
  <si>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</si>
  <si>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</si>
  <si>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</si>
  <si>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</si>
  <si>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</si>
  <si>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</si>
  <si>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</si>
  <si>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</si>
  <si>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</si>
  <si>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</si>
  <si>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</si>
  <si>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</si>
  <si>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</si>
  <si>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</si>
  <si>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</si>
  <si>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</si>
  <si>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</si>
  <si>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</si>
  <si>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</si>
  <si>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</si>
  <si>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</si>
  <si>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</si>
  <si>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</si>
  <si>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</si>
  <si>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</si>
  <si>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</si>
  <si>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</si>
  <si>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</si>
  <si>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</si>
  <si>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</si>
  <si>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</si>
  <si>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</si>
  <si>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</si>
  <si>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</si>
  <si>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</si>
  <si>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</si>
  <si>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</si>
  <si>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</si>
  <si>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</si>
  <si>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</si>
  <si>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</si>
  <si>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</si>
  <si>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</si>
  <si>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</si>
  <si>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</si>
  <si>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</si>
  <si>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</si>
  <si>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</si>
  <si>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</si>
  <si>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</si>
  <si>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</si>
  <si>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</si>
  <si>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</si>
  <si>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</si>
  <si>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</si>
  <si>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</si>
  <si>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</si>
  <si>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</si>
  <si>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</si>
  <si>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</si>
  <si>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</si>
  <si>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</si>
  <si>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</si>
  <si>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</si>
  <si>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</si>
  <si>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</si>
  <si>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</si>
  <si>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</si>
  <si>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</si>
  <si>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</si>
  <si>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</si>
  <si>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</si>
  <si>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</si>
  <si>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</si>
  <si>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</si>
  <si>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</si>
  <si>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</si>
  <si>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</si>
  <si>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</si>
  <si>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</si>
  <si>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</si>
  <si>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</si>
  <si>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</si>
  <si>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</si>
  <si>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</si>
  <si>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</si>
  <si>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</si>
  <si>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</si>
  <si>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</si>
  <si>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</si>
  <si>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</si>
  <si>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</si>
  <si>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</si>
  <si>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</si>
  <si>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</si>
  <si>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</si>
  <si>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</si>
  <si>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</si>
  <si>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</si>
  <si>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</si>
  <si>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</si>
  <si>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</si>
  <si>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</si>
  <si>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</si>
  <si>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</si>
  <si>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</si>
  <si>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</si>
  <si>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</si>
  <si>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</si>
  <si>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</si>
  <si>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</si>
  <si>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</si>
  <si>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</si>
  <si>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</si>
  <si>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</si>
  <si>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</si>
  <si>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</si>
  <si>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</si>
  <si>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</si>
  <si>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</si>
  <si>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</si>
  <si>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</si>
  <si>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</si>
  <si>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</si>
  <si>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</si>
  <si>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</si>
  <si>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</si>
  <si>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</si>
  <si>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</si>
  <si>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</si>
  <si>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</si>
  <si>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</si>
  <si>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</si>
  <si>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</si>
  <si>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</si>
  <si>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</si>
  <si>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</si>
  <si>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</si>
  <si>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</si>
  <si>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</si>
  <si>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</si>
  <si>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</si>
  <si>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</si>
  <si>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</si>
  <si>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</si>
  <si>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</si>
  <si>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</si>
  <si>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</si>
  <si>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</si>
  <si>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</si>
  <si>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</si>
  <si>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</si>
  <si>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</si>
  <si>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</si>
  <si>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</si>
  <si>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</si>
  <si>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</si>
  <si>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</si>
  <si>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</si>
  <si>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</si>
  <si>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</si>
  <si>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</si>
  <si>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</si>
  <si>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</si>
  <si>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</si>
  <si>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</si>
  <si>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</si>
  <si>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</si>
  <si>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</si>
  <si>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</si>
  <si>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</si>
  <si>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</si>
  <si>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</si>
  <si>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</si>
  <si>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</si>
  <si>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</si>
  <si>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</si>
  <si>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</si>
  <si>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</si>
  <si>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</si>
  <si>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</si>
  <si>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</si>
  <si>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</si>
  <si>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</si>
  <si>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</si>
  <si>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</si>
  <si>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</si>
  <si>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</si>
  <si>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</si>
  <si>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</si>
  <si>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</si>
  <si>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</si>
  <si>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</si>
  <si>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</si>
  <si>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</si>
  <si>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</si>
  <si>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</si>
  <si>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</si>
  <si>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</si>
  <si>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</si>
  <si>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</si>
  <si>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</si>
  <si>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</si>
  <si>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</si>
  <si>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</si>
  <si>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</si>
  <si>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</si>
  <si>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</si>
  <si>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</si>
  <si>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</si>
  <si>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</si>
  <si>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</si>
  <si>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</si>
  <si>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</si>
  <si>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</si>
  <si>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</si>
  <si>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</si>
  <si>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</si>
  <si>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</si>
  <si>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</si>
  <si>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</si>
  <si>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</si>
  <si>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</si>
  <si>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</si>
  <si>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</si>
  <si>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</si>
  <si>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</si>
  <si>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</si>
  <si>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</si>
  <si>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</si>
  <si>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</si>
  <si>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</si>
  <si>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</si>
  <si>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</si>
  <si>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</si>
  <si>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</si>
  <si>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</si>
  <si>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</si>
  <si>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</si>
  <si>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</si>
  <si>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</si>
  <si>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</si>
  <si>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</si>
  <si>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</si>
  <si>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</si>
  <si>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</si>
  <si>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</si>
  <si>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</si>
  <si>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</si>
  <si>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</si>
  <si>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</si>
  <si>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</si>
  <si>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</si>
  <si>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</si>
  <si>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</si>
  <si>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</si>
  <si>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</si>
  <si>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</si>
  <si>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</si>
  <si>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</si>
  <si>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</si>
  <si>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</si>
  <si>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</si>
  <si>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</si>
  <si>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</si>
  <si>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</si>
  <si>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</si>
  <si>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</si>
  <si>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</si>
  <si>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</si>
  <si>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</si>
  <si>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</si>
  <si>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</si>
  <si>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</si>
  <si>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</si>
  <si>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</si>
  <si>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</si>
  <si>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</si>
  <si>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</si>
  <si>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</si>
  <si>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</si>
  <si>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</si>
  <si>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</si>
  <si>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</si>
  <si>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</si>
  <si>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</si>
  <si>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</si>
  <si>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</si>
  <si>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</si>
  <si>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</si>
  <si>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</si>
  <si>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</si>
  <si>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</si>
  <si>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</si>
  <si>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</si>
  <si>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</si>
  <si>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</si>
  <si>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</si>
  <si>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</si>
  <si>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</si>
  <si>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</si>
  <si>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</si>
  <si>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</si>
  <si>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</si>
  <si>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</si>
  <si>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</si>
  <si>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</si>
  <si>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</si>
  <si>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</si>
  <si>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</si>
  <si>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</si>
  <si>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</si>
  <si>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</si>
  <si>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</si>
  <si>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</si>
  <si>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</si>
  <si>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</si>
  <si>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</si>
  <si>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</si>
  <si>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</si>
  <si>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</si>
  <si>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</si>
  <si>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</si>
  <si>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</si>
  <si>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</si>
  <si>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</si>
  <si>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</si>
  <si>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</si>
  <si>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</si>
  <si>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</si>
  <si>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</si>
  <si>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</si>
  <si>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</si>
  <si>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</si>
  <si>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</si>
  <si>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</si>
  <si>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</si>
  <si>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</si>
  <si>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</si>
  <si>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</si>
  <si>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</si>
  <si>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</si>
  <si>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</si>
  <si>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</si>
  <si>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</si>
  <si>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</si>
  <si>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</si>
  <si>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</si>
  <si>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</si>
  <si>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</si>
  <si>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</si>
  <si>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</si>
  <si>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</si>
  <si>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</si>
  <si>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</si>
  <si>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</si>
  <si>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</si>
  <si>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</si>
  <si>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</si>
  <si>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</si>
  <si>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</si>
  <si>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</si>
  <si>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</si>
  <si>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</si>
  <si>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</si>
  <si>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</si>
  <si>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</si>
  <si>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</si>
  <si>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</si>
  <si>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</si>
  <si>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</si>
  <si>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</si>
  <si>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</si>
  <si>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</si>
  <si>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</si>
  <si>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</si>
  <si>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</si>
  <si>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</si>
  <si>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</si>
  <si>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</si>
  <si>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</si>
  <si>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</si>
  <si>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</si>
  <si>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</si>
  <si>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</si>
  <si>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</si>
  <si>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</si>
  <si>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</si>
  <si>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</si>
  <si>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</si>
  <si>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</si>
  <si>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</si>
  <si>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</si>
  <si>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</si>
  <si>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</si>
  <si>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</si>
  <si>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</si>
  <si>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</si>
  <si>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</si>
  <si>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</si>
  <si>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</si>
  <si>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</si>
  <si>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</si>
  <si>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</si>
  <si>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</si>
  <si>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</si>
  <si>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</si>
  <si>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</si>
  <si>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</si>
  <si>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</si>
  <si>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</si>
  <si>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</si>
  <si>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</si>
  <si>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</si>
  <si>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</si>
  <si>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</si>
  <si>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</si>
  <si>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</si>
  <si>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</si>
  <si>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</si>
  <si>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</si>
  <si>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</si>
  <si>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</si>
  <si>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</si>
  <si>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</si>
  <si>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</si>
  <si>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</si>
  <si>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</si>
  <si>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</si>
  <si>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</si>
  <si>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</si>
  <si>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</si>
  <si>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</si>
  <si>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</si>
  <si>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</si>
  <si>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</si>
  <si>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</si>
  <si>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</si>
  <si>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</si>
  <si>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</si>
  <si>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</si>
  <si>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</si>
  <si>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</si>
  <si>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</si>
  <si>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</si>
  <si>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</si>
  <si>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</si>
  <si>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</si>
  <si>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</si>
  <si>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</si>
  <si>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</si>
  <si>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</si>
  <si>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</si>
  <si>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</si>
  <si>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</si>
  <si>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</si>
  <si>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</si>
  <si>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</si>
  <si>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</si>
  <si>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</si>
  <si>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</si>
  <si>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</si>
  <si>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</si>
  <si>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</si>
  <si>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</si>
  <si>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</si>
  <si>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</si>
  <si>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</si>
  <si>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</si>
  <si>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</si>
  <si>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</si>
  <si>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</si>
  <si>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</si>
  <si>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</si>
  <si>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</si>
  <si>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</si>
  <si>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</si>
  <si>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</si>
  <si>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</si>
  <si>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</si>
  <si>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</si>
  <si>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</si>
  <si>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</si>
  <si>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</si>
  <si>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</si>
  <si>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</si>
  <si>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</si>
  <si>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</si>
  <si>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</si>
  <si>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</si>
  <si>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</si>
  <si>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</si>
  <si>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</si>
  <si>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</si>
  <si>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</si>
  <si>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</si>
  <si>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</si>
  <si>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</si>
  <si>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</si>
  <si>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</si>
  <si>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</si>
  <si>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</si>
  <si>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</si>
  <si>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</si>
  <si>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</si>
  <si>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</si>
  <si>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</si>
  <si>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</si>
  <si>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</si>
  <si>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</si>
  <si>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</si>
  <si>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</si>
  <si>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</si>
  <si>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</si>
  <si>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</si>
  <si>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</si>
  <si>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</si>
  <si>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</si>
  <si>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</si>
  <si>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</si>
  <si>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</si>
  <si>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</si>
  <si>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</si>
  <si>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</si>
  <si>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</si>
  <si>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</si>
  <si>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</si>
  <si>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</si>
  <si>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</si>
  <si>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</si>
  <si>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</si>
  <si>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</si>
  <si>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</si>
  <si>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</si>
  <si>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</si>
  <si>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</si>
  <si>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</si>
  <si>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</si>
  <si>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</si>
  <si>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</si>
  <si>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</si>
  <si>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</si>
  <si>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</si>
  <si>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</si>
  <si>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</si>
  <si>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</si>
  <si>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</si>
  <si>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</si>
  <si>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</si>
  <si>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</si>
  <si>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</si>
  <si>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</si>
  <si>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</si>
  <si>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</si>
  <si>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</si>
  <si>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</si>
  <si>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</si>
  <si>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</si>
  <si>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</si>
  <si>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</si>
  <si>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</si>
  <si>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</si>
  <si>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</si>
  <si>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</si>
  <si>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</si>
  <si>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</si>
  <si>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</si>
  <si>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</si>
  <si>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</si>
  <si>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</si>
  <si>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</si>
  <si>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</si>
  <si>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</si>
  <si>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</si>
  <si>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</si>
  <si>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</si>
  <si>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</si>
  <si>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</si>
  <si>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</si>
  <si>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</si>
  <si>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</si>
  <si>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</si>
  <si>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</si>
  <si>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</si>
  <si>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</si>
  <si>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</si>
  <si>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</si>
  <si>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</si>
  <si>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</si>
  <si>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</si>
  <si>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</si>
  <si>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</si>
  <si>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</si>
  <si>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</si>
  <si>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</si>
  <si>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</si>
  <si>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</si>
  <si>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</si>
  <si>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</si>
  <si>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</si>
  <si>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</si>
  <si>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</si>
  <si>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</si>
  <si>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</si>
  <si>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</si>
  <si>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</si>
  <si>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</si>
  <si>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</si>
  <si>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</si>
  <si>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</si>
  <si>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</si>
  <si>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</si>
  <si>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</si>
  <si>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</si>
  <si>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</si>
  <si>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</si>
  <si>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</si>
  <si>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</si>
  <si>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</si>
  <si>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</si>
  <si>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</si>
  <si>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</si>
  <si>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</si>
  <si>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</si>
  <si>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</si>
  <si>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</si>
  <si>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</si>
  <si>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</si>
  <si>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</si>
  <si>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</si>
  <si>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</si>
  <si>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</si>
  <si>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</si>
  <si>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</si>
  <si>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</si>
  <si>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</si>
  <si>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</si>
  <si>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</si>
  <si>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</si>
  <si>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</si>
  <si>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</si>
  <si>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</si>
  <si>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</si>
  <si>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</si>
  <si>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</si>
  <si>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</si>
  <si>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</si>
  <si>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</si>
  <si>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</si>
  <si>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</si>
  <si>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</si>
  <si>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</si>
  <si>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</si>
  <si>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</si>
  <si>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</si>
  <si>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</si>
  <si>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</si>
  <si>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</si>
  <si>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</si>
  <si>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</si>
  <si>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</si>
  <si>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</si>
  <si>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</si>
  <si>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</si>
  <si>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</si>
  <si>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</si>
  <si>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</si>
  <si>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</si>
  <si>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</si>
  <si>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</si>
  <si>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</si>
  <si>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</si>
  <si>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</si>
  <si>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</si>
  <si>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</si>
  <si>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</si>
  <si>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</si>
  <si>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</si>
  <si>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</si>
  <si>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</si>
  <si>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</si>
  <si>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</si>
  <si>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</si>
  <si>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</si>
  <si>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</si>
  <si>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</si>
  <si>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</si>
  <si>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</si>
  <si>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</si>
  <si>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</si>
  <si>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</si>
  <si>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</si>
  <si>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</si>
  <si>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</si>
  <si>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</si>
  <si>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</si>
  <si>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</si>
  <si>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</si>
  <si>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</si>
  <si>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</si>
  <si>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</si>
  <si>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</si>
  <si>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</si>
  <si>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</si>
  <si>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</si>
  <si>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</si>
  <si>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</si>
  <si>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</si>
  <si>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</si>
  <si>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</si>
  <si>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</si>
  <si>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</si>
  <si>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</si>
  <si>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</si>
  <si>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</si>
  <si>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</si>
  <si>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</si>
  <si>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</si>
  <si>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</si>
  <si>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</si>
  <si>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</si>
  <si>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</si>
  <si>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</si>
  <si>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</si>
  <si>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</si>
  <si>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</si>
  <si>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</si>
  <si>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</si>
  <si>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</si>
  <si>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</si>
  <si>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</si>
  <si>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</si>
  <si>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</si>
  <si>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</si>
  <si>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</si>
  <si>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</si>
  <si>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</si>
  <si>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</si>
  <si>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</si>
  <si>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</si>
  <si>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</si>
  <si>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</si>
  <si>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</si>
  <si>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</si>
  <si>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</si>
  <si>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</si>
  <si>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</si>
  <si>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</si>
  <si>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</si>
  <si>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</si>
  <si>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</si>
  <si>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</si>
  <si>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</si>
  <si>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</si>
  <si>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</si>
  <si>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</si>
  <si>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</si>
  <si>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</si>
  <si>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</si>
  <si>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</si>
  <si>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</si>
  <si>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</si>
  <si>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</si>
  <si>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</si>
  <si>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</si>
  <si>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</si>
  <si>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</si>
  <si>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</si>
  <si>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</si>
  <si>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</si>
  <si>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</si>
  <si>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</si>
  <si>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</si>
  <si>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</si>
  <si>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</si>
  <si>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</si>
  <si>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</si>
  <si>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</si>
  <si>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</si>
  <si>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</si>
  <si>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</si>
  <si>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</si>
  <si>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</si>
  <si>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</si>
  <si>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</si>
  <si>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</si>
  <si>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</si>
  <si>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</si>
  <si>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</si>
  <si>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</si>
  <si>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</si>
  <si>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</si>
  <si>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</si>
  <si>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</si>
  <si>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</si>
  <si>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</si>
  <si>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</si>
  <si>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</si>
  <si>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</si>
  <si>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</si>
  <si>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</si>
  <si>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</si>
  <si>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</si>
  <si>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</si>
  <si>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</si>
  <si>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</si>
  <si>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</si>
  <si>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</si>
  <si>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</si>
  <si>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</si>
  <si>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</si>
  <si>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</si>
  <si>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</si>
  <si>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</si>
  <si>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</si>
  <si>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</si>
  <si>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</si>
  <si>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</si>
  <si>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</si>
  <si>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</si>
  <si>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</si>
  <si>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</si>
  <si>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</si>
  <si>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</si>
  <si>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</si>
  <si>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</si>
  <si>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</si>
  <si>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</si>
  <si>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</si>
  <si>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</si>
  <si>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</si>
  <si>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</si>
  <si>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</si>
  <si>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</si>
  <si>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</si>
  <si>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</si>
  <si>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</si>
  <si>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</si>
  <si>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</si>
  <si>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</si>
  <si>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</si>
  <si>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</si>
  <si>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</si>
  <si>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</si>
  <si>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</si>
  <si>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</si>
  <si>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</si>
  <si>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</si>
  <si>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</si>
  <si>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</si>
  <si>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</si>
  <si>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</si>
  <si>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</si>
  <si>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</si>
  <si>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</si>
  <si>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</si>
  <si>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</si>
  <si>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</si>
  <si>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</si>
  <si>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</si>
  <si>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</si>
  <si>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</si>
  <si>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</si>
  <si>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</si>
  <si>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</si>
  <si>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</si>
  <si>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</si>
  <si>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</si>
  <si>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</si>
  <si>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</si>
  <si>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</si>
  <si>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</si>
  <si>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</si>
  <si>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</si>
  <si>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</si>
  <si>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</si>
  <si>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</si>
  <si>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</si>
  <si>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</si>
  <si>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</si>
  <si>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</si>
  <si>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</si>
  <si>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</si>
  <si>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</si>
  <si>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</si>
  <si>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</si>
  <si>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</si>
  <si>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</si>
  <si>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</si>
  <si>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</si>
  <si>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</si>
  <si>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</si>
  <si>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</si>
  <si>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</si>
  <si>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</si>
  <si>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</si>
  <si>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</si>
  <si>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</si>
  <si>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</si>
  <si>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</si>
  <si>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</si>
  <si>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</si>
  <si>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</si>
  <si>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</si>
  <si>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</si>
  <si>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</si>
  <si>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</si>
  <si>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</si>
  <si>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</si>
  <si>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</si>
  <si>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</si>
  <si>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</si>
  <si>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</si>
  <si>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</si>
  <si>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</si>
  <si>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</si>
  <si>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</si>
  <si>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</si>
  <si>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</si>
  <si>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</si>
  <si>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</si>
  <si>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</si>
  <si>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</si>
  <si>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</si>
  <si>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</si>
  <si>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</si>
  <si>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</si>
  <si>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</si>
  <si>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</si>
  <si>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</si>
  <si>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</si>
  <si>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</si>
  <si>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</si>
  <si>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</si>
  <si>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</si>
  <si>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</si>
  <si>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</si>
  <si>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</si>
  <si>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</si>
  <si>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</si>
  <si>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</si>
  <si>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</si>
  <si>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</si>
  <si>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</si>
  <si>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</si>
  <si>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</si>
  <si>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</si>
  <si>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</si>
  <si>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</si>
  <si>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</si>
  <si>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</si>
  <si>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</si>
  <si>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</si>
  <si>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</si>
  <si>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</si>
  <si>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</si>
  <si>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</si>
  <si>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</si>
  <si>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</si>
  <si>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</si>
  <si>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</si>
  <si>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</si>
  <si>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</si>
  <si>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</si>
  <si>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</si>
  <si>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</si>
  <si>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</si>
  <si>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</si>
  <si>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</si>
  <si>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</si>
  <si>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</si>
  <si>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</si>
  <si>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</si>
  <si>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</si>
  <si>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</si>
  <si>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</si>
  <si>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</si>
  <si>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</si>
  <si>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</si>
  <si>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</si>
  <si>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</si>
  <si>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</si>
  <si>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</si>
  <si>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</si>
  <si>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</si>
  <si>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</si>
  <si>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</si>
  <si>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</si>
  <si>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</si>
  <si>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</si>
  <si>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</si>
  <si>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</si>
  <si>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</si>
  <si>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</si>
  <si>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</si>
  <si>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</si>
  <si>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</si>
  <si>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</si>
  <si>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</si>
  <si>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</si>
  <si>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</si>
  <si>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</si>
  <si>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</si>
  <si>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</si>
  <si>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</si>
  <si>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</si>
  <si>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</si>
  <si>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</si>
  <si>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</si>
  <si>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</si>
  <si>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</si>
  <si>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</si>
  <si>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</si>
  <si>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</si>
  <si>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</si>
  <si>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</si>
  <si>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</si>
  <si>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</si>
  <si>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</si>
  <si>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</si>
  <si>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</si>
  <si>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</si>
  <si>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</si>
  <si>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</si>
  <si>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</si>
  <si>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</si>
  <si>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</si>
  <si>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</si>
  <si>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</si>
  <si>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</si>
  <si>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</si>
  <si>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</si>
  <si>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</si>
  <si>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</si>
  <si>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</si>
  <si>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</si>
  <si>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</si>
  <si>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</si>
  <si>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</si>
  <si>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</si>
  <si>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</si>
  <si>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</si>
  <si>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</si>
  <si>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</si>
  <si>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</si>
  <si>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</si>
  <si>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</si>
  <si>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</si>
  <si>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</si>
  <si>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</si>
  <si>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</si>
  <si>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</si>
  <si>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</si>
  <si>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</si>
  <si>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</si>
  <si>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</si>
  <si>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</si>
  <si>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</si>
  <si>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</si>
  <si>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</si>
  <si>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</si>
  <si>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</si>
  <si>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</si>
  <si>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</si>
  <si>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</si>
  <si>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</si>
  <si>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</si>
  <si>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</si>
  <si>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</si>
  <si>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</si>
  <si>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</si>
  <si>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</si>
  <si>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</si>
  <si>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</si>
  <si>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</si>
  <si>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</si>
  <si>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</si>
  <si>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</si>
  <si>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</si>
  <si>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</si>
  <si>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</si>
  <si>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</si>
  <si>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</si>
  <si>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</si>
  <si>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</si>
  <si>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</si>
  <si>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</si>
  <si>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</si>
  <si>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</si>
  <si>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</si>
  <si>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</si>
  <si>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</si>
  <si>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</si>
  <si>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</si>
  <si>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</si>
  <si>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</si>
  <si>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</si>
  <si>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</si>
  <si>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</si>
  <si>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</si>
  <si>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</si>
  <si>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</si>
  <si>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</si>
  <si>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</si>
  <si>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</si>
  <si>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</si>
  <si>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</si>
  <si>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</si>
  <si>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</si>
  <si>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</si>
  <si>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</si>
  <si>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</si>
  <si>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</si>
  <si>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</si>
  <si>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</si>
  <si>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</si>
  <si>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</si>
  <si>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</si>
  <si>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</si>
  <si>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</si>
  <si>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</si>
  <si>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</si>
  <si>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</si>
  <si>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</si>
  <si>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</si>
  <si>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</si>
  <si>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</si>
  <si>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</si>
  <si>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</si>
  <si>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</si>
  <si>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</si>
  <si>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</si>
  <si>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</si>
  <si>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</si>
  <si>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</si>
  <si>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</si>
  <si>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</si>
  <si>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</si>
  <si>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</si>
  <si>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</si>
  <si>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</si>
  <si>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</si>
  <si>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</si>
  <si>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</si>
  <si>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</si>
  <si>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</si>
  <si>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</si>
  <si>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</si>
  <si>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</si>
  <si>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</si>
  <si>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</si>
  <si>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</si>
  <si>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</si>
  <si>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</si>
  <si>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</si>
  <si>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</si>
  <si>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</si>
  <si>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</si>
  <si>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</si>
  <si>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</si>
  <si>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</si>
  <si>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</si>
  <si>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</si>
  <si>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</si>
  <si>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</si>
  <si>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</si>
  <si>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</si>
  <si>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</si>
  <si>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</si>
  <si>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</si>
  <si>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</si>
  <si>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</si>
  <si>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</si>
  <si>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</si>
  <si>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</si>
  <si>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</si>
  <si>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</si>
  <si>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</si>
  <si>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</si>
  <si>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</si>
  <si>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</si>
  <si>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</si>
  <si>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</si>
  <si>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</si>
  <si>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</si>
  <si>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</si>
  <si>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</si>
  <si>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</si>
  <si>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</si>
  <si>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</si>
  <si>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</si>
  <si>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</si>
  <si>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</si>
  <si>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</si>
  <si>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</si>
  <si>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</si>
  <si>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</si>
  <si>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</si>
  <si>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</si>
  <si>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</si>
  <si>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</si>
  <si>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</si>
  <si>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</si>
  <si>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</si>
  <si>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</si>
  <si>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</si>
  <si>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</si>
  <si>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</si>
  <si>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</si>
  <si>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</si>
  <si>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</si>
  <si>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</si>
  <si>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</si>
  <si>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</si>
  <si>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</si>
  <si>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</si>
  <si>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</si>
  <si>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</si>
  <si>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</si>
  <si>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</si>
  <si>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</si>
  <si>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</si>
  <si>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</si>
  <si>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</si>
  <si>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</si>
  <si>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</si>
  <si>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</si>
  <si>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</si>
  <si>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</si>
  <si>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</si>
  <si>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</si>
  <si>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</si>
  <si>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</si>
  <si>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</si>
  <si>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</si>
  <si>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</si>
  <si>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</si>
  <si>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</si>
  <si>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</si>
  <si>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</si>
  <si>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</si>
  <si>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</si>
  <si>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</si>
  <si>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</si>
  <si>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</si>
  <si>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</si>
  <si>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</si>
  <si>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</si>
  <si>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</si>
  <si>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</si>
  <si>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</si>
  <si>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</si>
  <si>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</si>
  <si>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</si>
  <si>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</si>
  <si>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</si>
  <si>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</si>
  <si>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</si>
  <si>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</si>
  <si>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</si>
  <si>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</si>
  <si>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</si>
  <si>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</si>
  <si>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</si>
  <si>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</si>
  <si>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</si>
  <si>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</si>
  <si>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</si>
  <si>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</si>
  <si>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</si>
  <si>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</si>
  <si>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</si>
  <si>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</si>
  <si>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</si>
  <si>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</si>
  <si>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</si>
  <si>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</si>
  <si>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</si>
  <si>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</si>
  <si>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</si>
  <si>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</si>
  <si>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</si>
  <si>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</si>
  <si>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</si>
  <si>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</si>
  <si>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</si>
  <si>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</si>
  <si>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</si>
  <si>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</si>
  <si>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</si>
  <si>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</si>
  <si>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</si>
  <si>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</si>
  <si>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</si>
  <si>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</si>
  <si>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</si>
  <si>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</si>
  <si>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</si>
  <si>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</si>
  <si>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</si>
  <si>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</si>
  <si>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</si>
  <si>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</si>
  <si>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</si>
  <si>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</si>
  <si>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</si>
  <si>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</si>
  <si>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</si>
  <si>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</si>
  <si>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</si>
  <si>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</si>
  <si>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</si>
  <si>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</si>
  <si>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</si>
  <si>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</si>
  <si>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</si>
  <si>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</si>
  <si>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</si>
  <si>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</si>
  <si>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</si>
  <si>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</si>
  <si>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</si>
  <si>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</si>
  <si>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</si>
  <si>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</si>
  <si>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</si>
  <si>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</si>
  <si>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</si>
  <si>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</si>
  <si>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</si>
  <si>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</si>
  <si>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</si>
  <si>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</si>
  <si>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</si>
  <si>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</si>
  <si>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</si>
  <si>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</si>
  <si>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</si>
  <si>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</si>
  <si>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</si>
  <si>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</si>
  <si>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</si>
  <si>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</si>
  <si>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</si>
  <si>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</si>
  <si>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</si>
  <si>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</si>
  <si>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</si>
  <si>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</si>
  <si>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</si>
  <si>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</si>
  <si>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</si>
  <si>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</si>
  <si>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</si>
  <si>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</si>
  <si>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</si>
  <si>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</si>
  <si>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</si>
  <si>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</si>
  <si>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</si>
  <si>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</si>
  <si>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</si>
  <si>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</si>
  <si>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</si>
  <si>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</si>
  <si>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</si>
  <si>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</si>
  <si>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</si>
  <si>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</si>
  <si>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</si>
  <si>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</si>
  <si>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</si>
  <si>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</si>
  <si>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</si>
  <si>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</si>
  <si>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</si>
  <si>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</si>
  <si>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</si>
  <si>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</si>
  <si>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</si>
  <si>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</si>
  <si>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</si>
  <si>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</si>
  <si>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</si>
  <si>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</si>
  <si>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</si>
  <si>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</si>
  <si>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</si>
  <si>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</si>
  <si>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</si>
  <si>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</si>
  <si>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</si>
  <si>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</si>
  <si>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</si>
  <si>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</si>
  <si>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</si>
  <si>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</si>
  <si>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</si>
  <si>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</si>
  <si>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</si>
  <si>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</si>
  <si>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</si>
  <si>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</si>
  <si>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</si>
  <si>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</si>
  <si>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</si>
  <si>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</si>
  <si>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</si>
  <si>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</si>
  <si>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</si>
  <si>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</si>
  <si>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</si>
  <si>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</si>
  <si>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</si>
  <si>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</si>
  <si>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</si>
  <si>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</si>
  <si>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</si>
  <si>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</si>
  <si>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</si>
  <si>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</si>
  <si>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</si>
  <si>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</si>
  <si>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</si>
  <si>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</si>
  <si>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</si>
  <si>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</si>
  <si>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</si>
  <si>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</si>
  <si>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</si>
  <si>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</si>
  <si>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</si>
  <si>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</si>
  <si>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</si>
  <si>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</si>
  <si>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</si>
  <si>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</si>
  <si>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</si>
  <si>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</si>
  <si>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</si>
  <si>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</si>
  <si>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</si>
  <si>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</si>
  <si>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</si>
  <si>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</si>
  <si>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</si>
  <si>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</si>
  <si>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</si>
  <si>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</si>
  <si>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</si>
  <si>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</si>
  <si>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</si>
  <si>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</si>
  <si>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</si>
  <si>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</si>
  <si>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</si>
  <si>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</si>
  <si>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</si>
  <si>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</si>
  <si>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</si>
  <si>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</si>
  <si>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</si>
  <si>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</si>
  <si>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</si>
  <si>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</si>
  <si>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</si>
  <si>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</si>
  <si>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</si>
  <si>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</si>
  <si>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</si>
  <si>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</si>
  <si>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</si>
  <si>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</si>
  <si>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</si>
  <si>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</si>
  <si>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</si>
  <si>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</si>
  <si>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</si>
  <si>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</si>
  <si>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</si>
  <si>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</si>
  <si>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</si>
  <si>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</si>
  <si>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</si>
  <si>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</si>
  <si>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</si>
  <si>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</si>
  <si>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</si>
  <si>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</si>
  <si>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</si>
  <si>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</si>
  <si>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</si>
  <si>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</si>
  <si>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</si>
  <si>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</si>
  <si>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</si>
  <si>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</si>
  <si>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</si>
  <si>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</si>
  <si>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</si>
  <si>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</si>
  <si>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</si>
  <si>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</si>
  <si>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</si>
  <si>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</si>
  <si>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</si>
  <si>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</si>
  <si>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</si>
  <si>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</si>
  <si>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</si>
  <si>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</si>
  <si>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</si>
  <si>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</si>
  <si>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</si>
  <si>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</si>
  <si>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</si>
  <si>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</si>
  <si>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</si>
  <si>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</si>
  <si>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</si>
  <si>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</si>
  <si>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</si>
  <si>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</si>
  <si>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</si>
  <si>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</si>
  <si>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</si>
  <si>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</si>
  <si>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</si>
  <si>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</si>
  <si>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</si>
  <si>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</si>
  <si>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</si>
  <si>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</si>
  <si>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</si>
  <si>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</si>
  <si>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</si>
  <si>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</si>
  <si>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</si>
  <si>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</si>
  <si>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</si>
  <si>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</si>
  <si>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</si>
  <si>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</si>
  <si>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</si>
  <si>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</si>
  <si>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</si>
  <si>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</si>
  <si>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</si>
  <si>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</si>
  <si>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</si>
  <si>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</si>
  <si>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</si>
  <si>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</si>
  <si>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</si>
  <si>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</si>
  <si>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</si>
  <si>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</si>
  <si>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</si>
  <si>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</si>
  <si>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</si>
  <si>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</si>
  <si>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</si>
  <si>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</si>
  <si>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</si>
  <si>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</si>
  <si>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</si>
  <si>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</si>
  <si>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</si>
  <si>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</si>
  <si>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</si>
  <si>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</si>
  <si>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</si>
  <si>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</si>
  <si>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</si>
  <si>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</si>
  <si>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</si>
  <si>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</si>
  <si>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</si>
  <si>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</si>
  <si>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</si>
  <si>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</si>
  <si>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</si>
  <si>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</si>
  <si>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</si>
  <si>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</si>
  <si>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</si>
  <si>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</si>
  <si>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</si>
  <si>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</si>
  <si>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</si>
  <si>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</si>
  <si>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</si>
  <si>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</si>
  <si>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</si>
  <si>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</si>
  <si>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</si>
  <si>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</si>
  <si>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</si>
  <si>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</si>
  <si>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</si>
  <si>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</si>
  <si>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</si>
  <si>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</si>
  <si>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</si>
  <si>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</si>
  <si>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</si>
  <si>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</si>
  <si>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</si>
  <si>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</si>
  <si>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</si>
  <si>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</si>
  <si>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</si>
  <si>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</si>
  <si>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</si>
  <si>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</si>
  <si>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</si>
  <si>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</si>
  <si>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</si>
  <si>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</si>
  <si>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</si>
  <si>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</si>
  <si>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</si>
  <si>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</si>
  <si>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</si>
  <si>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</si>
  <si>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</si>
  <si>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</si>
  <si>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</si>
  <si>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</si>
  <si>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</si>
  <si>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</si>
  <si>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</si>
  <si>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</si>
  <si>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</si>
  <si>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</si>
  <si>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</si>
  <si>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</si>
  <si>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</si>
  <si>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</si>
  <si>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</si>
  <si>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</si>
  <si>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</si>
  <si>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</si>
  <si>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</si>
  <si>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</si>
  <si>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</si>
  <si>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</si>
  <si>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</si>
  <si>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</si>
  <si>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</si>
  <si>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</si>
  <si>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</si>
  <si>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</si>
  <si>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</si>
  <si>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</si>
  <si>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</si>
  <si>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</si>
  <si>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</si>
  <si>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</si>
  <si>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</si>
  <si>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</si>
  <si>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</si>
  <si>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</si>
  <si>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</si>
  <si>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</si>
  <si>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</si>
  <si>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</si>
  <si>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</si>
  <si>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</si>
  <si>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</si>
  <si>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</si>
  <si>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</si>
  <si>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</si>
  <si>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</si>
  <si>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</si>
  <si>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</si>
  <si>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</si>
  <si>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</si>
  <si>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</si>
  <si>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</si>
  <si>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</si>
  <si>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</si>
  <si>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</si>
  <si>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</si>
  <si>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</si>
  <si>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</si>
  <si>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</si>
  <si>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</si>
  <si>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</si>
  <si>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</si>
  <si>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</si>
  <si>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</si>
  <si>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</si>
  <si>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</si>
  <si>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</si>
  <si>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</si>
  <si>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</si>
  <si>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</si>
  <si>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</si>
  <si>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</si>
  <si>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</si>
  <si>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</si>
  <si>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</si>
  <si>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</si>
  <si>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</si>
  <si>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</si>
  <si>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</si>
  <si>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</si>
  <si>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</si>
  <si>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</si>
  <si>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</si>
  <si>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</si>
  <si>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</si>
  <si>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</si>
  <si>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</si>
  <si>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</si>
  <si>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</si>
  <si>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</si>
  <si>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</si>
  <si>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</si>
  <si>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</si>
  <si>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</si>
  <si>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</si>
  <si>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</si>
  <si>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</si>
  <si>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</si>
  <si>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</si>
  <si>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</si>
  <si>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</si>
  <si>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</si>
  <si>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</si>
  <si>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</si>
  <si>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</si>
  <si>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</si>
  <si>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</si>
  <si>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</si>
  <si>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</si>
  <si>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</si>
  <si>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</si>
  <si>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</si>
  <si>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</si>
  <si>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</si>
  <si>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</si>
  <si>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</si>
  <si>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</si>
  <si>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</si>
  <si>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</si>
  <si>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</si>
  <si>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</si>
  <si>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</si>
  <si>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</si>
  <si>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</si>
  <si>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</si>
  <si>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</si>
  <si>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</si>
  <si>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</si>
  <si>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</si>
  <si>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</si>
  <si>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</si>
  <si>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</si>
  <si>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</si>
  <si>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</si>
  <si>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</si>
  <si>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</si>
  <si>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</si>
  <si>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</si>
  <si>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</si>
  <si>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</si>
  <si>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</si>
  <si>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</si>
  <si>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</si>
  <si>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</si>
  <si>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</si>
  <si>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</si>
  <si>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</si>
  <si>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</si>
  <si>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</si>
  <si>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</si>
  <si>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</si>
  <si>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</si>
  <si>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</si>
  <si>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</si>
  <si>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</si>
  <si>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</si>
  <si>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</si>
  <si>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</si>
  <si>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</si>
  <si>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</si>
  <si>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</si>
  <si>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</si>
  <si>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</si>
  <si>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</si>
  <si>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</si>
  <si>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</si>
  <si>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</si>
  <si>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</si>
  <si>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</si>
  <si>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</si>
  <si>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</si>
  <si>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</si>
  <si>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</si>
  <si>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</si>
  <si>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</si>
  <si>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</si>
  <si>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</si>
  <si>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</si>
  <si>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</si>
  <si>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</si>
  <si>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</si>
  <si>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</si>
  <si>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</si>
  <si>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</si>
  <si>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</si>
  <si>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</si>
  <si>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</si>
  <si>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</si>
  <si>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</si>
  <si>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</si>
  <si>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</si>
  <si>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</si>
  <si>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</si>
  <si>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</si>
  <si>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</si>
  <si>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</si>
  <si>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</si>
  <si>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</si>
  <si>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</si>
  <si>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</si>
  <si>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</si>
  <si>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</si>
  <si>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</si>
  <si>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</si>
  <si>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</si>
  <si>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</si>
  <si>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</si>
  <si>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</si>
  <si>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</si>
  <si>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</si>
  <si>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</si>
  <si>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</si>
  <si>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</si>
  <si>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</si>
  <si>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</si>
  <si>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</si>
  <si>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</si>
  <si>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</si>
  <si>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</si>
  <si>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</si>
  <si>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</si>
  <si>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</si>
  <si>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</si>
  <si>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</si>
  <si>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</si>
  <si>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</si>
  <si>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</si>
  <si>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</si>
  <si>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</si>
  <si>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</si>
  <si>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</si>
  <si>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</si>
  <si>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</si>
  <si>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</si>
  <si>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</si>
  <si>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</si>
  <si>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</si>
  <si>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</si>
  <si>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</si>
  <si>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</si>
  <si>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</si>
  <si>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</si>
  <si>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</si>
  <si>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</si>
  <si>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</si>
  <si>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</si>
  <si>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</si>
  <si>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</si>
  <si>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</si>
  <si>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</si>
  <si>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</si>
  <si>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</si>
  <si>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</si>
  <si>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</si>
  <si>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</si>
  <si>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</si>
  <si>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</si>
  <si>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</si>
  <si>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</si>
  <si>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</si>
  <si>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</si>
  <si>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</si>
  <si>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</si>
  <si>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</si>
  <si>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</si>
  <si>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</si>
  <si>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</si>
  <si>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</si>
  <si>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</si>
  <si>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</si>
  <si>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</si>
  <si>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</si>
  <si>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</si>
  <si>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</si>
  <si>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</si>
  <si>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</si>
  <si>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</si>
  <si>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</si>
  <si>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</si>
  <si>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</si>
  <si>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</si>
  <si>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</si>
  <si>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</si>
  <si>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</si>
  <si>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</si>
  <si>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</si>
  <si>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</si>
  <si>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</si>
  <si>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</si>
  <si>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</si>
  <si>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</si>
  <si>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</si>
  <si>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</si>
  <si>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</si>
  <si>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</si>
  <si>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</si>
  <si>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</si>
  <si>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</si>
  <si>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</si>
  <si>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</si>
  <si>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</si>
  <si>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</si>
  <si>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</si>
  <si>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</si>
  <si>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</si>
  <si>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</si>
  <si>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</si>
  <si>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</si>
  <si>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</si>
  <si>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</si>
  <si>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</si>
  <si>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</si>
  <si>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</si>
  <si>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</si>
  <si>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</si>
  <si>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</si>
  <si>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</si>
  <si>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</si>
  <si>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</si>
  <si>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</si>
  <si>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</si>
  <si>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</si>
  <si>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</si>
  <si>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</si>
  <si>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</si>
  <si>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</si>
  <si>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</si>
  <si>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</si>
  <si>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</si>
  <si>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</si>
  <si>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</si>
  <si>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</si>
  <si>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</si>
  <si>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</si>
  <si>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</si>
  <si>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</si>
  <si>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</si>
  <si>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</si>
  <si>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</si>
  <si>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</si>
  <si>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</si>
  <si>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</si>
  <si>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</si>
  <si>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</si>
  <si>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</si>
  <si>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</si>
  <si>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</si>
  <si>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</si>
  <si>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</si>
  <si>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</si>
  <si>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</si>
  <si>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</si>
  <si>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</si>
  <si>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</si>
  <si>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</si>
  <si>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</si>
  <si>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</si>
  <si>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</si>
  <si>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</si>
  <si>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</si>
  <si>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</si>
  <si>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</si>
  <si>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</si>
  <si>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</si>
  <si>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</si>
  <si>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</si>
  <si>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</si>
  <si>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</si>
  <si>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</si>
  <si>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</si>
  <si>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</si>
  <si>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</si>
  <si>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</si>
  <si>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</si>
  <si>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</si>
  <si>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</si>
  <si>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</si>
  <si>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</si>
  <si>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</si>
  <si>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</si>
  <si>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</si>
  <si>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</si>
  <si>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</si>
  <si>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</si>
  <si>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</si>
  <si>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</si>
  <si>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</si>
  <si>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</si>
  <si>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</si>
  <si>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</si>
  <si>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</si>
  <si>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</si>
  <si>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</si>
  <si>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</si>
  <si>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</si>
  <si>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</si>
  <si>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</si>
  <si>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</si>
  <si>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</si>
  <si>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</si>
  <si>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</si>
  <si>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</si>
  <si>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</si>
  <si>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</si>
  <si>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</si>
  <si>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</si>
  <si>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</si>
  <si>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</si>
  <si>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</si>
  <si>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</si>
  <si>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</si>
  <si>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</si>
  <si>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</si>
  <si>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</si>
  <si>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</si>
  <si>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</si>
  <si>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</si>
  <si>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</si>
  <si>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</si>
  <si>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</si>
  <si>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</si>
  <si>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</si>
  <si>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</si>
  <si>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</si>
  <si>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</si>
  <si>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</si>
  <si>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</si>
  <si>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</si>
  <si>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</si>
  <si>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</si>
  <si>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</si>
  <si>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</si>
  <si>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</si>
  <si>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</si>
  <si>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</si>
  <si>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</si>
  <si>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</si>
  <si>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</si>
  <si>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</si>
  <si>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</si>
  <si>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</si>
  <si>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</si>
  <si>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</si>
  <si>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</si>
  <si>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</si>
  <si>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</si>
  <si>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</si>
  <si>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</si>
  <si>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</si>
  <si>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</si>
  <si>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</si>
  <si>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</si>
  <si>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</si>
  <si>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</si>
  <si>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</si>
  <si>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</si>
  <si>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</si>
  <si>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</si>
  <si>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</si>
  <si>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</si>
  <si>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</si>
  <si>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</si>
  <si>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</si>
  <si>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</si>
  <si>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</si>
  <si>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</si>
  <si>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</si>
  <si>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</si>
  <si>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</si>
  <si>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</si>
  <si>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</si>
  <si>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</si>
  <si>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</si>
  <si>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</si>
  <si>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</si>
  <si>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</si>
  <si>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</si>
  <si>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</si>
  <si>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</si>
  <si>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</si>
  <si>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</si>
  <si>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</si>
  <si>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</si>
  <si>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</si>
  <si>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</si>
  <si>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</si>
  <si>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</si>
  <si>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</si>
  <si>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</si>
  <si>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</si>
  <si>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</si>
  <si>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</si>
  <si>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</si>
  <si>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</si>
  <si>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</si>
  <si>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</si>
  <si>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</si>
  <si>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</si>
  <si>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</si>
  <si>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</si>
  <si>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</si>
  <si>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</si>
  <si>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</si>
  <si>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</si>
  <si>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</si>
  <si>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</si>
  <si>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</si>
  <si>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</si>
  <si>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</si>
  <si>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</si>
  <si>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</si>
  <si>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</si>
  <si>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</si>
  <si>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</si>
  <si>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</si>
  <si>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</si>
  <si>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</si>
  <si>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</si>
  <si>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</si>
  <si>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</si>
  <si>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</si>
  <si>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</si>
  <si>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</si>
  <si>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</si>
  <si>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</si>
  <si>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</si>
  <si>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</si>
  <si>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</si>
  <si>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</si>
  <si>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</si>
  <si>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</si>
  <si>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</si>
  <si>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</si>
  <si>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</si>
  <si>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</si>
  <si>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</si>
  <si>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</si>
  <si>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</si>
  <si>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</si>
  <si>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</si>
  <si>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</si>
  <si>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</si>
  <si>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</si>
  <si>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</si>
  <si>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</si>
  <si>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</si>
  <si>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</si>
  <si>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</si>
  <si>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</si>
  <si>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</si>
  <si>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</si>
  <si>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</si>
  <si>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</si>
  <si>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</si>
  <si>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</si>
  <si>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</si>
  <si>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</si>
  <si>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</si>
  <si>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</si>
  <si>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</si>
  <si>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</si>
  <si>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</si>
  <si>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</si>
  <si>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</si>
  <si>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</si>
  <si>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</si>
  <si>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</si>
  <si>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</si>
  <si>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</si>
  <si>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</si>
  <si>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</si>
  <si>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</si>
  <si>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</si>
  <si>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</si>
  <si>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</si>
  <si>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</si>
  <si>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</si>
  <si>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</si>
  <si>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</si>
  <si>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</si>
  <si>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</si>
  <si>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</si>
  <si>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</si>
  <si>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</si>
  <si>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</si>
  <si>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</si>
  <si>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</si>
  <si>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</si>
  <si>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</si>
  <si>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</si>
  <si>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</si>
  <si>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</si>
  <si>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</si>
  <si>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</si>
  <si>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</si>
  <si>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</si>
  <si>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</si>
  <si>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</si>
  <si>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</si>
  <si>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</si>
  <si>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</si>
  <si>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</si>
  <si>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</si>
  <si>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</si>
  <si>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</si>
  <si>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</si>
  <si>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</si>
  <si>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</si>
  <si>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</si>
  <si>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</si>
  <si>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</si>
  <si>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</si>
  <si>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</si>
  <si>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</si>
  <si>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</si>
  <si>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</si>
  <si>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</si>
  <si>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</si>
  <si>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</si>
  <si>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</si>
  <si>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</si>
  <si>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</si>
  <si>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</si>
  <si>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</si>
  <si>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</si>
  <si>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</si>
  <si>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</si>
  <si>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</si>
  <si>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</si>
  <si>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</si>
  <si>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</si>
  <si>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</si>
  <si>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</si>
  <si>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</si>
  <si>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</si>
  <si>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</si>
  <si>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</si>
  <si>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</si>
  <si>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</si>
  <si>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</si>
  <si>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</si>
  <si>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</si>
  <si>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</si>
  <si>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</si>
  <si>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</si>
  <si>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</si>
  <si>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</si>
  <si>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</si>
  <si>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</si>
  <si>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</si>
  <si>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</si>
  <si>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</si>
  <si>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</si>
  <si>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</si>
  <si>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</si>
  <si>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</si>
  <si>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</si>
  <si>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</si>
  <si>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</si>
  <si>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</si>
  <si>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</si>
  <si>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</si>
  <si>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</si>
  <si>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</si>
  <si>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</si>
  <si>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</si>
  <si>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</si>
  <si>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</si>
  <si>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</si>
  <si>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</si>
  <si>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</si>
  <si>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</si>
  <si>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</si>
  <si>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</si>
  <si>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</si>
  <si>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</si>
  <si>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</si>
  <si>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</si>
  <si>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</si>
  <si>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</si>
  <si>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</si>
  <si>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</si>
  <si>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</si>
  <si>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</si>
  <si>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</si>
  <si>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</si>
  <si>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</si>
  <si>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</si>
  <si>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</si>
  <si>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</si>
  <si>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</si>
  <si>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</si>
  <si>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</si>
  <si>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</si>
  <si>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</si>
  <si>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</si>
  <si>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</si>
  <si>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</si>
  <si>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</si>
  <si>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</si>
  <si>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</si>
  <si>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</si>
  <si>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</si>
  <si>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</si>
  <si>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</si>
  <si>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</si>
  <si>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</si>
  <si>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</si>
  <si>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</si>
  <si>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</si>
  <si>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</si>
  <si>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</si>
  <si>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</si>
  <si>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</si>
  <si>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</si>
  <si>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</si>
  <si>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</si>
  <si>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</si>
  <si>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</si>
  <si>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</si>
  <si>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</si>
  <si>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</si>
  <si>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</si>
  <si>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</si>
  <si>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</si>
  <si>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</si>
  <si>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</si>
  <si>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</si>
  <si>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</si>
  <si>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</si>
  <si>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</si>
  <si>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</si>
  <si>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</si>
  <si>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</si>
  <si>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</si>
  <si>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</si>
  <si>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</si>
  <si>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</si>
  <si>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</si>
  <si>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</si>
  <si>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</si>
  <si>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</si>
  <si>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</si>
  <si>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</si>
  <si>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</si>
  <si>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</si>
  <si>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</si>
  <si>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</si>
  <si>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</si>
  <si>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</si>
  <si>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</si>
  <si>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</si>
  <si>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</si>
  <si>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</si>
  <si>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</si>
  <si>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</si>
  <si>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</si>
  <si>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</si>
  <si>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</si>
  <si>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</si>
  <si>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</si>
  <si>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</si>
  <si>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</si>
  <si>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</si>
  <si>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</si>
  <si>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</si>
  <si>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</si>
  <si>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</si>
  <si>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</si>
  <si>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</si>
  <si>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</si>
  <si>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</si>
  <si>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</si>
  <si>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</si>
  <si>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</si>
  <si>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</si>
  <si>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</si>
  <si>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</si>
  <si>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</si>
  <si>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</si>
  <si>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</si>
  <si>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</si>
  <si>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</si>
  <si>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</si>
  <si>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</si>
  <si>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</si>
  <si>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</si>
  <si>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</si>
  <si>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</si>
  <si>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</si>
  <si>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</si>
  <si>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</si>
  <si>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</si>
  <si>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</si>
  <si>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</si>
  <si>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</si>
  <si>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</si>
  <si>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</si>
  <si>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</si>
  <si>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</si>
  <si>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</si>
  <si>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</si>
  <si>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</si>
  <si>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</si>
  <si>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</si>
  <si>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</si>
  <si>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</si>
  <si>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</si>
  <si>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</si>
  <si>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</si>
  <si>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</si>
  <si>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</si>
  <si>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</si>
  <si>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</si>
  <si>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</si>
  <si>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</si>
  <si>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</si>
  <si>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</si>
  <si>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</si>
  <si>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</si>
  <si>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</si>
  <si>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</si>
  <si>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</si>
  <si>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</si>
  <si>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</si>
  <si>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</si>
  <si>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</si>
  <si>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</si>
  <si>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</si>
  <si>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</si>
  <si>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</si>
  <si>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</si>
  <si>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</si>
  <si>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</si>
  <si>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</si>
  <si>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</si>
  <si>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</si>
  <si>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</si>
  <si>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</si>
  <si>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</si>
  <si>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</si>
  <si>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</si>
  <si>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</si>
  <si>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</si>
  <si>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</si>
  <si>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</si>
  <si>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</si>
  <si>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</si>
  <si>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</si>
  <si>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</si>
  <si>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</si>
  <si>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</si>
  <si>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</si>
  <si>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</si>
  <si>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</si>
  <si>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</si>
  <si>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</si>
  <si>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</si>
  <si>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</si>
  <si>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</si>
  <si>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</si>
  <si>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</si>
  <si>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</si>
  <si>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</si>
  <si>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</si>
  <si>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</si>
  <si>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</si>
  <si>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</si>
  <si>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</si>
  <si>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</si>
  <si>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</si>
  <si>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</si>
  <si>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</si>
  <si>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</si>
  <si>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</si>
  <si>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</si>
  <si>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</si>
  <si>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</si>
  <si>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</si>
  <si>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</si>
  <si>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</si>
  <si>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</si>
  <si>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</si>
  <si>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</si>
  <si>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</si>
  <si>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</si>
  <si>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</si>
  <si>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</si>
  <si>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</si>
  <si>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</si>
  <si>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</si>
  <si>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</si>
  <si>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</si>
  <si>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</si>
  <si>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</si>
  <si>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</si>
  <si>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</si>
  <si>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</si>
  <si>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</si>
  <si>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</si>
  <si>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</si>
  <si>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</si>
  <si>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</si>
  <si>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</si>
  <si>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</si>
  <si>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</si>
  <si>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</si>
  <si>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</si>
  <si>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</si>
  <si>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</si>
  <si>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</si>
  <si>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</si>
  <si>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</si>
  <si>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</si>
  <si>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</si>
  <si>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</si>
  <si>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</si>
  <si>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</si>
  <si>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</si>
  <si>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</si>
  <si>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</si>
  <si>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</si>
  <si>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</si>
  <si>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</si>
  <si>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</si>
  <si>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</si>
  <si>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</si>
  <si>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</si>
  <si>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</si>
  <si>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</si>
  <si>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</si>
  <si>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</si>
  <si>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</si>
  <si>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</si>
  <si>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</si>
  <si>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</si>
  <si>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</si>
  <si>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</si>
  <si>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</si>
  <si>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</si>
  <si>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</si>
  <si>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</si>
  <si>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</si>
  <si>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</si>
  <si>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</si>
  <si>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</si>
  <si>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</si>
  <si>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</si>
  <si>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</si>
  <si>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</si>
  <si>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</si>
  <si>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</si>
  <si>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</si>
  <si>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</si>
  <si>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</si>
  <si>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</si>
  <si>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</si>
  <si>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</si>
  <si>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</si>
  <si>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</si>
  <si>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</si>
  <si>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</si>
  <si>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</si>
  <si>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</si>
  <si>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</si>
  <si>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</si>
  <si>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</si>
  <si>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</si>
  <si>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</si>
  <si>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</si>
  <si>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</si>
  <si>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</si>
  <si>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</si>
  <si>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</si>
  <si>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</si>
  <si>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</si>
  <si>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</si>
  <si>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</si>
  <si>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</si>
  <si>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</si>
  <si>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</si>
  <si>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</si>
  <si>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</si>
  <si>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</si>
  <si>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</si>
  <si>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</si>
  <si>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</si>
  <si>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</si>
  <si>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</si>
  <si>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</si>
  <si>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</si>
  <si>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</si>
  <si>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</si>
  <si>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</si>
  <si>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</si>
  <si>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</si>
  <si>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</si>
  <si>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</si>
  <si>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</si>
  <si>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</si>
  <si>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</si>
  <si>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</si>
  <si>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</si>
  <si>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</si>
  <si>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</si>
  <si>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</si>
  <si>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</si>
  <si>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</si>
  <si>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</si>
  <si>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</si>
  <si>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</si>
  <si>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</si>
  <si>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</si>
  <si>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</si>
  <si>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</si>
  <si>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</si>
  <si>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</si>
  <si>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</si>
  <si>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</si>
  <si>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</si>
  <si>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</si>
  <si>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</si>
  <si>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</si>
  <si>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</si>
  <si>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</si>
  <si>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</si>
  <si>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</si>
  <si>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</si>
  <si>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</si>
  <si>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</si>
  <si>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</si>
  <si>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</si>
  <si>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</si>
  <si>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</si>
  <si>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</si>
  <si>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</si>
  <si>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</si>
  <si>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</si>
  <si>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</si>
  <si>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</si>
  <si>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</si>
  <si>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</si>
  <si>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</si>
  <si>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</si>
  <si>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</si>
  <si>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</si>
  <si>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</si>
  <si>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</si>
  <si>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</si>
  <si>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</si>
  <si>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</si>
  <si>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</si>
  <si>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</si>
  <si>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</si>
  <si>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</si>
  <si>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</si>
  <si>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</si>
  <si>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</si>
  <si>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</si>
  <si>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</si>
  <si>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</si>
  <si>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</si>
  <si>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</si>
  <si>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</si>
  <si>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</si>
  <si>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</si>
  <si>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</si>
  <si>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</si>
  <si>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</si>
  <si>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</si>
  <si>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</si>
  <si>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</si>
  <si>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</si>
  <si>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</si>
  <si>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</si>
  <si>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</si>
  <si>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</si>
  <si>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</si>
  <si>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</si>
  <si>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</si>
  <si>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</si>
  <si>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</si>
  <si>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</si>
  <si>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</si>
  <si>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</si>
  <si>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</si>
  <si>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</si>
  <si>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</si>
  <si>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</si>
  <si>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</si>
  <si>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</si>
  <si>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</si>
  <si>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</si>
  <si>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</si>
  <si>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</si>
  <si>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</si>
  <si>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</si>
  <si>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</si>
  <si>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</si>
  <si>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</si>
  <si>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</si>
  <si>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</si>
  <si>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</si>
  <si>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</si>
  <si>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</si>
  <si>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</si>
  <si>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</si>
  <si>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</si>
  <si>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</si>
  <si>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</si>
  <si>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</si>
  <si>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</si>
  <si>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</si>
  <si>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</si>
  <si>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</si>
  <si>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</si>
  <si>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</si>
  <si>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</si>
  <si>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</si>
  <si>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</si>
  <si>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</si>
  <si>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</si>
  <si>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</si>
  <si>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</si>
  <si>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</si>
  <si>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</si>
  <si>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</si>
  <si>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</si>
  <si>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</si>
  <si>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</si>
  <si>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</si>
  <si>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</si>
  <si>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</si>
  <si>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</si>
  <si>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</si>
  <si>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</si>
  <si>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</si>
  <si>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</si>
  <si>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</si>
  <si>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</si>
  <si>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</si>
  <si>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</si>
  <si>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</si>
  <si>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</si>
  <si>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</si>
  <si>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</si>
  <si>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</si>
  <si>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</si>
  <si>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</si>
  <si>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</si>
  <si>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</si>
  <si>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</si>
  <si>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</si>
  <si>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</si>
  <si>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</si>
  <si>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</si>
  <si>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</si>
  <si>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</si>
  <si>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</si>
  <si>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</si>
  <si>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</si>
  <si>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</si>
  <si>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</si>
  <si>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</si>
  <si>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</si>
  <si>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</si>
  <si>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</si>
  <si>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</si>
  <si>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</si>
  <si>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</si>
  <si>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</si>
  <si>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</si>
  <si>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</si>
  <si>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</si>
  <si>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</si>
  <si>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</si>
  <si>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</si>
  <si>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</si>
  <si>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</si>
  <si>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</si>
  <si>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</si>
  <si>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</si>
  <si>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</si>
  <si>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</si>
  <si>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</si>
  <si>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</si>
  <si>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</si>
  <si>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</si>
  <si>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</si>
  <si>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</si>
  <si>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</si>
  <si>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</si>
  <si>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</si>
  <si>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</si>
  <si>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</si>
  <si>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</si>
  <si>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</si>
  <si>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</si>
  <si>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</si>
  <si>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</si>
  <si>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</si>
  <si>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</si>
  <si>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</si>
  <si>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</si>
  <si>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</si>
  <si>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</si>
  <si>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</si>
  <si>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</si>
  <si>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</si>
  <si>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</si>
  <si>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</si>
  <si>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</si>
  <si>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</si>
  <si>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</si>
  <si>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</si>
  <si>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</si>
  <si>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</si>
  <si>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</si>
  <si>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</si>
  <si>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</si>
  <si>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</si>
  <si>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</si>
  <si>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</si>
  <si>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</si>
  <si>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</si>
  <si>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</si>
  <si>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</si>
  <si>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</si>
  <si>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</si>
  <si>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</si>
  <si>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</si>
  <si>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</si>
  <si>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</si>
  <si>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</si>
  <si>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</si>
  <si>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</si>
  <si>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</si>
  <si>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</si>
  <si>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</si>
  <si>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</si>
  <si>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</si>
  <si>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</si>
  <si>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</si>
  <si>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</si>
  <si>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</si>
  <si>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</si>
  <si>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</si>
  <si>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</si>
  <si>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</si>
  <si>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</si>
  <si>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</si>
  <si>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</si>
  <si>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</si>
  <si>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</si>
  <si>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</si>
  <si>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</si>
  <si>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</si>
  <si>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</si>
  <si>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</si>
  <si>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</si>
  <si>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</si>
  <si>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</si>
  <si>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</si>
  <si>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</si>
  <si>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</si>
  <si>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</si>
  <si>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</si>
  <si>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</si>
  <si>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</si>
  <si>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</si>
  <si>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</si>
  <si>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</si>
  <si>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</si>
  <si>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</si>
  <si>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</si>
  <si>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</si>
  <si>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</si>
  <si>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</si>
  <si>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</si>
  <si>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</si>
  <si>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</si>
  <si>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</si>
  <si>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</si>
  <si>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</si>
  <si>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</si>
  <si>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</si>
  <si>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</si>
  <si>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</si>
  <si>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</si>
  <si>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</si>
  <si>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</si>
  <si>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</si>
  <si>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</si>
  <si>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</si>
  <si>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</si>
  <si>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</si>
  <si>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</si>
  <si>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</si>
  <si>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</si>
  <si>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</si>
  <si>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</si>
  <si>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</si>
  <si>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</si>
  <si>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</si>
  <si>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</si>
  <si>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</si>
  <si>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</si>
  <si>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</si>
  <si>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</si>
  <si>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</si>
  <si>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</si>
  <si>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</si>
  <si>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</si>
  <si>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</si>
  <si>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</si>
  <si>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</si>
  <si>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</si>
  <si>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</si>
  <si>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</si>
  <si>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</si>
  <si>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</si>
  <si>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</si>
  <si>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</si>
  <si>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</si>
  <si>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</si>
  <si>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</si>
  <si>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</si>
  <si>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</si>
  <si>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</si>
  <si>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</si>
  <si>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</si>
  <si>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</si>
  <si>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</si>
  <si>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</si>
  <si>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</si>
  <si>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</si>
  <si>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</si>
  <si>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</si>
  <si>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</si>
  <si>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</si>
  <si>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</si>
  <si>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</si>
  <si>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</si>
  <si>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</si>
  <si>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</si>
  <si>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</si>
  <si>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</si>
  <si>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</si>
  <si>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</si>
  <si>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</si>
  <si>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</si>
  <si>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</si>
  <si>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</si>
  <si>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</si>
  <si>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</si>
  <si>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</si>
  <si>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</si>
  <si>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</si>
  <si>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</si>
  <si>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</si>
  <si>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</si>
  <si>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</si>
  <si>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</si>
  <si>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</si>
  <si>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</si>
  <si>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</si>
  <si>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</si>
  <si>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</si>
  <si>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</si>
  <si>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</si>
  <si>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</si>
  <si>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</si>
  <si>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</si>
  <si>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</si>
  <si>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</si>
  <si>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</si>
  <si>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</si>
  <si>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</si>
  <si>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</si>
  <si>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</si>
  <si>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</si>
  <si>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</si>
  <si>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</si>
  <si>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</si>
  <si>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</si>
  <si>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</si>
  <si>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</si>
  <si>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</si>
  <si>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</si>
  <si>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</si>
  <si>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</si>
  <si>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</si>
  <si>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</si>
  <si>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</si>
  <si>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</si>
  <si>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</si>
  <si>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</si>
  <si>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</si>
  <si>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</si>
  <si>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</si>
  <si>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</si>
  <si>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</si>
  <si>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</si>
  <si>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</si>
  <si>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</si>
  <si>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</si>
  <si>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</si>
  <si>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</si>
  <si>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</si>
  <si>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</si>
  <si>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</si>
  <si>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</si>
  <si>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</si>
  <si>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</si>
  <si>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</si>
  <si>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</si>
  <si>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</si>
  <si>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</si>
  <si>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</si>
  <si>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</si>
  <si>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</si>
  <si>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</si>
  <si>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</si>
  <si>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</si>
  <si>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</si>
  <si>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</si>
  <si>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</si>
  <si>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</si>
  <si>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</si>
  <si>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</si>
  <si>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</si>
  <si>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</si>
  <si>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</si>
  <si>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</si>
  <si>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</si>
  <si>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</si>
  <si>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</si>
  <si>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</si>
  <si>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</si>
  <si>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</si>
  <si>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</si>
  <si>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</si>
  <si>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</si>
  <si>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</si>
  <si>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</si>
  <si>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</si>
  <si>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</si>
  <si>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</si>
  <si>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</si>
  <si>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</si>
  <si>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</si>
  <si>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</si>
  <si>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</si>
  <si>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</si>
  <si>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</si>
  <si>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</si>
  <si>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</si>
  <si>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</si>
  <si>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</si>
  <si>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</si>
  <si>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</si>
  <si>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</si>
  <si>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</si>
  <si>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</si>
  <si>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</si>
  <si>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</si>
  <si>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</si>
  <si>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</si>
  <si>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</si>
  <si>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</si>
  <si>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</si>
  <si>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</si>
  <si>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</si>
  <si>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</si>
  <si>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</si>
  <si>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</si>
  <si>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</si>
  <si>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</si>
  <si>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</si>
  <si>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</si>
  <si>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</si>
  <si>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</si>
  <si>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</si>
  <si>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</si>
  <si>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</si>
  <si>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</si>
  <si>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</si>
  <si>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</si>
  <si>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</si>
  <si>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</si>
  <si>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</si>
  <si>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</si>
  <si>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</si>
  <si>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</si>
  <si>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</si>
  <si>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</si>
  <si>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</si>
  <si>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</si>
  <si>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</si>
  <si>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</si>
  <si>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</si>
  <si>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</si>
  <si>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</si>
  <si>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</si>
  <si>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</si>
  <si>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</si>
  <si>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</si>
  <si>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</si>
  <si>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</si>
  <si>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</si>
  <si>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</si>
  <si>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</si>
  <si>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</si>
  <si>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</si>
  <si>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</si>
  <si>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</si>
  <si>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</si>
  <si>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</si>
  <si>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</si>
  <si>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</si>
  <si>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</si>
  <si>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</si>
  <si>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</si>
  <si>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</si>
  <si>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</si>
  <si>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</si>
  <si>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</si>
  <si>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</si>
  <si>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</si>
  <si>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</si>
  <si>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</si>
  <si>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</si>
  <si>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</si>
  <si>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</si>
  <si>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</si>
  <si>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</si>
  <si>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</si>
  <si>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</si>
  <si>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</si>
  <si>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</si>
  <si>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</si>
  <si>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</si>
  <si>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</si>
  <si>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</si>
  <si>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</si>
  <si>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</si>
  <si>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</si>
  <si>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</si>
  <si>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</si>
  <si>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</si>
  <si>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</si>
  <si>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</si>
  <si>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</si>
  <si>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</si>
  <si>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</si>
  <si>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</si>
  <si>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</si>
  <si>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</si>
  <si>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</si>
  <si>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</si>
  <si>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</si>
  <si>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</si>
  <si>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</si>
  <si>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</si>
  <si>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</si>
  <si>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</si>
  <si>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</si>
  <si>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</si>
  <si>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</si>
  <si>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</si>
  <si>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</si>
  <si>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</si>
  <si>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</si>
  <si>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</si>
  <si>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</si>
  <si>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</si>
  <si>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</si>
  <si>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</si>
  <si>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</si>
  <si>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</si>
  <si>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</si>
  <si>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</si>
  <si>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</si>
  <si>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</si>
  <si>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</si>
  <si>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</si>
  <si>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</si>
  <si>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</si>
  <si>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</si>
  <si>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</si>
  <si>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</si>
  <si>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</si>
  <si>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</si>
  <si>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</si>
  <si>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</si>
  <si>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</si>
  <si>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</si>
  <si>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</si>
  <si>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</si>
  <si>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</si>
  <si>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</si>
  <si>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</si>
  <si>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</si>
  <si>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</si>
  <si>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</si>
  <si>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</si>
  <si>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</si>
  <si>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</si>
  <si>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</si>
  <si>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</si>
  <si>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</si>
  <si>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</si>
  <si>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</si>
  <si>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</si>
  <si>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</si>
  <si>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</si>
  <si>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</si>
  <si>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</si>
  <si>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</si>
  <si>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</si>
  <si>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</si>
  <si>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</si>
  <si>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</si>
  <si>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</si>
  <si>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</si>
  <si>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</si>
  <si>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</si>
  <si>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</si>
  <si>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</si>
  <si>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</si>
  <si>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</si>
  <si>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</si>
  <si>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</si>
  <si>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</si>
  <si>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</si>
  <si>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</si>
  <si>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</si>
  <si>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</si>
  <si>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</si>
  <si>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</si>
  <si>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</si>
  <si>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</si>
  <si>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</si>
  <si>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</si>
  <si>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</si>
  <si>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</si>
  <si>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</si>
  <si>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</si>
  <si>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</si>
  <si>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</si>
  <si>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</si>
  <si>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</si>
  <si>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</si>
  <si>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</si>
  <si>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</si>
  <si>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</si>
  <si>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</si>
  <si>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</si>
  <si>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</si>
  <si>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</si>
  <si>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</si>
  <si>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</si>
  <si>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</si>
  <si>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</si>
  <si>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</si>
  <si>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</si>
  <si>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</si>
  <si>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</si>
  <si>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</si>
  <si>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</si>
  <si>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</si>
  <si>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</si>
  <si>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</si>
  <si>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</si>
  <si>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</si>
  <si>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</si>
  <si>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</si>
  <si>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</si>
  <si>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</si>
  <si>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</si>
  <si>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</si>
  <si>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</si>
  <si>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</si>
  <si>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</si>
  <si>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</si>
  <si>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</si>
  <si>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</si>
  <si>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</si>
  <si>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</si>
  <si>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</si>
  <si>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</si>
  <si>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</si>
  <si>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</si>
  <si>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</si>
  <si>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</si>
  <si>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</si>
  <si>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</si>
  <si>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</si>
  <si>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</si>
  <si>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</si>
  <si>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</si>
  <si>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</si>
  <si>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</si>
  <si>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</si>
  <si>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</si>
  <si>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</si>
  <si>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</si>
  <si>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</si>
  <si>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</si>
  <si>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</si>
  <si>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</si>
  <si>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</si>
  <si>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</si>
  <si>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</si>
  <si>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</si>
  <si>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</si>
  <si>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</si>
  <si>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</si>
  <si>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</si>
  <si>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</si>
  <si>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</si>
  <si>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</si>
  <si>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</si>
  <si>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</si>
  <si>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</si>
  <si>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</si>
  <si>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</si>
  <si>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</si>
  <si>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</si>
  <si>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</si>
  <si>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</si>
  <si>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</si>
  <si>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</si>
  <si>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</si>
  <si>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</si>
  <si>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</si>
  <si>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</si>
  <si>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</si>
  <si>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</si>
  <si>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</si>
  <si>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</si>
  <si>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</si>
  <si>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</si>
  <si>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</si>
  <si>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</si>
  <si>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</si>
  <si>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</si>
  <si>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</si>
  <si>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</si>
  <si>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</si>
  <si>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</si>
  <si>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</si>
  <si>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</si>
  <si>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</si>
  <si>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</si>
  <si>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</si>
  <si>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</si>
  <si>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</si>
  <si>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</si>
  <si>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</si>
  <si>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</si>
  <si>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</si>
  <si>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</si>
  <si>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</si>
  <si>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</si>
  <si>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</si>
  <si>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</si>
  <si>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</si>
  <si>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</si>
  <si>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</si>
  <si>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</si>
  <si>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</si>
  <si>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</si>
  <si>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</si>
  <si>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</si>
  <si>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</si>
  <si>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</si>
  <si>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</si>
  <si>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</si>
  <si>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</si>
  <si>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</si>
  <si>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</si>
  <si>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</si>
  <si>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</si>
  <si>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</si>
  <si>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</si>
  <si>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</si>
  <si>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</si>
  <si>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</si>
  <si>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</si>
  <si>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</si>
  <si>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</si>
  <si>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</si>
  <si>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</si>
  <si>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</si>
  <si>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</si>
  <si>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</si>
  <si>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</si>
  <si>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</si>
  <si>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</si>
  <si>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</si>
  <si>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</si>
  <si>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</si>
  <si>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</si>
  <si>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</si>
  <si>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</si>
  <si>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</si>
  <si>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</si>
  <si>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</si>
  <si>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</si>
  <si>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</si>
  <si>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</si>
  <si>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</si>
  <si>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</si>
  <si>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</si>
  <si>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</si>
  <si>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</si>
  <si>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</si>
  <si>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</si>
  <si>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</si>
  <si>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</si>
  <si>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</si>
  <si>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</si>
  <si>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</si>
  <si>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</si>
  <si>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</si>
  <si>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</si>
  <si>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</si>
  <si>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</si>
  <si>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</si>
  <si>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</si>
  <si>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</si>
  <si>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</si>
  <si>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</si>
  <si>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</si>
  <si>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</si>
  <si>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</si>
  <si>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</si>
  <si>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</si>
  <si>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</si>
  <si>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</si>
  <si>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</si>
  <si>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</si>
  <si>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</si>
  <si>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</si>
  <si>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</si>
  <si>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</si>
  <si>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</si>
  <si>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</si>
  <si>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</si>
  <si>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</si>
  <si>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</si>
  <si>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</si>
  <si>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</si>
  <si>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</si>
  <si>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</si>
  <si>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</si>
  <si>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</si>
  <si>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</si>
  <si>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</si>
  <si>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</si>
  <si>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</si>
  <si>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</si>
  <si>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</si>
  <si>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</si>
  <si>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</si>
  <si>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</si>
  <si>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</si>
  <si>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</si>
  <si>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</si>
  <si>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</si>
  <si>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</si>
  <si>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</si>
  <si>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</si>
  <si>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</si>
  <si>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</si>
  <si>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</si>
  <si>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</si>
  <si>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</si>
  <si>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</si>
  <si>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</si>
  <si>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</si>
  <si>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</si>
  <si>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</si>
  <si>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</si>
  <si>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</si>
  <si>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</si>
  <si>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</si>
  <si>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</si>
  <si>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</si>
  <si>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</si>
  <si>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</si>
  <si>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</si>
  <si>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</si>
  <si>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</si>
  <si>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</si>
  <si>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</si>
  <si>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</si>
  <si>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</si>
  <si>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</si>
  <si>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</si>
  <si>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</si>
  <si>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</si>
  <si>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</si>
  <si>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</si>
  <si>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</si>
  <si>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</si>
  <si>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</si>
  <si>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</si>
  <si>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</si>
  <si>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</si>
  <si>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</si>
  <si>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</si>
  <si>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</si>
  <si>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</si>
  <si>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</si>
  <si>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</si>
  <si>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</si>
  <si>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</si>
  <si>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</si>
  <si>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</si>
  <si>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</si>
  <si>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</si>
  <si>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</si>
  <si>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</si>
  <si>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</si>
  <si>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</si>
  <si>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</si>
  <si>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</si>
  <si>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</si>
  <si>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</si>
  <si>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</si>
  <si>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</si>
  <si>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</si>
  <si>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</si>
  <si>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</si>
  <si>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</si>
  <si>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</si>
  <si>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</si>
  <si>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</si>
  <si>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</si>
  <si>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</si>
  <si>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</si>
  <si>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</si>
  <si>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</si>
  <si>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</si>
  <si>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</si>
  <si>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</si>
  <si>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</si>
  <si>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</si>
  <si>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</si>
  <si>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</si>
  <si>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</si>
  <si>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</si>
  <si>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</si>
  <si>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</si>
  <si>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</si>
  <si>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</si>
  <si>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</si>
  <si>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</si>
  <si>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</si>
  <si>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</si>
  <si>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t>
    </r>
  </si>
  <si>
    <t>g.pdf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</si>
</sst>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9"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sz val="7"/>
      <name val="MS Sans Serif"/>
      <family val="2"/>
    </font>
    <font>
      <b/>
      <sz val="11"/>
      <color theme="1"/>
      <name val="MS Sans Serif"/>
      <family val="2"/>
    </font>
    <font>
      <b/>
      <sz val="10"/>
      <name val="MS Sans Serif"/>
      <family val="2"/>
    </font>
    <font>
      <sz val="8"/>
      <color theme="0" tint="-0.499984740745262"/>
      <name val="MS Sans Serif"/>
      <family val="2"/>
    </font>
    <font>
      <sz val="8"/>
      <color theme="0" tint="-0.249977111117893"/>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6">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48" borderId="0" xfId="0" applyFont="1" applyFill="1" applyBorder="1" applyAlignment="1"/>
    <xf numFmtId="0" fontId="41" fillId="0" borderId="0" xfId="0" applyFont="1" applyFill="1" applyBorder="1" applyAlignment="1"/>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70"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Alignment="1">
      <alignment horizontal="center"/>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8" fillId="0" borderId="0" xfId="0" applyNumberFormat="1" applyFont="1" applyBorder="1" applyAlignment="1">
      <alignment vertical="top" wrapText="1"/>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9"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81" fillId="0" borderId="0" xfId="0" applyFont="1" applyBorder="1" applyAlignment="1"/>
    <xf numFmtId="0" fontId="83" fillId="0" borderId="0" xfId="0" applyFont="1" applyBorder="1"/>
    <xf numFmtId="0" fontId="84" fillId="0" borderId="0" xfId="0" applyFont="1" applyBorder="1"/>
    <xf numFmtId="0" fontId="85" fillId="0" borderId="0" xfId="0" applyFont="1" applyBorder="1" applyAlignment="1"/>
    <xf numFmtId="0" fontId="83" fillId="0" borderId="37" xfId="0" applyFont="1" applyBorder="1"/>
    <xf numFmtId="0" fontId="83" fillId="0" borderId="38" xfId="0" applyFont="1" applyBorder="1"/>
    <xf numFmtId="0" fontId="84" fillId="0" borderId="37" xfId="0" applyFont="1" applyBorder="1"/>
    <xf numFmtId="0" fontId="85" fillId="0" borderId="37" xfId="0" applyFont="1" applyBorder="1" applyAlignment="1"/>
    <xf numFmtId="0" fontId="86" fillId="0" borderId="39" xfId="0" applyFont="1" applyBorder="1" applyAlignment="1">
      <alignment horizontal="center"/>
    </xf>
    <xf numFmtId="0" fontId="86" fillId="0" borderId="40" xfId="0" applyFont="1" applyBorder="1"/>
    <xf numFmtId="0" fontId="86" fillId="0" borderId="40" xfId="0" applyFont="1" applyBorder="1" applyAlignment="1">
      <alignment horizontal="center"/>
    </xf>
    <xf numFmtId="0" fontId="86" fillId="0" borderId="41" xfId="0" applyFont="1" applyBorder="1"/>
    <xf numFmtId="0" fontId="55" fillId="0" borderId="0" xfId="0" applyFont="1" applyAlignment="1">
      <alignment horizontal="center" vertical="center"/>
    </xf>
    <xf numFmtId="0" fontId="41" fillId="0" borderId="15" xfId="0" applyFont="1" applyFill="1" applyBorder="1" applyAlignment="1"/>
    <xf numFmtId="0" fontId="41" fillId="48" borderId="4" xfId="0" applyFont="1" applyFill="1" applyBorder="1" applyAlignment="1"/>
    <xf numFmtId="0" fontId="54" fillId="0" borderId="27" xfId="0" applyFont="1" applyBorder="1" applyAlignment="1">
      <alignment horizontal="left"/>
    </xf>
    <xf numFmtId="0" fontId="41" fillId="0" borderId="28" xfId="0" applyFont="1" applyFill="1" applyBorder="1" applyAlignment="1"/>
    <xf numFmtId="0" fontId="54" fillId="48" borderId="42" xfId="0" applyFont="1" applyFill="1" applyBorder="1" applyAlignment="1">
      <alignment horizontal="left"/>
    </xf>
    <xf numFmtId="0" fontId="41" fillId="48" borderId="14" xfId="0" applyFont="1" applyFill="1" applyBorder="1" applyAlignment="1"/>
    <xf numFmtId="0" fontId="54" fillId="0" borderId="42" xfId="0" applyFont="1" applyBorder="1" applyAlignment="1">
      <alignment horizontal="left"/>
    </xf>
    <xf numFmtId="0" fontId="41" fillId="0" borderId="14" xfId="0" applyFont="1" applyFill="1" applyBorder="1" applyAlignment="1"/>
    <xf numFmtId="0" fontId="54" fillId="48" borderId="29" xfId="0" applyFont="1" applyFill="1" applyBorder="1" applyAlignment="1">
      <alignment horizontal="left"/>
    </xf>
    <xf numFmtId="0" fontId="41" fillId="48" borderId="30" xfId="0" applyFont="1" applyFill="1" applyBorder="1" applyAlignment="1"/>
    <xf numFmtId="0" fontId="38" fillId="0" borderId="0" xfId="0" applyFont="1" applyAlignment="1">
      <alignment horizontal="left"/>
    </xf>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0"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87" fillId="0" borderId="0" xfId="0" applyFont="1" applyAlignment="1">
      <alignment horizontal="center"/>
    </xf>
    <xf numFmtId="0" fontId="38" fillId="0" borderId="0" xfId="0" applyFont="1" applyAlignment="1">
      <alignment horizontal="justify" wrapText="1"/>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0"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6" fillId="48" borderId="29" xfId="0" applyFont="1" applyFill="1" applyBorder="1" applyAlignment="1">
      <alignment horizontal="center"/>
    </xf>
    <xf numFmtId="0" fontId="46" fillId="48" borderId="4" xfId="0" applyFont="1" applyFill="1" applyBorder="1" applyAlignment="1">
      <alignment horizontal="center"/>
    </xf>
    <xf numFmtId="0" fontId="58" fillId="48" borderId="15" xfId="0" applyFont="1" applyFill="1" applyBorder="1" applyAlignment="1">
      <alignment horizontal="center" vertical="center" wrapText="1"/>
    </xf>
    <xf numFmtId="0" fontId="58" fillId="48" borderId="28" xfId="0" applyFont="1" applyFill="1" applyBorder="1" applyAlignment="1">
      <alignment horizontal="center" vertical="center" wrapText="1"/>
    </xf>
    <xf numFmtId="0" fontId="58" fillId="48" borderId="0" xfId="0" applyFont="1" applyFill="1" applyBorder="1" applyAlignment="1">
      <alignment horizontal="center" vertical="center" wrapText="1"/>
    </xf>
    <xf numFmtId="0" fontId="58" fillId="48" borderId="14" xfId="0" applyFont="1" applyFill="1" applyBorder="1" applyAlignment="1">
      <alignment horizontal="center" vertical="center" wrapText="1"/>
    </xf>
    <xf numFmtId="0" fontId="58" fillId="48" borderId="4" xfId="0" applyFont="1" applyFill="1" applyBorder="1" applyAlignment="1">
      <alignment horizontal="center" vertical="center" wrapText="1"/>
    </xf>
    <xf numFmtId="0" fontId="58" fillId="48" borderId="30" xfId="0" applyFont="1" applyFill="1" applyBorder="1" applyAlignment="1">
      <alignment horizontal="center" vertical="center" wrapText="1"/>
    </xf>
    <xf numFmtId="0" fontId="46" fillId="0" borderId="42" xfId="0" applyFont="1" applyFill="1" applyBorder="1" applyAlignment="1">
      <alignment horizontal="center"/>
    </xf>
    <xf numFmtId="0" fontId="46" fillId="0" borderId="0" xfId="0" applyFont="1" applyFill="1" applyBorder="1" applyAlignment="1">
      <alignment horizontal="center"/>
    </xf>
    <xf numFmtId="0" fontId="46" fillId="48" borderId="42" xfId="0" applyFont="1" applyFill="1" applyBorder="1" applyAlignment="1">
      <alignment horizontal="center"/>
    </xf>
    <xf numFmtId="0" fontId="46" fillId="48" borderId="0" xfId="0" applyFont="1" applyFill="1" applyBorder="1" applyAlignment="1">
      <alignment horizontal="center"/>
    </xf>
    <xf numFmtId="0" fontId="46" fillId="0" borderId="27" xfId="0" applyFont="1" applyFill="1" applyBorder="1" applyAlignment="1">
      <alignment horizontal="center"/>
    </xf>
    <xf numFmtId="0" fontId="46" fillId="0" borderId="15"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75"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71" fillId="0" borderId="0" xfId="44" applyFont="1" applyAlignment="1" applyProtection="1">
      <alignment horizontal="left"/>
    </xf>
    <xf numFmtId="0" fontId="68" fillId="0" borderId="0" xfId="0" applyFont="1" applyAlignment="1">
      <alignment horizontal="right" vertical="center"/>
    </xf>
    <xf numFmtId="0" fontId="82" fillId="0" borderId="34" xfId="0" applyFont="1" applyBorder="1" applyAlignment="1">
      <alignment horizontal="center"/>
    </xf>
    <xf numFmtId="0" fontId="82" fillId="0" borderId="35" xfId="0" applyFont="1" applyBorder="1" applyAlignment="1">
      <alignment horizontal="center"/>
    </xf>
    <xf numFmtId="0" fontId="82" fillId="0" borderId="36" xfId="0" applyFont="1" applyBorder="1" applyAlignment="1">
      <alignment horizontal="center"/>
    </xf>
    <xf numFmtId="1" fontId="78" fillId="0" borderId="0" xfId="0" applyNumberFormat="1" applyFont="1" applyBorder="1" applyAlignment="1">
      <alignment horizontal="left" vertical="top" wrapText="1"/>
    </xf>
    <xf numFmtId="1" fontId="71" fillId="0" borderId="4" xfId="0" applyNumberFormat="1" applyFont="1" applyBorder="1" applyAlignment="1">
      <alignment horizontal="left"/>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53" fillId="0" borderId="0" xfId="0" applyFont="1" applyAlignment="1">
      <alignment horizontal="center"/>
    </xf>
    <xf numFmtId="0" fontId="53" fillId="0" borderId="0" xfId="0" applyFont="1" applyAlignment="1">
      <alignment horizontal="left"/>
    </xf>
    <xf numFmtId="0" fontId="55" fillId="0" borderId="0" xfId="0" applyFont="1" applyAlignment="1" applyProtection="1">
      <alignment horizontal="right"/>
      <protection locked="0"/>
    </xf>
    <xf numFmtId="0" fontId="74" fillId="0" borderId="0" xfId="0" applyFont="1" applyAlignment="1">
      <alignment horizontal="left"/>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0"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lef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75" fillId="0" borderId="4" xfId="44" applyFont="1" applyBorder="1" applyAlignment="1">
      <alignment horizontal="center"/>
    </xf>
    <xf numFmtId="0" fontId="67" fillId="0" borderId="0" xfId="0" applyFont="1" applyAlignment="1">
      <alignment horizontal="center"/>
    </xf>
    <xf numFmtId="0" fontId="70" fillId="0" borderId="0" xfId="0" applyFont="1" applyAlignment="1">
      <alignment horizontal="left"/>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70" fillId="0" borderId="0" xfId="0" applyFont="1" applyBorder="1" applyAlignment="1">
      <alignment horizontal="left"/>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left"/>
    </xf>
    <xf numFmtId="1" fontId="71" fillId="0" borderId="4" xfId="0" applyNumberFormat="1" applyFont="1" applyBorder="1" applyAlignment="1">
      <alignment horizontal="center"/>
    </xf>
    <xf numFmtId="1" fontId="71" fillId="0" borderId="0" xfId="0" applyNumberFormat="1" applyFont="1" applyBorder="1" applyAlignment="1">
      <alignment horizontal="right"/>
    </xf>
    <xf numFmtId="0" fontId="71" fillId="0" borderId="0" xfId="44" applyFont="1" applyBorder="1" applyAlignment="1" applyProtection="1">
      <alignment horizontal="left"/>
    </xf>
    <xf numFmtId="0" fontId="71" fillId="0" borderId="4" xfId="0" applyFont="1" applyBorder="1" applyAlignment="1">
      <alignment horizontal="center"/>
    </xf>
    <xf numFmtId="0" fontId="71" fillId="0" borderId="4" xfId="0" applyFont="1" applyBorder="1" applyAlignment="1">
      <alignment horizontal="center" vertical="top"/>
    </xf>
    <xf numFmtId="14" fontId="71" fillId="0" borderId="4" xfId="0" applyNumberFormat="1" applyFont="1" applyBorder="1" applyAlignment="1">
      <alignment horizontal="center"/>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8"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57150</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11</xdr:col>
      <xdr:colOff>180975</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200024</xdr:colOff>
      <xdr:row>59</xdr:row>
      <xdr:rowOff>57150</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16</xdr:col>
      <xdr:colOff>108916</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170209</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showRowColHeaders="0" topLeftCell="A17" zoomScaleNormal="100" workbookViewId="0">
      <pane ySplit="2" topLeftCell="A19" activePane="bottomLeft" state="frozenSplit"/>
      <selection activeCell="A17" sqref="A17"/>
      <selection pane="bottomLeft" activeCell="G24" sqref="G24"/>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9"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9"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2" width="11.42578125" style="86" hidden="1" customWidth="1"/>
    <col min="83" max="16384" width="11.42578125" style="86"/>
  </cols>
  <sheetData>
    <row r="1" spans="1:53" ht="18.75" customHeight="1" x14ac:dyDescent="0.25">
      <c r="B1" s="105"/>
      <c r="C1" s="105"/>
      <c r="D1" s="105"/>
      <c r="E1" s="105"/>
      <c r="F1" s="106"/>
      <c r="G1" s="106"/>
      <c r="H1" s="274" t="str">
        <f>"REPRESENTACIÓN ESTATAL EN "&amp;UPPER(ESTADO)&amp;", CADER "&amp;UPPER(CADER)</f>
        <v>REPRESENTACIÓN ESTATAL EN NUEVO LEÓN, CADER LINARES</v>
      </c>
      <c r="I1" s="274"/>
      <c r="J1" s="274"/>
      <c r="K1" s="274"/>
      <c r="L1" s="274"/>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Linares\Documents\Programas\python\energia-main\Validacion\Archivo\g.pdf</v>
      </c>
      <c r="AW1" s="86" t="s">
        <v>10466</v>
      </c>
      <c r="AX1" s="86" t="s">
        <v>1</v>
      </c>
    </row>
    <row r="2" spans="1:53" ht="14.25" customHeight="1" x14ac:dyDescent="0.25">
      <c r="B2" s="105"/>
      <c r="C2" s="105"/>
      <c r="D2" s="107"/>
      <c r="E2" s="105"/>
      <c r="F2" s="108"/>
      <c r="G2" s="108"/>
      <c r="H2" s="286" t="str">
        <f>"DISTRITO DEL DESARROLLO RURAL NUMERO "&amp;CLAVE_DISTRITO&amp;", "&amp;DISTRITO</f>
        <v>DISTRITO DEL DESARROLLO RURAL NUMERO 102, MONTEMORELOS</v>
      </c>
      <c r="I2" s="286"/>
      <c r="J2" s="286"/>
      <c r="K2" s="286"/>
      <c r="L2" s="286"/>
      <c r="M2" s="92"/>
      <c r="N2" s="92" t="s">
        <v>157</v>
      </c>
      <c r="O2" s="92"/>
      <c r="AH2" s="86" t="str">
        <f>IFERROR(IF(VLOOKUP(VALUE(C22),T:T,1,0)=0,"si","si"),"no")</f>
        <v>no</v>
      </c>
      <c r="AM2" s="90"/>
      <c r="AN2" s="90"/>
      <c r="AV2" s="86" t="s">
        <v>10467</v>
      </c>
      <c r="AW2" s="86">
        <v>1</v>
      </c>
      <c r="AX2" s="86" t="s">
        <v>10467</v>
      </c>
      <c r="AY2" s="86" t="s">
        <v>1</v>
      </c>
      <c r="AZ2" s="86" t="s">
        <v>10485</v>
      </c>
    </row>
    <row r="3" spans="1:53" ht="31.5" x14ac:dyDescent="0.6">
      <c r="A3" s="91"/>
      <c r="B3" s="385" t="s">
        <v>10540</v>
      </c>
      <c r="C3" s="385"/>
      <c r="D3" s="385"/>
      <c r="E3" s="385"/>
      <c r="F3" s="385"/>
      <c r="G3" s="385"/>
      <c r="H3" s="385"/>
      <c r="I3" s="385"/>
      <c r="J3" s="385"/>
      <c r="K3" s="385"/>
      <c r="L3" s="385"/>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74"/>
      <c r="E4" s="274"/>
      <c r="F4" s="274"/>
      <c r="G4" s="274"/>
      <c r="H4" s="274"/>
      <c r="I4" s="274"/>
      <c r="J4" s="274"/>
      <c r="K4" s="274"/>
      <c r="L4" s="274"/>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ht="19.5" x14ac:dyDescent="0.4">
      <c r="B5" s="294" t="s">
        <v>10541</v>
      </c>
      <c r="C5" s="294"/>
      <c r="D5" s="294"/>
      <c r="E5" s="294"/>
      <c r="F5" s="294"/>
      <c r="G5" s="294"/>
      <c r="H5" s="294"/>
      <c r="I5" s="294"/>
      <c r="J5" s="294"/>
      <c r="K5" s="294"/>
      <c r="L5" s="294"/>
      <c r="Q5" s="86" t="e">
        <f>IF(N19=1,INDEX(DATOS!N:N,MATCH(REPORTE!C21,DATOS!C:C,0),1),INDEX(DATOS!N:N,MATCH(VALUE(REPORTE!C22),DATOS!C:C,0),1))</f>
        <v>#VALUE!</v>
      </c>
      <c r="AM5" s="93" t="s">
        <v>10427</v>
      </c>
      <c r="AN5" s="95" t="s">
        <v>10604</v>
      </c>
      <c r="AV5" s="86" t="s">
        <v>10470</v>
      </c>
      <c r="AW5" s="86">
        <v>4</v>
      </c>
      <c r="AX5" s="96" t="s">
        <v>10470</v>
      </c>
      <c r="AY5" s="86" t="s">
        <v>10501</v>
      </c>
      <c r="AZ5" s="86">
        <v>102</v>
      </c>
      <c r="BA5" s="97">
        <f>IF(LEN(CLAVE_DISTRITO)&lt;3,TEXT(CLAVE_DISTRITO, "000"),CLAVE_DISTRITO)</f>
        <v>102</v>
      </c>
    </row>
    <row r="6" spans="1:53" ht="19.5" x14ac:dyDescent="0.4">
      <c r="B6" s="294" t="s">
        <v>10542</v>
      </c>
      <c r="C6" s="294"/>
      <c r="D6" s="294"/>
      <c r="E6" s="294"/>
      <c r="F6" s="294"/>
      <c r="G6" s="294"/>
      <c r="H6" s="294"/>
      <c r="I6" s="294"/>
      <c r="J6" s="294"/>
      <c r="K6" s="294"/>
      <c r="L6" s="294"/>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ht="5.25" customHeight="1" x14ac:dyDescent="0.2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274" t="str">
        <f ca="1">CADER&amp;", "&amp;ESTADO&amp;" A "&amp;REINSCRIPCION!BJ13&amp;" DE "&amp;UPPER(REINSCRIPCION!BJ14)&amp;" DE "&amp;REINSCRIPCION!BJ15</f>
        <v>LINARES, NUEVO LEÓN A 30 DE OCTUBRE DE 2025</v>
      </c>
      <c r="G8" s="274"/>
      <c r="H8" s="274"/>
      <c r="I8" s="274"/>
      <c r="J8" s="274"/>
      <c r="K8" s="274"/>
      <c r="L8" s="274"/>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95" t="s">
        <v>10543</v>
      </c>
      <c r="C11" s="295"/>
      <c r="D11" s="295"/>
      <c r="E11" s="295"/>
      <c r="F11" s="295"/>
      <c r="G11" s="295"/>
      <c r="H11" s="295"/>
      <c r="I11" s="295"/>
      <c r="J11" s="295"/>
      <c r="K11" s="295"/>
      <c r="L11" s="295"/>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95"/>
      <c r="C12" s="295"/>
      <c r="D12" s="295"/>
      <c r="E12" s="295"/>
      <c r="F12" s="295"/>
      <c r="G12" s="295"/>
      <c r="H12" s="295"/>
      <c r="I12" s="295"/>
      <c r="J12" s="295"/>
      <c r="K12" s="295"/>
      <c r="L12" s="295"/>
      <c r="AM12" s="93" t="s">
        <v>10465</v>
      </c>
      <c r="AN12" s="86" t="str">
        <f>LEFT(PATH,LEN(PATH)-21)&amp;"Scripts\mapa.pyw"</f>
        <v>C:\Users\Cader Linares\Documents\Programas\python\energia-main\Scripts\mapa.pyw</v>
      </c>
      <c r="AV12" s="86" t="s">
        <v>10477</v>
      </c>
      <c r="AW12" s="86">
        <v>11</v>
      </c>
      <c r="AX12" s="86" t="s">
        <v>10477</v>
      </c>
    </row>
    <row r="13" spans="1:53" x14ac:dyDescent="0.25">
      <c r="B13" s="295"/>
      <c r="C13" s="295"/>
      <c r="D13" s="295"/>
      <c r="E13" s="295"/>
      <c r="F13" s="295"/>
      <c r="G13" s="295"/>
      <c r="H13" s="295"/>
      <c r="I13" s="295"/>
      <c r="J13" s="295"/>
      <c r="K13" s="295"/>
      <c r="L13" s="295"/>
      <c r="AM13" s="86" t="s">
        <v>10429</v>
      </c>
      <c r="AN13" s="86" t="str">
        <f>IFERROR(IF(FIND("Exp",INDEX,1)=1,EXPEDIENTE,EXPEDIENTE),IF(LEN(CARPETA)=1,"000"&amp;CARPETA,IF(LEN(CARPETA)=2,"00"&amp;CARPETA,IF(LEN(CARPETA)=3,"0"&amp;CARPETA,CARPETA)))&amp;INDEX)</f>
        <v>g.pdf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273"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63" t="s">
        <v>10563</v>
      </c>
      <c r="C20" s="287" t="s">
        <v>157</v>
      </c>
      <c r="D20" s="287"/>
      <c r="E20" s="287"/>
      <c r="F20" s="288"/>
      <c r="G20" s="119"/>
      <c r="H20" s="119"/>
      <c r="I20" s="167" t="s">
        <v>10567</v>
      </c>
      <c r="J20" s="289" t="str">
        <f>IFERROR(HYPERLINK("#"&amp;"DATOS!aQ"&amp;MATCH(VALUE(CARPETA),DATOS!B:B,0),IF(I20="","",IFERROR(INDEX(DATOS!S:S,MATCH(IF(O4="SI",VALUE(C21),VALUE(REPORTE!C22)),DATOS!BY:BY,0),1),""))),"")</f>
        <v/>
      </c>
      <c r="K20" s="290"/>
      <c r="L20" s="291"/>
      <c r="M20" s="98"/>
      <c r="AM20" s="86" t="s">
        <v>10430</v>
      </c>
      <c r="AN20" s="101"/>
      <c r="AO20" s="101" t="e">
        <f>INDEX(DATOS!J:J,MATCH(REPORTE!AN20,DATOS!C:C,0),1)</f>
        <v>#N/A</v>
      </c>
      <c r="AP20" s="101"/>
      <c r="AV20" s="86" t="s">
        <v>10485</v>
      </c>
      <c r="AW20" s="86">
        <v>19</v>
      </c>
      <c r="AX20" s="86" t="s">
        <v>10485</v>
      </c>
    </row>
    <row r="21" spans="2:50" x14ac:dyDescent="0.25">
      <c r="B21" s="164" t="str">
        <f>IFERROR(IF(N19=0,"","RPU:"),"")</f>
        <v/>
      </c>
      <c r="C21" s="292" t="str">
        <f>IFERROR(IF(IF(P76="","",IF(P77="",1,""))=1,INDEX(DATOS!C:C,MATCH(REPORTE!C20,DATOS!J:J,0),1),""),"")</f>
        <v/>
      </c>
      <c r="D21" s="292"/>
      <c r="E21" s="292"/>
      <c r="F21" s="293"/>
      <c r="G21" s="119"/>
      <c r="H21" s="119"/>
      <c r="I21" s="165" t="s">
        <v>10550</v>
      </c>
      <c r="J21" s="276" t="str">
        <f>IFERROR(HYPERLINK("#"&amp;"DATOS!aQ"&amp;MATCH(VALUE(CARPETA),DATOS!B:B,0),IF(I20="","",IFERROR(INDEX(DATOS!W:W,MATCH(IF(O4="SI",VALUE(C21),VALUE(REPORTE!C22)),DATOS!BY:BY,0),1),""))),"")</f>
        <v/>
      </c>
      <c r="K21" s="276"/>
      <c r="L21" s="277"/>
      <c r="M21" s="98"/>
      <c r="AV21" s="86" t="s">
        <v>10486</v>
      </c>
      <c r="AW21" s="86">
        <v>20</v>
      </c>
      <c r="AX21" s="96" t="s">
        <v>10486</v>
      </c>
    </row>
    <row r="22" spans="2:50" x14ac:dyDescent="0.25">
      <c r="B22" s="165" t="str">
        <f>IF(C20="","",IF(N19=0,"RPU:",""))</f>
        <v/>
      </c>
      <c r="C22" s="279" t="s">
        <v>157</v>
      </c>
      <c r="D22" s="279"/>
      <c r="E22" s="279"/>
      <c r="F22" s="280"/>
      <c r="G22" s="121"/>
      <c r="H22" s="119"/>
      <c r="I22" s="165" t="s">
        <v>10551</v>
      </c>
      <c r="J22" s="276" t="str">
        <f>IF(I22="","",IFERROR(CONCATENATE(INDEX(DATOS!V:V,MATCH(IF(O4="SI",VALUE(C21),VALUE(REPORTE!C22)),DATOS!BY:BY,0),1)," HA"),""))</f>
        <v/>
      </c>
      <c r="K22" s="276"/>
      <c r="L22" s="277"/>
      <c r="M22" s="98"/>
      <c r="AV22" s="86" t="s">
        <v>10487</v>
      </c>
      <c r="AW22" s="86">
        <v>21</v>
      </c>
      <c r="AX22" s="96" t="s">
        <v>10487</v>
      </c>
    </row>
    <row r="23" spans="2:50" ht="15" customHeight="1" x14ac:dyDescent="0.25">
      <c r="B23" s="165" t="s">
        <v>10539</v>
      </c>
      <c r="C23" s="298" t="str">
        <f>IF(I22="","",IFERROR(INDEX(DATOS!E:E,MATCH(IF(O4="SI",VALUE(C21),VALUE(REPORTE!C22)),DATOS!BY:BY,0),1),""))</f>
        <v/>
      </c>
      <c r="D23" s="298"/>
      <c r="E23" s="298"/>
      <c r="F23" s="299"/>
      <c r="G23" s="119"/>
      <c r="H23" s="119"/>
      <c r="I23" s="165" t="s">
        <v>10566</v>
      </c>
      <c r="J23" s="276" t="str">
        <f>IF(I22="","",IFERROR(CONCATENATE(INDEX(DATOS!Y:Y,MATCH(IF(O4="SI",VALUE(C21),VALUE(REPORTE!C22)),DATOS!BY:BY,0),1)," HP"),""))</f>
        <v/>
      </c>
      <c r="K23" s="276"/>
      <c r="L23" s="277"/>
      <c r="M23" s="98"/>
      <c r="AV23" s="86" t="s">
        <v>10488</v>
      </c>
      <c r="AW23" s="86">
        <v>22</v>
      </c>
      <c r="AX23" s="86" t="s">
        <v>10488</v>
      </c>
    </row>
    <row r="24" spans="2:50" ht="15" customHeight="1" x14ac:dyDescent="0.25">
      <c r="B24" s="166" t="str">
        <f>IF(B23="","","NO. REGISTRO:")</f>
        <v>NO. REGISTRO:</v>
      </c>
      <c r="C24" s="178"/>
      <c r="D24" s="179"/>
      <c r="E24" s="179"/>
      <c r="F24" s="177" t="str">
        <f>IF(B24="","",IFERROR(INDEX(DATOS!BX:BX,MATCH(IF(O4="SI",VALUE(C21),VALUE(C22)),DATOS!BY:BY,0),1),""))</f>
        <v/>
      </c>
      <c r="G24" s="119"/>
      <c r="H24" s="119"/>
      <c r="I24" s="166" t="s">
        <v>10549</v>
      </c>
      <c r="J24" s="296" t="str">
        <f>IFERROR(IF(N19=0,IF(AH2="si",DATOS!DF2,""),DATOS!DF2),"")</f>
        <v/>
      </c>
      <c r="K24" s="296"/>
      <c r="L24" s="297"/>
      <c r="M24" s="98"/>
      <c r="AV24" s="86" t="s">
        <v>10489</v>
      </c>
      <c r="AW24" s="86">
        <v>23</v>
      </c>
      <c r="AX24" s="86" t="s">
        <v>10489</v>
      </c>
    </row>
    <row r="25" spans="2:50" x14ac:dyDescent="0.25">
      <c r="B25" s="283"/>
      <c r="C25" s="283"/>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300" t="s">
        <v>1</v>
      </c>
      <c r="C28" s="300"/>
      <c r="D28" s="306" t="s">
        <v>10553</v>
      </c>
      <c r="E28" s="306"/>
      <c r="F28" s="306"/>
      <c r="G28" s="306"/>
      <c r="H28" s="306"/>
      <c r="I28" s="306"/>
      <c r="J28" s="306"/>
      <c r="K28" s="302" t="s">
        <v>10554</v>
      </c>
      <c r="L28" s="303"/>
      <c r="M28" s="98"/>
      <c r="AV28" s="86" t="s">
        <v>10493</v>
      </c>
      <c r="AW28" s="86">
        <v>27</v>
      </c>
      <c r="AX28" s="86" t="s">
        <v>10493</v>
      </c>
    </row>
    <row r="29" spans="2:50" ht="15" customHeight="1" x14ac:dyDescent="0.25">
      <c r="B29" s="301"/>
      <c r="C29" s="301"/>
      <c r="D29" s="307"/>
      <c r="E29" s="307"/>
      <c r="F29" s="307"/>
      <c r="G29" s="307"/>
      <c r="H29" s="307"/>
      <c r="I29" s="307"/>
      <c r="J29" s="307"/>
      <c r="K29" s="304"/>
      <c r="L29" s="305"/>
      <c r="M29" s="98"/>
      <c r="AV29" s="86" t="s">
        <v>10494</v>
      </c>
      <c r="AW29" s="86">
        <v>28</v>
      </c>
      <c r="AX29" s="86" t="s">
        <v>10494</v>
      </c>
    </row>
    <row r="30" spans="2:50" ht="15" customHeight="1" x14ac:dyDescent="0.25">
      <c r="B30" s="320" t="str">
        <f>IFERROR(HYPERLINK("#"&amp;"DATOS!aQ"&amp;MATCH(VALUE(CARPETA),DATOS!B:B,0),IF(B65="(  ●  )","OK",B65)),"")</f>
        <v/>
      </c>
      <c r="C30" s="321"/>
      <c r="D30" s="265" t="s">
        <v>10555</v>
      </c>
      <c r="E30" s="263"/>
      <c r="F30" s="263"/>
      <c r="G30" s="263"/>
      <c r="H30" s="263"/>
      <c r="I30" s="263"/>
      <c r="J30" s="266"/>
      <c r="K30" s="310" t="str">
        <f>IF(IF(I21="","",IFERROR(INDEX(DATOS!AS:AS,MATCH(IF(O4="SI",VALUE(C21),VALUE(REPORTE!C22)),DATOS!BY:BY,0),1),""))=0,"",IF(I21="","",IFERROR(INDEX(DATOS!AS:AS,MATCH(IF(O4="SI",VALUE(C21),VALUE(REPORTE!C22)),DATOS!BY:BY,0),1),"")))</f>
        <v/>
      </c>
      <c r="L30" s="311"/>
      <c r="M30" s="98"/>
      <c r="AM30" s="86" t="s">
        <v>10432</v>
      </c>
      <c r="AN30" s="86" t="s">
        <v>10433</v>
      </c>
      <c r="AO30" s="104">
        <f>IFERROR(IF(IFERROR(FIND("x",ERROR,1),FIND("X",ERROR,1))=1,1,1),"")</f>
        <v>1</v>
      </c>
      <c r="AV30" s="86" t="s">
        <v>10495</v>
      </c>
      <c r="AW30" s="86">
        <v>29</v>
      </c>
      <c r="AX30" s="86" t="s">
        <v>10495</v>
      </c>
    </row>
    <row r="31" spans="2:50" ht="15" customHeight="1" x14ac:dyDescent="0.25">
      <c r="B31" s="318" t="str">
        <f>IFERROR(HYPERLINK("#"&amp;"DATOS!aQ"&amp;MATCH(VALUE(CARPETA),DATOS!B:B,0),IF(G65="(  ●  )","OK",G65)),"")</f>
        <v/>
      </c>
      <c r="C31" s="319"/>
      <c r="D31" s="267" t="s">
        <v>10556</v>
      </c>
      <c r="E31" s="134"/>
      <c r="F31" s="134"/>
      <c r="G31" s="134"/>
      <c r="H31" s="134"/>
      <c r="I31" s="134"/>
      <c r="J31" s="268"/>
      <c r="K31" s="312"/>
      <c r="L31" s="313"/>
      <c r="M31" s="98"/>
      <c r="AV31" s="86" t="s">
        <v>10496</v>
      </c>
      <c r="AW31" s="86">
        <v>30</v>
      </c>
      <c r="AX31" s="86" t="s">
        <v>10496</v>
      </c>
    </row>
    <row r="32" spans="2:50" ht="15" customHeight="1" x14ac:dyDescent="0.25">
      <c r="B32" s="316" t="str">
        <f>IFERROR(HYPERLINK("#"&amp;"DATOS!I"&amp;MATCH(VALUE(CARPETA),DATOS!B:B,0),IF(J65="(  ●  )","OK",J65)),"")</f>
        <v/>
      </c>
      <c r="C32" s="317"/>
      <c r="D32" s="269" t="s">
        <v>10557</v>
      </c>
      <c r="E32" s="135"/>
      <c r="F32" s="135"/>
      <c r="G32" s="135"/>
      <c r="H32" s="135"/>
      <c r="I32" s="135"/>
      <c r="J32" s="270"/>
      <c r="K32" s="312"/>
      <c r="L32" s="313"/>
      <c r="M32" s="98"/>
      <c r="AV32" s="86" t="s">
        <v>10497</v>
      </c>
      <c r="AW32" s="86">
        <v>31</v>
      </c>
      <c r="AX32" s="96" t="s">
        <v>10497</v>
      </c>
    </row>
    <row r="33" spans="2:50" ht="15" customHeight="1" x14ac:dyDescent="0.25">
      <c r="B33" s="318" t="str">
        <f>IFERROR(HYPERLINK("#"&amp;"DATOS!L"&amp;MATCH(VALUE(CARPETA),DATOS!B:B,0),IF(B68="(  ●  )","OK",B68)),"")</f>
        <v/>
      </c>
      <c r="C33" s="319"/>
      <c r="D33" s="267" t="s">
        <v>4</v>
      </c>
      <c r="E33" s="134"/>
      <c r="F33" s="134"/>
      <c r="G33" s="134"/>
      <c r="H33" s="134"/>
      <c r="I33" s="134"/>
      <c r="J33" s="268"/>
      <c r="K33" s="312"/>
      <c r="L33" s="313"/>
      <c r="M33" s="98"/>
      <c r="AV33" s="86" t="s">
        <v>10498</v>
      </c>
      <c r="AW33" s="86">
        <v>32</v>
      </c>
      <c r="AX33" s="86" t="s">
        <v>10498</v>
      </c>
    </row>
    <row r="34" spans="2:50" ht="15" customHeight="1" x14ac:dyDescent="0.25">
      <c r="B34" s="316" t="str">
        <f>IFERROR(HYPERLINK("#"&amp;"DATOS!AQ"&amp;MATCH(VALUE(CARPETA),DATOS!B:B,0),IF(G68="(  ●  )","OK",G68)),"")</f>
        <v/>
      </c>
      <c r="C34" s="317"/>
      <c r="D34" s="269" t="s">
        <v>10558</v>
      </c>
      <c r="E34" s="135"/>
      <c r="F34" s="135"/>
      <c r="G34" s="135"/>
      <c r="H34" s="135"/>
      <c r="I34" s="135"/>
      <c r="J34" s="270"/>
      <c r="K34" s="312"/>
      <c r="L34" s="313"/>
      <c r="M34" s="98"/>
    </row>
    <row r="35" spans="2:50" ht="15" customHeight="1" x14ac:dyDescent="0.25">
      <c r="B35" s="318" t="str">
        <f>IFERROR(HYPERLINK("#"&amp;"DATOS!AQ"&amp;MATCH(VALUE(CARPETA),DATOS!B:B,0),IF(J68="(  ●  )","OK",J68)),"")</f>
        <v/>
      </c>
      <c r="C35" s="319"/>
      <c r="D35" s="267" t="s">
        <v>10559</v>
      </c>
      <c r="E35" s="134"/>
      <c r="F35" s="134"/>
      <c r="G35" s="134"/>
      <c r="H35" s="134"/>
      <c r="I35" s="134"/>
      <c r="J35" s="268"/>
      <c r="K35" s="312"/>
      <c r="L35" s="313"/>
      <c r="M35" s="98"/>
    </row>
    <row r="36" spans="2:50" ht="15" customHeight="1" x14ac:dyDescent="0.25">
      <c r="B36" s="316" t="str">
        <f>IF(B71="(  ●  )","OK",B71)</f>
        <v/>
      </c>
      <c r="C36" s="317"/>
      <c r="D36" s="269" t="s">
        <v>10560</v>
      </c>
      <c r="E36" s="135"/>
      <c r="F36" s="135"/>
      <c r="G36" s="135"/>
      <c r="H36" s="135"/>
      <c r="I36" s="135"/>
      <c r="J36" s="270"/>
      <c r="K36" s="312"/>
      <c r="L36" s="313"/>
      <c r="M36" s="98"/>
    </row>
    <row r="37" spans="2:50" ht="15" customHeight="1" x14ac:dyDescent="0.25">
      <c r="B37" s="318" t="str">
        <f>IFERROR(HYPERLINK("#"&amp;"DATOS!AQ"&amp;MATCH(VALUE(CARPETA),DATOS!B:B,0),IF(G71="(  ●  )","OK",G71)),"")</f>
        <v/>
      </c>
      <c r="C37" s="319"/>
      <c r="D37" s="267" t="s">
        <v>10561</v>
      </c>
      <c r="E37" s="134"/>
      <c r="F37" s="134"/>
      <c r="G37" s="134"/>
      <c r="H37" s="134"/>
      <c r="I37" s="134"/>
      <c r="J37" s="268"/>
      <c r="K37" s="312"/>
      <c r="L37" s="313"/>
      <c r="M37" s="98"/>
    </row>
    <row r="38" spans="2:50" ht="15" customHeight="1" x14ac:dyDescent="0.25">
      <c r="B38" s="316" t="str">
        <f>IFERROR(HYPERLINK("#"&amp;"DATOS!AQ"&amp;MATCH(VALUE(CARPETA),DATOS!B:B,0),IF(J71="(  ●  )","OK",J71)),"")</f>
        <v/>
      </c>
      <c r="C38" s="317"/>
      <c r="D38" s="269" t="s">
        <v>10562</v>
      </c>
      <c r="E38" s="135"/>
      <c r="F38" s="135"/>
      <c r="G38" s="135"/>
      <c r="H38" s="135"/>
      <c r="I38" s="135"/>
      <c r="J38" s="270"/>
      <c r="K38" s="312"/>
      <c r="L38" s="313"/>
      <c r="M38" s="98"/>
    </row>
    <row r="39" spans="2:50" ht="15" customHeight="1" x14ac:dyDescent="0.25">
      <c r="B39" s="318" t="str">
        <f>IFERROR(HYPERLINK("#"&amp;"DATOS!AQ"&amp;MATCH(VALUE(CARPETA),DATOS!B:B,0),IF(L15="MORAL",IF(G74="(  ●  )","OK",G74),"")),"")</f>
        <v/>
      </c>
      <c r="C39" s="319"/>
      <c r="D39" s="267" t="str">
        <f>IF(B39="","","ACTA CONSTITUTIVA")</f>
        <v/>
      </c>
      <c r="E39" s="134"/>
      <c r="F39" s="134"/>
      <c r="G39" s="134"/>
      <c r="H39" s="134"/>
      <c r="I39" s="134"/>
      <c r="J39" s="268"/>
      <c r="K39" s="312"/>
      <c r="L39" s="313"/>
      <c r="M39" s="98"/>
    </row>
    <row r="40" spans="2:50" ht="15" customHeight="1" x14ac:dyDescent="0.25">
      <c r="B40" s="316" t="str">
        <f>IFERROR(HYPERLINK("#"&amp;"DATOS!AQ"&amp;MATCH(VALUE(CARPETA),DATOS!B:B,0),IF(B74="(  ●  )","OK",B74)),"")</f>
        <v/>
      </c>
      <c r="C40" s="317"/>
      <c r="D40" s="269" t="str">
        <f>IF(B40="","","RFC O CEDULA DE IDENTIFICACIÓN FISCAL")</f>
        <v/>
      </c>
      <c r="E40" s="135"/>
      <c r="F40" s="135"/>
      <c r="G40" s="135"/>
      <c r="H40" s="135"/>
      <c r="I40" s="135"/>
      <c r="J40" s="270"/>
      <c r="K40" s="312"/>
      <c r="L40" s="313"/>
      <c r="M40" s="98"/>
    </row>
    <row r="41" spans="2:50" ht="15" customHeight="1" x14ac:dyDescent="0.25">
      <c r="B41" s="308" t="str">
        <f>IFERROR(HYPERLINK("#"&amp;"DATOS!P"&amp;MATCH(VALUE(CARPETA),DATOS!B:B,0),IF(J74="        *TRAE CARTA PODER","OK","")),"")</f>
        <v/>
      </c>
      <c r="C41" s="309"/>
      <c r="D41" s="271" t="str">
        <f>IF(B41="","","CARTA PODER")</f>
        <v/>
      </c>
      <c r="E41" s="264"/>
      <c r="F41" s="264"/>
      <c r="G41" s="264"/>
      <c r="H41" s="264"/>
      <c r="I41" s="264"/>
      <c r="J41" s="272"/>
      <c r="K41" s="314"/>
      <c r="L41" s="315"/>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322" t="s">
        <v>10603</v>
      </c>
      <c r="C45" s="322"/>
      <c r="D45" s="322"/>
      <c r="E45" s="322"/>
      <c r="F45" s="322"/>
      <c r="G45" s="322"/>
      <c r="H45" s="322"/>
      <c r="I45" s="322"/>
      <c r="J45" s="322"/>
      <c r="K45" s="322"/>
      <c r="L45" s="322"/>
      <c r="M45" s="98"/>
    </row>
    <row r="46" spans="2:50" ht="15" customHeight="1" x14ac:dyDescent="0.25">
      <c r="B46" s="322"/>
      <c r="C46" s="322"/>
      <c r="D46" s="322"/>
      <c r="E46" s="322"/>
      <c r="F46" s="322"/>
      <c r="G46" s="322"/>
      <c r="H46" s="322"/>
      <c r="I46" s="322"/>
      <c r="J46" s="322"/>
      <c r="K46" s="322"/>
      <c r="L46" s="322"/>
      <c r="M46" s="98"/>
    </row>
    <row r="47" spans="2:50" ht="15" customHeight="1" x14ac:dyDescent="0.25">
      <c r="B47" s="322"/>
      <c r="C47" s="322"/>
      <c r="D47" s="322"/>
      <c r="E47" s="322"/>
      <c r="F47" s="322"/>
      <c r="G47" s="322"/>
      <c r="H47" s="322"/>
      <c r="I47" s="322"/>
      <c r="J47" s="322"/>
      <c r="K47" s="322"/>
      <c r="L47" s="322"/>
      <c r="M47" s="98"/>
    </row>
    <row r="48" spans="2:50" ht="15" customHeight="1" x14ac:dyDescent="0.25">
      <c r="B48" s="322"/>
      <c r="C48" s="322"/>
      <c r="D48" s="322"/>
      <c r="E48" s="322"/>
      <c r="F48" s="322"/>
      <c r="G48" s="322"/>
      <c r="H48" s="322"/>
      <c r="I48" s="322"/>
      <c r="J48" s="322"/>
      <c r="K48" s="322"/>
      <c r="L48" s="322"/>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36"/>
      <c r="C60" s="136"/>
      <c r="D60" s="137"/>
      <c r="E60" s="138"/>
      <c r="F60" s="138"/>
      <c r="G60" s="119"/>
      <c r="H60" s="139"/>
      <c r="I60" s="140"/>
      <c r="J60" s="140"/>
      <c r="K60" s="140"/>
      <c r="L60" s="141"/>
      <c r="M60" s="98"/>
    </row>
    <row r="61" spans="2:15" ht="15" customHeight="1" x14ac:dyDescent="0.25">
      <c r="B61" s="323" t="str">
        <f>IF(C20="","",C20)</f>
        <v/>
      </c>
      <c r="C61" s="323"/>
      <c r="D61" s="323"/>
      <c r="E61" s="323"/>
      <c r="F61" s="323"/>
      <c r="G61" s="119"/>
      <c r="H61" s="325" t="str">
        <f>UPPER(TRABAJADOR)</f>
        <v>ING. JUAN CARLOS FLORES VILLARREAL</v>
      </c>
      <c r="I61" s="325"/>
      <c r="J61" s="325"/>
      <c r="K61" s="325"/>
      <c r="L61" s="325"/>
      <c r="M61" s="98"/>
      <c r="O61" s="103"/>
    </row>
    <row r="62" spans="2:15" ht="15" customHeight="1" x14ac:dyDescent="0.25">
      <c r="B62" s="323" t="str">
        <f>IF(TIPODEPERSONA="MORAL","REPRESENTANTE: "&amp;SUBSTITUTE(IFERROR(INDEX(DATOS!P:P,MATCH(IF(O4="SI",VALUE(C21),VALUE(REPORTE!C22)),DATOS!BY:BY,0),1),""),";","",1),"NOMBRE Y FIRMA DEL SOLICITANTE")</f>
        <v>NOMBRE Y FIRMA DEL SOLICITANTE</v>
      </c>
      <c r="C62" s="323"/>
      <c r="D62" s="323"/>
      <c r="E62" s="323"/>
      <c r="F62" s="323"/>
      <c r="G62" s="119"/>
      <c r="H62" s="324" t="s">
        <v>10462</v>
      </c>
      <c r="I62" s="324"/>
      <c r="J62" s="324"/>
      <c r="K62" s="324"/>
      <c r="L62" s="324"/>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84"/>
      <c r="C76" s="284"/>
      <c r="D76" s="109"/>
      <c r="E76" s="110"/>
      <c r="F76" s="110"/>
      <c r="G76" s="116"/>
      <c r="H76" s="110"/>
      <c r="I76" s="113"/>
      <c r="J76" s="278" t="str">
        <f>IFERROR(IF(CONCATENATE(N19,O8,AH2)="0nosi"," ",IF(CONCATENATE(N19,O4)="1no"," ","")),"")</f>
        <v/>
      </c>
      <c r="K76" s="278"/>
      <c r="L76" s="278"/>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85" t="str">
        <f>IF(IF(I21="","",IFERROR(INDEX(DATOS!AS:AS,MATCH(IF(O4="SI",VALUE(C21),VALUE(REPORTE!C22)),DATOS!BY:BY,0),1),""))=0,"",IF(I21="","",IFERROR(INDEX(DATOS!AS:AS,MATCH(IF(O4="SI",VALUE(C21),VALUE(REPORTE!C22)),DATOS!BY:BY,0),1),"")))</f>
        <v/>
      </c>
      <c r="C80" s="285"/>
      <c r="D80" s="285"/>
      <c r="E80" s="285"/>
      <c r="F80" s="285"/>
      <c r="G80" s="285"/>
      <c r="H80" s="285"/>
      <c r="I80" s="285"/>
      <c r="J80" s="285"/>
      <c r="K80" s="285"/>
      <c r="L80" s="285"/>
      <c r="M80" s="98"/>
      <c r="O80" s="86">
        <v>5</v>
      </c>
      <c r="P80" s="98" t="str">
        <f t="shared" si="1"/>
        <v/>
      </c>
      <c r="R80" s="86">
        <f t="shared" si="0"/>
        <v>1</v>
      </c>
      <c r="S80" s="86">
        <f>IF(T80="",0,IFERROR(IF(VLOOKUP(T80,T$73:T79,1,0)&gt;0,0,0),1))</f>
        <v>0</v>
      </c>
      <c r="T80" s="98">
        <f>IF(DATOS!J8=P$74,DATOS!C8,"")</f>
        <v>0</v>
      </c>
    </row>
    <row r="81" spans="2:22" ht="15" hidden="1" customHeight="1" x14ac:dyDescent="0.25">
      <c r="B81" s="282" t="s">
        <v>10544</v>
      </c>
      <c r="C81" s="282"/>
      <c r="D81" s="282"/>
      <c r="E81" s="282"/>
      <c r="F81" s="282"/>
      <c r="G81" s="282"/>
      <c r="H81" s="282"/>
      <c r="I81" s="282"/>
      <c r="J81" s="282"/>
      <c r="K81" s="282"/>
      <c r="L81" s="282"/>
      <c r="M81" s="98"/>
      <c r="O81" s="86">
        <v>6</v>
      </c>
      <c r="P81" s="98" t="str">
        <f t="shared" si="1"/>
        <v/>
      </c>
      <c r="R81" s="86">
        <f t="shared" si="0"/>
        <v>1</v>
      </c>
      <c r="S81" s="86">
        <f>IF(T81="",0,IFERROR(IF(VLOOKUP(T81,T$73:T80,1,0)&gt;0,0,0),1))</f>
        <v>0</v>
      </c>
      <c r="T81" s="98">
        <f>IF(DATOS!J9=P$74,DATOS!C9,"")</f>
        <v>0</v>
      </c>
    </row>
    <row r="82" spans="2:22" ht="15" hidden="1" customHeight="1" x14ac:dyDescent="0.25">
      <c r="B82" s="282"/>
      <c r="C82" s="282"/>
      <c r="D82" s="282"/>
      <c r="E82" s="282"/>
      <c r="F82" s="282"/>
      <c r="G82" s="282"/>
      <c r="H82" s="282"/>
      <c r="I82" s="282"/>
      <c r="J82" s="282"/>
      <c r="K82" s="282"/>
      <c r="L82" s="282"/>
      <c r="M82" s="98"/>
      <c r="O82" s="86">
        <v>7</v>
      </c>
      <c r="P82" s="98" t="str">
        <f t="shared" si="1"/>
        <v/>
      </c>
      <c r="R82" s="86">
        <f t="shared" si="0"/>
        <v>1</v>
      </c>
      <c r="S82" s="86">
        <f>IF(T82="",0,IFERROR(IF(VLOOKUP(T82,T$73:T81,1,0)&gt;0,0,0),1))</f>
        <v>0</v>
      </c>
      <c r="T82" s="98">
        <f>IF(DATOS!J10=P$74,DATOS!C10,"")</f>
        <v>0</v>
      </c>
    </row>
    <row r="83" spans="2:22" ht="15" hidden="1" customHeight="1" x14ac:dyDescent="0.25">
      <c r="B83" s="282"/>
      <c r="C83" s="282"/>
      <c r="D83" s="282"/>
      <c r="E83" s="282"/>
      <c r="F83" s="282"/>
      <c r="G83" s="282"/>
      <c r="H83" s="282"/>
      <c r="I83" s="282"/>
      <c r="J83" s="282"/>
      <c r="K83" s="282"/>
      <c r="L83" s="282"/>
      <c r="M83" s="98"/>
      <c r="O83" s="86">
        <v>8</v>
      </c>
      <c r="P83" s="98" t="str">
        <f t="shared" si="1"/>
        <v/>
      </c>
      <c r="R83" s="86">
        <f t="shared" si="0"/>
        <v>1</v>
      </c>
      <c r="S83" s="86">
        <f>IF(T83="",0,IFERROR(IF(VLOOKUP(T83,T$73:T82,1,0)&gt;0,0,0),1))</f>
        <v>0</v>
      </c>
      <c r="T83" s="98">
        <f>IF(DATOS!J11=P$74,DATOS!C11,"")</f>
        <v>0</v>
      </c>
    </row>
    <row r="84" spans="2:22" hidden="1" x14ac:dyDescent="0.25">
      <c r="B84" s="282"/>
      <c r="C84" s="282"/>
      <c r="D84" s="282"/>
      <c r="E84" s="282"/>
      <c r="F84" s="282"/>
      <c r="G84" s="282"/>
      <c r="H84" s="282"/>
      <c r="I84" s="282"/>
      <c r="J84" s="282"/>
      <c r="K84" s="282"/>
      <c r="L84" s="282"/>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81"/>
      <c r="G90" s="281"/>
      <c r="H90" s="281"/>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81" t="s">
        <v>10435</v>
      </c>
      <c r="C91" s="281"/>
      <c r="D91" s="281"/>
      <c r="E91" s="281"/>
      <c r="F91" s="281"/>
      <c r="G91" s="281"/>
      <c r="H91" s="281"/>
      <c r="I91" s="281"/>
      <c r="J91" s="281"/>
      <c r="K91" s="281"/>
      <c r="L91" s="281"/>
      <c r="M91" s="98"/>
      <c r="O91" s="86">
        <v>16</v>
      </c>
      <c r="P91" s="98" t="str">
        <f t="shared" si="1"/>
        <v/>
      </c>
      <c r="R91" s="86">
        <f t="shared" si="0"/>
        <v>1</v>
      </c>
      <c r="S91" s="86">
        <f>IF(T91="",0,IFERROR(IF(VLOOKUP(T91,T$73:T90,1,0)&gt;0,0,0),1))</f>
        <v>0</v>
      </c>
      <c r="T91" s="98">
        <f>IF(DATOS!J19=P$74,DATOS!C19,"")</f>
        <v>0</v>
      </c>
    </row>
    <row r="92" spans="2:22" hidden="1" x14ac:dyDescent="0.25">
      <c r="B92" s="281" t="str">
        <f>IF(G74="",C20,"REPRESENTANTE LEGAL DE "&amp;C20)</f>
        <v/>
      </c>
      <c r="C92" s="281"/>
      <c r="D92" s="281"/>
      <c r="E92" s="281"/>
      <c r="F92" s="281"/>
      <c r="G92" s="281"/>
      <c r="H92" s="281"/>
      <c r="I92" s="281"/>
      <c r="J92" s="281"/>
      <c r="K92" s="281"/>
      <c r="L92" s="281"/>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75"/>
      <c r="M98" s="275"/>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showRowColHeaders="0" view="pageLayout" topLeftCell="D20" zoomScale="85" zoomScaleNormal="100" zoomScalePageLayoutView="85" workbookViewId="0">
      <selection activeCell="X50" sqref="X50"/>
    </sheetView>
  </sheetViews>
  <sheetFormatPr baseColWidth="10" defaultColWidth="5.5703125" defaultRowHeight="14.25" x14ac:dyDescent="0.25"/>
  <cols>
    <col min="1" max="2" width="11.42578125" style="142" hidden="1" customWidth="1"/>
    <col min="3" max="3" width="23.28515625" style="142" hidden="1" customWidth="1"/>
    <col min="4" max="20" width="2.85546875" style="142" customWidth="1"/>
    <col min="21" max="29" width="2.85546875" style="144" customWidth="1"/>
    <col min="30" max="30" width="2.85546875" style="142" customWidth="1"/>
    <col min="31" max="31" width="2.85546875" style="144" customWidth="1"/>
    <col min="32" max="42" width="2.85546875" style="142" customWidth="1"/>
    <col min="43" max="44" width="2.85546875" style="142" hidden="1" customWidth="1"/>
    <col min="45" max="45" width="15.42578125" style="142" hidden="1" customWidth="1"/>
    <col min="46" max="46" width="15" style="142" hidden="1" customWidth="1"/>
    <col min="47" max="47" width="4.7109375" style="142" hidden="1" customWidth="1"/>
    <col min="48" max="48" width="3" style="142" hidden="1" customWidth="1"/>
    <col min="49" max="49" width="2.140625" style="142" hidden="1" customWidth="1"/>
    <col min="50" max="50" width="11.42578125" style="142" hidden="1" customWidth="1"/>
    <col min="51" max="52" width="2.140625" style="142" hidden="1" customWidth="1"/>
    <col min="53" max="53" width="6.140625" style="142" hidden="1" customWidth="1"/>
    <col min="54" max="58" width="11.42578125" style="142" hidden="1" customWidth="1"/>
    <col min="59" max="59" width="8.85546875" style="142" hidden="1" customWidth="1"/>
    <col min="60" max="60" width="36.28515625" style="142" hidden="1" customWidth="1"/>
    <col min="61" max="61" width="3.28515625" style="142" hidden="1" customWidth="1"/>
    <col min="62" max="62" width="11.7109375" style="142" hidden="1" customWidth="1"/>
    <col min="63" max="63" width="7" style="142" hidden="1" customWidth="1"/>
    <col min="64" max="66" width="11.42578125" style="142" hidden="1" customWidth="1"/>
    <col min="67" max="67" width="3.42578125" style="142" hidden="1" customWidth="1"/>
    <col min="68" max="80" width="11.42578125" style="142" hidden="1" customWidth="1"/>
    <col min="81" max="81" width="3.28515625" style="142" hidden="1" customWidth="1"/>
    <col min="82" max="82" width="11.7109375" style="142" hidden="1" customWidth="1"/>
    <col min="83" max="83" width="11.42578125" style="142" hidden="1" customWidth="1"/>
    <col min="84" max="84" width="24.5703125" style="142" hidden="1" customWidth="1"/>
    <col min="85" max="85" width="12.28515625" style="142" hidden="1" customWidth="1"/>
    <col min="86" max="94" width="11.42578125" style="142" hidden="1" customWidth="1"/>
    <col min="95" max="99" width="11.42578125" style="142" customWidth="1"/>
    <col min="100" max="100" width="2.140625" style="142" customWidth="1"/>
    <col min="101" max="105" width="2.85546875" style="142" customWidth="1"/>
    <col min="106" max="127" width="11.42578125" style="142" customWidth="1"/>
    <col min="128" max="299" width="5.5703125" style="142" customWidth="1"/>
    <col min="300" max="16384" width="5.5703125" style="142"/>
  </cols>
  <sheetData>
    <row r="1" spans="1:104" hidden="1" x14ac:dyDescent="0.25">
      <c r="A1" s="142">
        <v>2</v>
      </c>
      <c r="B1" s="143" t="s">
        <v>10449</v>
      </c>
      <c r="C1" s="142" t="s">
        <v>10450</v>
      </c>
    </row>
    <row r="2" spans="1:104" ht="26.25" customHeight="1" x14ac:dyDescent="0.25">
      <c r="B2" s="143"/>
      <c r="U2" s="142"/>
      <c r="V2" s="142"/>
      <c r="W2" s="142"/>
      <c r="X2" s="142"/>
      <c r="Y2" s="142"/>
      <c r="Z2" s="142"/>
      <c r="AA2" s="142"/>
      <c r="AB2" s="142"/>
      <c r="AC2" s="142"/>
      <c r="AE2" s="142"/>
      <c r="AN2" s="145"/>
      <c r="AO2" s="145"/>
      <c r="AP2" s="145"/>
      <c r="AQ2" s="145"/>
      <c r="AR2" s="145"/>
      <c r="AS2" s="146"/>
      <c r="AT2" s="146"/>
      <c r="AU2" s="146"/>
      <c r="AV2" s="146"/>
      <c r="BK2" s="142" t="s">
        <v>10532</v>
      </c>
    </row>
    <row r="3" spans="1:104" ht="57.6" customHeight="1" x14ac:dyDescent="0.3">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46"/>
      <c r="AT3" s="146"/>
      <c r="AU3" s="146"/>
      <c r="AV3" s="146"/>
    </row>
    <row r="4" spans="1:104" ht="16.149999999999999" customHeight="1" x14ac:dyDescent="0.25">
      <c r="A4" s="190"/>
      <c r="B4" s="190"/>
      <c r="C4" s="190"/>
      <c r="D4" s="359" t="s">
        <v>10568</v>
      </c>
      <c r="E4" s="359"/>
      <c r="F4" s="359"/>
      <c r="G4" s="359"/>
      <c r="H4" s="359"/>
      <c r="I4" s="359"/>
      <c r="J4" s="359"/>
      <c r="K4" s="359"/>
      <c r="L4" s="359"/>
      <c r="M4" s="359"/>
      <c r="N4" s="359"/>
      <c r="O4" s="359"/>
      <c r="P4" s="359"/>
      <c r="Q4" s="359"/>
      <c r="R4" s="359"/>
      <c r="S4" s="359"/>
      <c r="T4" s="359"/>
      <c r="U4" s="359"/>
      <c r="V4" s="359"/>
      <c r="W4" s="359"/>
      <c r="X4" s="359"/>
      <c r="Y4" s="359"/>
      <c r="Z4" s="359"/>
      <c r="AA4" s="359"/>
      <c r="AB4" s="359"/>
      <c r="AC4" s="359"/>
      <c r="AD4" s="359"/>
      <c r="AE4" s="359"/>
      <c r="AF4" s="359"/>
      <c r="AG4" s="359"/>
      <c r="AH4" s="359"/>
      <c r="AI4" s="359"/>
      <c r="AJ4" s="359"/>
      <c r="AK4" s="359"/>
      <c r="AL4" s="359"/>
      <c r="AM4" s="359"/>
      <c r="AN4" s="359"/>
      <c r="AO4" s="359"/>
      <c r="AP4" s="359"/>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row>
    <row r="5" spans="1:104" ht="15" customHeight="1" x14ac:dyDescent="0.25">
      <c r="C5" s="147"/>
      <c r="D5" s="181"/>
      <c r="E5" s="246"/>
      <c r="F5" s="246"/>
      <c r="G5" s="246"/>
      <c r="H5" s="246"/>
      <c r="I5" s="246"/>
      <c r="J5" s="246"/>
      <c r="K5" s="246"/>
      <c r="L5" s="246"/>
      <c r="M5" s="246"/>
      <c r="N5" s="246"/>
      <c r="O5" s="246"/>
      <c r="P5" s="246"/>
      <c r="Q5" s="246"/>
      <c r="R5" s="246"/>
      <c r="S5" s="246"/>
      <c r="T5" s="362" t="str">
        <f ca="1">PROPER(CADER)&amp;", Estado de "&amp;PROPER(ESTADO)&amp;" a "&amp;BJ13&amp;" de "&amp;BJ14&amp;" de "&amp;BJ15</f>
        <v>Linares, Estado de Nuevo León a 30 de octubre de 2025</v>
      </c>
      <c r="U5" s="362"/>
      <c r="V5" s="362"/>
      <c r="W5" s="362"/>
      <c r="X5" s="362"/>
      <c r="Y5" s="362"/>
      <c r="Z5" s="362"/>
      <c r="AA5" s="362"/>
      <c r="AB5" s="362"/>
      <c r="AC5" s="362"/>
      <c r="AD5" s="362"/>
      <c r="AE5" s="362"/>
      <c r="AF5" s="362"/>
      <c r="AG5" s="362"/>
      <c r="AH5" s="362"/>
      <c r="AI5" s="362"/>
      <c r="AJ5" s="362"/>
      <c r="AK5" s="362"/>
      <c r="AL5" s="362"/>
      <c r="AM5" s="362"/>
      <c r="AN5" s="362"/>
      <c r="AO5" s="362"/>
      <c r="AP5" s="362"/>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c r="CK5" s="245"/>
      <c r="CL5" s="245"/>
      <c r="CM5" s="245"/>
      <c r="CN5" s="245"/>
      <c r="CO5" s="245"/>
      <c r="CP5" s="245"/>
      <c r="CQ5" s="245"/>
      <c r="CR5" s="245"/>
      <c r="CS5" s="245"/>
      <c r="CT5" s="245"/>
      <c r="CU5" s="245"/>
      <c r="CV5" s="245"/>
      <c r="CW5" s="245"/>
      <c r="CX5" s="245"/>
      <c r="CY5" s="245"/>
      <c r="CZ5" s="245"/>
    </row>
    <row r="6" spans="1:104" ht="5.25" customHeight="1" x14ac:dyDescent="0.25">
      <c r="C6" s="147"/>
      <c r="D6" s="147"/>
      <c r="E6" s="147"/>
      <c r="F6" s="147"/>
      <c r="G6" s="147"/>
      <c r="H6" s="147"/>
      <c r="I6" s="147"/>
      <c r="J6" s="147"/>
      <c r="K6" s="147"/>
      <c r="L6" s="147"/>
      <c r="M6" s="147"/>
      <c r="N6" s="147"/>
      <c r="O6" s="147"/>
      <c r="P6" s="147"/>
      <c r="Q6" s="147"/>
      <c r="R6" s="147"/>
      <c r="S6" s="147"/>
      <c r="T6" s="147"/>
      <c r="U6" s="362"/>
      <c r="V6" s="362"/>
      <c r="W6" s="362"/>
      <c r="X6" s="362"/>
      <c r="Y6" s="362"/>
      <c r="Z6" s="362"/>
      <c r="AA6" s="362"/>
      <c r="AB6" s="362"/>
      <c r="AC6" s="362"/>
      <c r="AD6" s="362"/>
      <c r="AE6" s="362"/>
      <c r="AF6" s="362"/>
      <c r="AG6" s="362"/>
      <c r="AH6" s="362"/>
      <c r="AI6" s="362"/>
      <c r="AJ6" s="362"/>
      <c r="AK6" s="362"/>
      <c r="AL6" s="362"/>
      <c r="AM6" s="362"/>
      <c r="AN6" s="362"/>
      <c r="AO6" s="362"/>
      <c r="AP6" s="362"/>
      <c r="AQ6" s="362"/>
      <c r="AR6" s="362"/>
      <c r="AS6" s="146"/>
      <c r="AT6" s="146"/>
      <c r="AU6" s="146"/>
      <c r="AV6" s="146"/>
    </row>
    <row r="7" spans="1:104" ht="0.75" customHeight="1" x14ac:dyDescent="0.25">
      <c r="C7" s="147"/>
      <c r="D7" s="147"/>
      <c r="E7" s="147"/>
      <c r="F7" s="147"/>
      <c r="G7" s="147"/>
      <c r="H7" s="147"/>
      <c r="I7" s="147"/>
      <c r="J7" s="147"/>
      <c r="K7" s="147"/>
      <c r="L7" s="147"/>
      <c r="M7" s="147"/>
      <c r="N7" s="147"/>
      <c r="O7" s="147"/>
      <c r="P7" s="147"/>
      <c r="Q7" s="147"/>
      <c r="R7" s="147"/>
      <c r="S7" s="147"/>
      <c r="T7" s="147"/>
      <c r="AS7" s="146"/>
      <c r="AT7" s="146"/>
      <c r="AU7" s="146"/>
      <c r="AV7" s="146"/>
    </row>
    <row r="8" spans="1:104" ht="15" customHeight="1" x14ac:dyDescent="0.3">
      <c r="A8" s="198"/>
      <c r="B8" s="198"/>
      <c r="C8" s="232"/>
      <c r="D8" s="326" t="str">
        <f>UPPER(ENCARGADO_DE_LA_VENTANILLA)</f>
        <v>C ABIEL FERNANDO PERALES MARIN</v>
      </c>
      <c r="E8" s="326"/>
      <c r="F8" s="326"/>
      <c r="G8" s="326"/>
      <c r="H8" s="326"/>
      <c r="I8" s="326"/>
      <c r="J8" s="326"/>
      <c r="K8" s="326"/>
      <c r="L8" s="326"/>
      <c r="M8" s="326"/>
      <c r="N8" s="326"/>
      <c r="O8" s="326"/>
      <c r="P8" s="326"/>
      <c r="Q8" s="326"/>
      <c r="R8" s="326"/>
      <c r="S8" s="326"/>
      <c r="T8" s="326"/>
      <c r="U8" s="326"/>
      <c r="V8" s="326"/>
      <c r="W8" s="326"/>
      <c r="X8" s="326"/>
      <c r="Y8" s="326"/>
      <c r="Z8" s="326"/>
      <c r="AA8" s="326"/>
      <c r="AB8" s="326"/>
      <c r="AC8" s="326"/>
      <c r="AD8" s="326"/>
      <c r="AE8" s="326"/>
      <c r="AF8" s="326"/>
      <c r="AG8" s="326"/>
      <c r="AH8" s="326"/>
      <c r="AI8" s="326"/>
      <c r="AJ8" s="326"/>
      <c r="AK8" s="326"/>
      <c r="AL8" s="326"/>
      <c r="AM8" s="326"/>
      <c r="AN8" s="326"/>
      <c r="AO8" s="181"/>
      <c r="AP8" s="181" t="s">
        <v>10463</v>
      </c>
      <c r="AQ8" s="181"/>
      <c r="AR8" s="181"/>
      <c r="AS8" s="147"/>
      <c r="AT8" s="148"/>
      <c r="AU8" s="148" t="s">
        <v>157</v>
      </c>
      <c r="AV8" s="148"/>
      <c r="BO8" s="142" t="str">
        <f>IFERROR(IF(VLOOKUP(VALUE(#REF!),BA:BA,1,0)=0,"si","si"),"no")</f>
        <v>no</v>
      </c>
      <c r="CV8" s="208">
        <f>IFERROR(IF(VLOOKUP(VALUE(AU13),AW46:AW88,1,0)=1,"",""),1)</f>
        <v>1</v>
      </c>
    </row>
    <row r="9" spans="1:104" ht="15" customHeight="1" x14ac:dyDescent="0.25">
      <c r="A9" s="326" t="s">
        <v>10569</v>
      </c>
      <c r="B9" s="326"/>
      <c r="C9" s="326"/>
      <c r="D9" s="326"/>
      <c r="E9" s="326"/>
      <c r="F9" s="326"/>
      <c r="G9" s="326"/>
      <c r="H9" s="326"/>
      <c r="I9" s="326"/>
      <c r="J9" s="326"/>
      <c r="K9" s="326"/>
      <c r="L9" s="326"/>
      <c r="M9" s="326"/>
      <c r="N9" s="326"/>
      <c r="O9" s="326"/>
      <c r="P9" s="326"/>
      <c r="Q9" s="326"/>
      <c r="R9" s="326"/>
      <c r="S9" s="326"/>
      <c r="T9" s="326"/>
      <c r="U9" s="326"/>
      <c r="V9" s="233"/>
      <c r="W9" s="233"/>
      <c r="X9" s="233"/>
      <c r="Y9" s="233"/>
      <c r="Z9" s="233"/>
      <c r="AA9" s="233"/>
      <c r="AB9" s="233"/>
      <c r="AC9" s="233"/>
      <c r="AD9" s="233"/>
      <c r="AE9" s="233"/>
      <c r="AF9" s="233"/>
      <c r="AG9" s="233"/>
      <c r="AH9" s="233"/>
      <c r="AI9" s="233"/>
      <c r="AJ9" s="200"/>
      <c r="AK9" s="200"/>
      <c r="AL9" s="200"/>
      <c r="AM9" s="200"/>
      <c r="AN9" s="200"/>
      <c r="AO9" s="181"/>
      <c r="AP9" s="181"/>
      <c r="AQ9" s="181"/>
      <c r="AR9" s="181"/>
      <c r="AS9" s="149"/>
      <c r="AT9" s="147"/>
    </row>
    <row r="10" spans="1:104" ht="15" customHeight="1" x14ac:dyDescent="0.3">
      <c r="A10" s="198"/>
      <c r="B10" s="198"/>
      <c r="C10" s="232"/>
      <c r="D10" s="326" t="s">
        <v>10461</v>
      </c>
      <c r="E10" s="326"/>
      <c r="F10" s="326"/>
      <c r="G10" s="326"/>
      <c r="H10" s="326"/>
      <c r="I10" s="326"/>
      <c r="J10" s="326"/>
      <c r="K10" s="326"/>
      <c r="L10" s="326"/>
      <c r="M10" s="326"/>
      <c r="N10" s="326"/>
      <c r="O10" s="326"/>
      <c r="P10" s="326"/>
      <c r="Q10" s="326"/>
      <c r="R10" s="326"/>
      <c r="S10" s="326"/>
      <c r="T10" s="326"/>
      <c r="U10" s="326"/>
      <c r="V10" s="326"/>
      <c r="W10" s="326"/>
      <c r="X10" s="326"/>
      <c r="Y10" s="326"/>
      <c r="Z10" s="326"/>
      <c r="AA10" s="326"/>
      <c r="AB10" s="326"/>
      <c r="AC10" s="326"/>
      <c r="AD10" s="326"/>
      <c r="AE10" s="326"/>
      <c r="AF10" s="326"/>
      <c r="AG10" s="234"/>
      <c r="AH10" s="235"/>
      <c r="AI10" s="235"/>
      <c r="AJ10" s="201"/>
      <c r="AK10" s="200"/>
      <c r="AL10" s="200"/>
      <c r="AM10" s="200"/>
      <c r="AN10" s="200"/>
      <c r="AO10" s="181"/>
      <c r="AP10" s="181"/>
      <c r="AQ10" s="183"/>
      <c r="AR10" s="180"/>
      <c r="AS10" s="150"/>
    </row>
    <row r="11" spans="1:104" ht="14.25" customHeight="1" x14ac:dyDescent="0.25">
      <c r="C11" s="151"/>
      <c r="D11" s="151"/>
      <c r="E11" s="151"/>
      <c r="F11" s="151"/>
      <c r="G11" s="151"/>
      <c r="H11" s="151"/>
      <c r="I11" s="151"/>
      <c r="J11" s="151"/>
      <c r="K11" s="151"/>
      <c r="L11" s="151"/>
      <c r="M11" s="151"/>
      <c r="N11" s="151"/>
      <c r="O11" s="151"/>
      <c r="P11" s="151"/>
      <c r="Q11" s="151"/>
      <c r="R11" s="151"/>
      <c r="S11" s="151"/>
      <c r="T11" s="151"/>
      <c r="AG11" s="184"/>
      <c r="AH11" s="182"/>
      <c r="AI11" s="182"/>
      <c r="AJ11" s="181"/>
      <c r="AK11" s="181"/>
      <c r="AL11" s="181"/>
      <c r="AM11" s="181"/>
      <c r="AN11" s="181"/>
      <c r="AO11" s="181"/>
      <c r="AP11" s="181"/>
      <c r="AQ11" s="181"/>
      <c r="AR11" s="181"/>
      <c r="AU11" s="142" t="s">
        <v>7</v>
      </c>
    </row>
    <row r="12" spans="1:104" ht="7.5" hidden="1" customHeight="1" x14ac:dyDescent="0.25">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BI12" s="152"/>
      <c r="BJ12" s="153"/>
      <c r="BK12" s="152"/>
    </row>
    <row r="13" spans="1:104" ht="14.25" customHeight="1" x14ac:dyDescent="0.25">
      <c r="D13" s="327" t="s">
        <v>10582</v>
      </c>
      <c r="E13" s="327"/>
      <c r="F13" s="327"/>
      <c r="G13" s="327"/>
      <c r="H13" s="327"/>
      <c r="I13" s="327"/>
      <c r="J13" s="327"/>
      <c r="K13" s="327"/>
      <c r="L13" s="327"/>
      <c r="M13" s="327"/>
      <c r="N13" s="327"/>
      <c r="O13" s="327"/>
      <c r="P13" s="327"/>
      <c r="Q13" s="327"/>
      <c r="R13" s="327"/>
      <c r="S13" s="327"/>
      <c r="T13" s="327"/>
      <c r="U13" s="327"/>
      <c r="V13" s="327"/>
      <c r="W13" s="327"/>
      <c r="X13" s="327"/>
      <c r="Y13" s="327"/>
      <c r="Z13" s="327"/>
      <c r="AA13" s="327"/>
      <c r="AB13" s="327"/>
      <c r="AC13" s="327"/>
      <c r="AD13" s="327"/>
      <c r="AE13" s="327"/>
      <c r="AF13" s="327"/>
      <c r="AG13" s="327"/>
      <c r="AH13" s="327"/>
      <c r="AI13" s="327"/>
      <c r="AJ13" s="327"/>
      <c r="AK13" s="327"/>
      <c r="AL13" s="327"/>
      <c r="AM13" s="327"/>
      <c r="AN13" s="327"/>
      <c r="AO13" s="327"/>
      <c r="AP13" s="327"/>
      <c r="AQ13" s="191"/>
      <c r="AR13" s="191"/>
      <c r="AS13" s="191"/>
      <c r="AT13" s="191"/>
      <c r="AU13" s="240" t="str">
        <f>IF(REPORTE!C21="",REPORTE!C22,REPORTE!C21)</f>
        <v/>
      </c>
      <c r="AV13" s="191"/>
      <c r="AW13" s="191"/>
      <c r="AX13" s="191"/>
      <c r="AY13" s="191"/>
      <c r="AZ13" s="191"/>
      <c r="BA13" s="191"/>
      <c r="BB13" s="191"/>
      <c r="BC13" s="191"/>
      <c r="BD13" s="191"/>
      <c r="BE13" s="191"/>
      <c r="BF13" s="191"/>
      <c r="BG13" s="191"/>
      <c r="BH13" s="191"/>
      <c r="BI13" s="191"/>
      <c r="BJ13" s="191">
        <f ca="1">DAY(TODAY())</f>
        <v>30</v>
      </c>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row>
    <row r="14" spans="1:104" ht="58.5" customHeight="1" x14ac:dyDescent="0.25">
      <c r="D14" s="327"/>
      <c r="E14" s="327"/>
      <c r="F14" s="327"/>
      <c r="G14" s="327"/>
      <c r="H14" s="327"/>
      <c r="I14" s="327"/>
      <c r="J14" s="327"/>
      <c r="K14" s="327"/>
      <c r="L14" s="327"/>
      <c r="M14" s="327"/>
      <c r="N14" s="327"/>
      <c r="O14" s="327"/>
      <c r="P14" s="327"/>
      <c r="Q14" s="327"/>
      <c r="R14" s="327"/>
      <c r="S14" s="327"/>
      <c r="T14" s="327"/>
      <c r="U14" s="327"/>
      <c r="V14" s="327"/>
      <c r="W14" s="327"/>
      <c r="X14" s="327"/>
      <c r="Y14" s="327"/>
      <c r="Z14" s="327"/>
      <c r="AA14" s="327"/>
      <c r="AB14" s="327"/>
      <c r="AC14" s="327"/>
      <c r="AD14" s="327"/>
      <c r="AE14" s="327"/>
      <c r="AF14" s="327"/>
      <c r="AG14" s="327"/>
      <c r="AH14" s="327"/>
      <c r="AI14" s="327"/>
      <c r="AJ14" s="327"/>
      <c r="AK14" s="327"/>
      <c r="AL14" s="327"/>
      <c r="AM14" s="327"/>
      <c r="AN14" s="327"/>
      <c r="AO14" s="327"/>
      <c r="AP14" s="327"/>
      <c r="AQ14" s="191"/>
      <c r="AR14" s="191"/>
      <c r="AS14" s="191"/>
      <c r="AT14" s="191"/>
      <c r="AU14" s="191"/>
      <c r="AV14" s="191"/>
      <c r="AW14" s="191"/>
      <c r="AX14" s="191"/>
      <c r="AY14" s="191"/>
      <c r="AZ14" s="191"/>
      <c r="BA14" s="191"/>
      <c r="BB14" s="191"/>
      <c r="BC14" s="191"/>
      <c r="BD14" s="191"/>
      <c r="BE14" s="191"/>
      <c r="BF14" s="191"/>
      <c r="BG14" s="191"/>
      <c r="BH14" s="191"/>
      <c r="BI14" s="191"/>
      <c r="BJ14" s="191" t="str">
        <f ca="1">VLOOKUP(MONTH(TODAY()),BI17:BJ34,2,0)</f>
        <v>octubre</v>
      </c>
      <c r="BK14" s="191"/>
      <c r="BL14" s="191"/>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191"/>
      <c r="CT14" s="191"/>
      <c r="CU14" s="191"/>
      <c r="CV14" s="191"/>
      <c r="CW14" s="191"/>
      <c r="CX14" s="191"/>
      <c r="CY14" s="191"/>
      <c r="CZ14" s="191"/>
    </row>
    <row r="15" spans="1:104" ht="5.25" customHeight="1" x14ac:dyDescent="0.25">
      <c r="U15" s="185"/>
      <c r="V15" s="185"/>
      <c r="W15" s="185"/>
      <c r="X15" s="185"/>
      <c r="Y15" s="185"/>
      <c r="Z15" s="185"/>
      <c r="AA15" s="185"/>
      <c r="AB15" s="185"/>
      <c r="AC15" s="185"/>
      <c r="AD15" s="181"/>
      <c r="AE15" s="181"/>
      <c r="AF15" s="181"/>
      <c r="AG15" s="181"/>
      <c r="AH15" s="181"/>
      <c r="AI15" s="181"/>
      <c r="AJ15" s="181"/>
      <c r="AK15" s="181"/>
      <c r="AL15" s="181"/>
      <c r="AM15" s="181"/>
      <c r="AN15" s="186"/>
      <c r="AO15" s="186"/>
      <c r="AP15" s="186"/>
      <c r="AQ15" s="186"/>
      <c r="AR15" s="181"/>
      <c r="AT15" s="143"/>
      <c r="BI15" s="152"/>
      <c r="BJ15" s="152">
        <f ca="1">YEAR(TODAY())</f>
        <v>2025</v>
      </c>
      <c r="BK15" s="152"/>
    </row>
    <row r="16" spans="1:104" ht="15.75" customHeight="1" x14ac:dyDescent="0.3">
      <c r="D16" s="329" t="str">
        <f>IFERROR(HYPERLINK("#"&amp;"DATOS!C"&amp;MATCH(VALUE(carp),DATOS!B:B,0),"FOLIO PEUA:"),"")</f>
        <v/>
      </c>
      <c r="E16" s="329"/>
      <c r="F16" s="329"/>
      <c r="G16" s="329"/>
      <c r="H16" s="330"/>
      <c r="I16" s="240" t="str">
        <f>MID(BJ37,1,1)</f>
        <v/>
      </c>
      <c r="J16" s="240" t="str">
        <f>MID(BJ37,2,1)</f>
        <v/>
      </c>
      <c r="K16" s="240" t="str">
        <f>MID(BJ37,3,1)</f>
        <v/>
      </c>
      <c r="L16" s="240" t="str">
        <f>MID(BJ37,4,1)</f>
        <v/>
      </c>
      <c r="M16" s="240" t="str">
        <f>MID(BJ37,5,1)</f>
        <v/>
      </c>
      <c r="N16" s="240" t="str">
        <f>MID(BJ37,6,1)</f>
        <v/>
      </c>
      <c r="O16" s="240" t="str">
        <f>MID(BJ37,7,1)</f>
        <v/>
      </c>
      <c r="P16" s="240" t="str">
        <f>MID(BJ37,8,1)</f>
        <v/>
      </c>
      <c r="Q16" s="240" t="str">
        <f>MID(BJ37,9,1)</f>
        <v/>
      </c>
      <c r="R16" s="240" t="str">
        <f>MID(BJ37,10,1)</f>
        <v/>
      </c>
      <c r="S16" s="240" t="str">
        <f>MID(BJ37,11,1)</f>
        <v/>
      </c>
      <c r="T16" s="240" t="str">
        <f>MID(BJ37,12,1)</f>
        <v/>
      </c>
      <c r="U16" s="240" t="str">
        <f>MID(BJ37,13,1)</f>
        <v/>
      </c>
      <c r="V16" s="240" t="str">
        <f>MID(BJ37,14,1)</f>
        <v/>
      </c>
      <c r="W16" s="240" t="str">
        <f>MID(BJ37,15,1)</f>
        <v/>
      </c>
      <c r="X16" s="240" t="str">
        <f>MID(BJ37,16,1)</f>
        <v/>
      </c>
      <c r="Y16" s="240" t="str">
        <f>MID(BJ37,17,1)</f>
        <v/>
      </c>
      <c r="Z16" s="240" t="str">
        <f>MID(BJ37,18,1)</f>
        <v/>
      </c>
      <c r="AA16" s="240" t="str">
        <f>MID(BJ37,19,1)</f>
        <v/>
      </c>
      <c r="AB16" s="240" t="str">
        <f>MID(BJ37,20,1)</f>
        <v/>
      </c>
      <c r="AC16" s="240" t="str">
        <f>MID(BJ37,21,1)</f>
        <v/>
      </c>
      <c r="AD16" s="240" t="str">
        <f>MID(BJ37,22,1)</f>
        <v/>
      </c>
      <c r="AE16" s="240" t="str">
        <f>MID(BJ37,23,1)</f>
        <v/>
      </c>
      <c r="AF16" s="240" t="str">
        <f>MID(BJ37,24,1)</f>
        <v/>
      </c>
      <c r="AG16" s="248"/>
      <c r="AH16" s="248"/>
      <c r="AI16" s="248"/>
      <c r="AJ16" s="248"/>
      <c r="AK16" s="248"/>
      <c r="AL16" s="248"/>
      <c r="AM16" s="192"/>
      <c r="AN16" s="192"/>
      <c r="AO16" s="192"/>
      <c r="AP16" s="192"/>
      <c r="AQ16" s="192"/>
      <c r="AR16" s="192"/>
      <c r="AS16" s="197"/>
      <c r="AT16" s="197"/>
      <c r="AU16" s="192"/>
      <c r="AV16" s="192"/>
      <c r="AW16" s="192"/>
      <c r="AX16" s="192"/>
      <c r="AY16" s="192"/>
      <c r="AZ16" s="192"/>
      <c r="BA16" s="192"/>
      <c r="BB16" s="192"/>
      <c r="BC16" s="192"/>
      <c r="BD16" s="192"/>
      <c r="BE16" s="192"/>
      <c r="BF16" s="192"/>
      <c r="BG16" s="192"/>
      <c r="BH16" s="198"/>
      <c r="BI16" s="198"/>
      <c r="BJ16" s="198"/>
      <c r="BK16" s="198"/>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row>
    <row r="17" spans="4:104" ht="5.25" customHeight="1" x14ac:dyDescent="0.3">
      <c r="D17" s="199"/>
      <c r="E17" s="199"/>
      <c r="F17" s="200"/>
      <c r="G17" s="201"/>
      <c r="H17" s="200"/>
      <c r="I17" s="200"/>
      <c r="J17" s="200"/>
      <c r="K17" s="200"/>
      <c r="L17" s="200"/>
      <c r="M17" s="202"/>
      <c r="N17" s="202"/>
      <c r="O17" s="200"/>
      <c r="P17" s="200"/>
      <c r="Q17" s="200"/>
      <c r="R17" s="200"/>
      <c r="S17" s="200"/>
      <c r="T17" s="200"/>
      <c r="U17" s="203"/>
      <c r="V17" s="203"/>
      <c r="W17" s="203"/>
      <c r="X17" s="203"/>
      <c r="Y17" s="203"/>
      <c r="Z17" s="203"/>
      <c r="AA17" s="203"/>
      <c r="AB17" s="203"/>
      <c r="AC17" s="203"/>
      <c r="AD17" s="192"/>
      <c r="AE17" s="203"/>
      <c r="AF17" s="192"/>
      <c r="AG17" s="192"/>
      <c r="AH17" s="192"/>
      <c r="AI17" s="192"/>
      <c r="AJ17" s="192"/>
      <c r="AK17" s="192"/>
      <c r="AL17" s="192"/>
      <c r="AM17" s="192"/>
      <c r="AN17" s="192"/>
      <c r="AO17" s="192"/>
      <c r="AP17" s="192"/>
      <c r="AQ17" s="192"/>
      <c r="AR17" s="192"/>
      <c r="AS17" s="198"/>
      <c r="AT17" s="198"/>
      <c r="AU17" s="198"/>
      <c r="AV17" s="198"/>
      <c r="AW17" s="192"/>
      <c r="AX17" s="192"/>
      <c r="AY17" s="192"/>
      <c r="AZ17" s="192"/>
      <c r="BA17" s="192"/>
      <c r="BB17" s="192"/>
      <c r="BC17" s="192"/>
      <c r="BD17" s="192"/>
      <c r="BE17" s="192"/>
      <c r="BF17" s="192"/>
      <c r="BG17" s="192"/>
      <c r="BH17" s="198"/>
      <c r="BI17" s="198">
        <v>1</v>
      </c>
      <c r="BJ17" s="198" t="s">
        <v>182</v>
      </c>
      <c r="BK17" s="198"/>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row>
    <row r="18" spans="4:104" ht="15" customHeight="1" x14ac:dyDescent="0.3">
      <c r="D18" s="204" t="s">
        <v>10570</v>
      </c>
      <c r="E18" s="192"/>
      <c r="F18" s="205"/>
      <c r="G18" s="240" t="str">
        <f>IF(REPORTE!C21="",MID(REPORTE!C22,1,1),MID(REPORTE!C21,1,1))</f>
        <v/>
      </c>
      <c r="H18" s="240" t="str">
        <f>IF(REPORTE!C21="",MID(REPORTE!C22,2,1),MID(REPORTE!C21,2,1))</f>
        <v/>
      </c>
      <c r="I18" s="240" t="str">
        <f>IF(REPORTE!C21="",MID(REPORTE!C22,3,1),MID(REPORTE!C21,3,1))</f>
        <v/>
      </c>
      <c r="J18" s="240" t="str">
        <f>IF(REPORTE!C21="",MID(REPORTE!C22,4,1),MID(REPORTE!C21,4,1))</f>
        <v/>
      </c>
      <c r="K18" s="240" t="str">
        <f>IF(REPORTE!C21="",MID(REPORTE!C22,5,1),MID(REPORTE!C21,5,1))</f>
        <v/>
      </c>
      <c r="L18" s="240" t="str">
        <f>IF(REPORTE!C21="",MID(REPORTE!C22,6,1),MID(REPORTE!C21,6,1))</f>
        <v/>
      </c>
      <c r="M18" s="240" t="str">
        <f>IF(REPORTE!C21="",MID(REPORTE!C22,7,1),MID(REPORTE!C21,7,1))</f>
        <v/>
      </c>
      <c r="N18" s="240" t="str">
        <f>IF(REPORTE!C21="",MID(REPORTE!C22,8,1),MID(REPORTE!C21,8,1))</f>
        <v/>
      </c>
      <c r="O18" s="240" t="str">
        <f>IF(REPORTE!C21="",MID(REPORTE!C22,9,1),MID(REPORTE!C21,9,1))</f>
        <v/>
      </c>
      <c r="P18" s="240" t="str">
        <f>IF(REPORTE!C21="",MID(REPORTE!C22,10,1),MID(REPORTE!C21,10,1))</f>
        <v/>
      </c>
      <c r="Q18" s="240" t="str">
        <f>IF(REPORTE!C21="",MID(REPORTE!C22,11,1),MID(REPORTE!C21,11,1))</f>
        <v/>
      </c>
      <c r="R18" s="240" t="str">
        <f>IF(REPORTE!C21="",MID(REPORTE!C22,12,1),MID(REPORTE!C21,12,1))</f>
        <v/>
      </c>
      <c r="S18" s="206"/>
      <c r="T18" s="206"/>
      <c r="U18" s="203"/>
      <c r="V18" s="203"/>
      <c r="W18" s="203"/>
      <c r="X18" s="203"/>
      <c r="Y18" s="203"/>
      <c r="Z18" s="203"/>
      <c r="AA18" s="203"/>
      <c r="AB18" s="203"/>
      <c r="AC18" s="204" t="s">
        <v>10572</v>
      </c>
      <c r="AD18" s="192"/>
      <c r="AE18" s="203"/>
      <c r="AG18" s="192"/>
      <c r="AH18" s="192"/>
      <c r="AI18" s="192"/>
      <c r="AJ18" s="194" t="s">
        <v>10591</v>
      </c>
      <c r="AK18" s="194"/>
      <c r="AL18" s="239" t="str">
        <f>IF(BJ53="","",BJ53)</f>
        <v/>
      </c>
      <c r="AM18" s="365" t="s">
        <v>10592</v>
      </c>
      <c r="AN18" s="363"/>
      <c r="AO18" s="366"/>
      <c r="AP18" s="243" t="str">
        <f>IF(BK53="","",BK53)</f>
        <v/>
      </c>
      <c r="AR18" s="192"/>
      <c r="AS18" s="207"/>
      <c r="AT18" s="207"/>
      <c r="AU18" s="192"/>
      <c r="AV18" s="192"/>
      <c r="AW18" s="192"/>
      <c r="AX18" s="192"/>
      <c r="AY18" s="192"/>
      <c r="AZ18" s="192"/>
      <c r="BA18" s="192"/>
      <c r="BB18" s="192"/>
      <c r="BC18" s="192"/>
      <c r="BD18" s="192"/>
      <c r="BE18" s="192"/>
      <c r="BF18" s="192"/>
      <c r="BG18" s="192"/>
      <c r="BH18" s="198"/>
      <c r="BI18" s="198">
        <v>2</v>
      </c>
      <c r="BJ18" s="198" t="s">
        <v>183</v>
      </c>
      <c r="BK18" s="198"/>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209"/>
      <c r="CW18" s="192"/>
      <c r="CY18" s="192"/>
    </row>
    <row r="19" spans="4:104" ht="5.25" customHeight="1" x14ac:dyDescent="0.3">
      <c r="D19" s="204"/>
      <c r="E19" s="192"/>
      <c r="F19" s="205"/>
      <c r="G19" s="205"/>
      <c r="H19" s="205"/>
      <c r="I19" s="205"/>
      <c r="J19" s="205"/>
      <c r="K19" s="205"/>
      <c r="L19" s="205"/>
      <c r="M19" s="205"/>
      <c r="N19" s="205"/>
      <c r="O19" s="208"/>
      <c r="P19" s="209"/>
      <c r="Q19" s="210"/>
      <c r="R19" s="209"/>
      <c r="S19" s="206"/>
      <c r="T19" s="206"/>
      <c r="U19" s="203"/>
      <c r="V19" s="203"/>
      <c r="W19" s="203"/>
      <c r="X19" s="203"/>
      <c r="Y19" s="203"/>
      <c r="Z19" s="203"/>
      <c r="AA19" s="203"/>
      <c r="AB19" s="203"/>
      <c r="AC19" s="203"/>
      <c r="AD19" s="192"/>
      <c r="AE19" s="203"/>
      <c r="AF19" s="192"/>
      <c r="AG19" s="192"/>
      <c r="AH19" s="192"/>
      <c r="AI19" s="192"/>
      <c r="AJ19" s="204"/>
      <c r="AK19" s="192"/>
      <c r="AL19" s="192"/>
      <c r="AM19" s="192"/>
      <c r="AN19" s="192"/>
      <c r="AO19" s="192"/>
      <c r="AP19" s="192"/>
      <c r="AQ19" s="192"/>
      <c r="AR19" s="192"/>
      <c r="AS19" s="207"/>
      <c r="AT19" s="207"/>
      <c r="AU19" s="192"/>
      <c r="AV19" s="192"/>
      <c r="AW19" s="192"/>
      <c r="AX19" s="192"/>
      <c r="AY19" s="192"/>
      <c r="AZ19" s="192"/>
      <c r="BA19" s="192"/>
      <c r="BB19" s="192"/>
      <c r="BC19" s="192"/>
      <c r="BD19" s="192"/>
      <c r="BE19" s="192"/>
      <c r="BF19" s="192"/>
      <c r="BG19" s="192"/>
      <c r="BH19" s="198"/>
      <c r="BI19" s="198"/>
      <c r="BJ19" s="198"/>
      <c r="BK19" s="198"/>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209"/>
      <c r="CW19" s="192"/>
      <c r="CX19" s="192"/>
      <c r="CY19" s="192"/>
      <c r="CZ19" s="206"/>
    </row>
    <row r="20" spans="4:104" ht="16.5" x14ac:dyDescent="0.3">
      <c r="D20" s="211" t="s">
        <v>10571</v>
      </c>
      <c r="G20" s="367" t="str">
        <f>BJ35</f>
        <v/>
      </c>
      <c r="H20" s="367"/>
      <c r="I20" s="367"/>
      <c r="J20" s="367"/>
      <c r="K20" s="367"/>
      <c r="L20" s="367"/>
      <c r="M20" s="367"/>
      <c r="N20" s="367"/>
      <c r="O20" s="367"/>
      <c r="P20" s="367"/>
      <c r="Q20" s="367"/>
      <c r="R20" s="367"/>
      <c r="S20" s="367"/>
      <c r="T20" s="367"/>
      <c r="U20" s="367"/>
      <c r="Y20" s="203"/>
      <c r="Z20" s="203"/>
      <c r="AA20" s="203"/>
      <c r="AB20" s="204" t="str">
        <f>"Cuenta:"</f>
        <v>Cuenta:</v>
      </c>
      <c r="AC20" s="203"/>
      <c r="AD20" s="192"/>
      <c r="AE20" s="367" t="str">
        <f>BJ39</f>
        <v/>
      </c>
      <c r="AF20" s="367"/>
      <c r="AG20" s="367"/>
      <c r="AH20" s="367"/>
      <c r="AI20" s="367"/>
      <c r="AJ20" s="367"/>
      <c r="AK20" s="367"/>
      <c r="AL20" s="367"/>
      <c r="AM20" s="367"/>
      <c r="AN20" s="367"/>
      <c r="AO20" s="367"/>
      <c r="AP20" s="367"/>
      <c r="AQ20" s="192"/>
      <c r="AR20" s="192"/>
      <c r="AS20" s="192"/>
      <c r="AT20" s="192"/>
      <c r="AU20" s="192"/>
      <c r="AV20" s="192"/>
      <c r="AW20" s="192"/>
      <c r="AX20" s="192"/>
      <c r="AY20" s="192"/>
      <c r="AZ20" s="192"/>
      <c r="BA20" s="192"/>
      <c r="BB20" s="192"/>
      <c r="BC20" s="192"/>
      <c r="BD20" s="192"/>
      <c r="BE20" s="192"/>
      <c r="BF20" s="192"/>
      <c r="BG20" s="192"/>
      <c r="BH20" s="198"/>
      <c r="BI20" s="198">
        <v>3</v>
      </c>
      <c r="BJ20" s="198" t="s">
        <v>184</v>
      </c>
      <c r="BK20" s="198"/>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W20" s="215"/>
      <c r="CX20" s="215"/>
      <c r="CY20" s="215"/>
      <c r="CZ20" s="192"/>
    </row>
    <row r="21" spans="4:104" ht="5.25" customHeight="1" x14ac:dyDescent="0.3">
      <c r="D21" s="201"/>
      <c r="E21" s="201"/>
      <c r="F21" s="200"/>
      <c r="G21" s="201"/>
      <c r="H21" s="200"/>
      <c r="I21" s="200"/>
      <c r="J21" s="200"/>
      <c r="K21" s="200"/>
      <c r="L21" s="200"/>
      <c r="M21" s="200"/>
      <c r="N21" s="200"/>
      <c r="O21" s="200"/>
      <c r="P21" s="200"/>
      <c r="Q21" s="200"/>
      <c r="R21" s="200"/>
      <c r="S21" s="200"/>
      <c r="T21" s="200"/>
      <c r="U21" s="203"/>
      <c r="V21" s="203"/>
      <c r="W21" s="203"/>
      <c r="X21" s="203"/>
      <c r="Y21" s="203"/>
      <c r="Z21" s="203"/>
      <c r="AA21" s="203"/>
      <c r="AB21" s="203"/>
      <c r="AC21" s="203"/>
      <c r="AD21" s="192"/>
      <c r="AE21" s="203"/>
      <c r="AF21" s="192"/>
      <c r="AG21" s="192"/>
      <c r="AH21" s="192"/>
      <c r="AI21" s="192"/>
      <c r="AJ21" s="192"/>
      <c r="AK21" s="192"/>
      <c r="AL21" s="192"/>
      <c r="AM21" s="192"/>
      <c r="AN21" s="192"/>
      <c r="AO21" s="192"/>
      <c r="AP21" s="192"/>
      <c r="AQ21" s="192"/>
      <c r="AR21" s="192"/>
      <c r="AS21" s="197"/>
      <c r="AT21" s="197"/>
      <c r="AU21" s="192"/>
      <c r="AV21" s="192"/>
      <c r="AW21" s="192"/>
      <c r="AX21" s="192"/>
      <c r="AY21" s="192"/>
      <c r="AZ21" s="192"/>
      <c r="BA21" s="192"/>
      <c r="BB21" s="192"/>
      <c r="BC21" s="192"/>
      <c r="BD21" s="192"/>
      <c r="BE21" s="192"/>
      <c r="BF21" s="192"/>
      <c r="BG21" s="192"/>
      <c r="BH21" s="198"/>
      <c r="BI21" s="198">
        <v>4</v>
      </c>
      <c r="BJ21" s="198" t="s">
        <v>185</v>
      </c>
      <c r="BK21" s="198"/>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row>
    <row r="22" spans="4:104" ht="15" customHeight="1" x14ac:dyDescent="0.3">
      <c r="D22" s="331" t="s">
        <v>10573</v>
      </c>
      <c r="E22" s="331"/>
      <c r="F22" s="331"/>
      <c r="G22" s="331"/>
      <c r="H22" s="331"/>
      <c r="I22" s="331"/>
      <c r="J22" s="331"/>
      <c r="K22" s="331"/>
      <c r="L22" s="337" t="str">
        <f>PROPER(D53)</f>
        <v/>
      </c>
      <c r="M22" s="337"/>
      <c r="N22" s="337"/>
      <c r="O22" s="337"/>
      <c r="P22" s="337"/>
      <c r="Q22" s="337"/>
      <c r="R22" s="337"/>
      <c r="S22" s="337"/>
      <c r="T22" s="337"/>
      <c r="U22" s="337"/>
      <c r="V22" s="337"/>
      <c r="W22" s="337"/>
      <c r="X22" s="337"/>
      <c r="Y22" s="337"/>
      <c r="Z22" s="337"/>
      <c r="AA22" s="337"/>
      <c r="AB22" s="337"/>
      <c r="AC22" s="337"/>
      <c r="AD22" s="337"/>
      <c r="AE22" s="337"/>
      <c r="AF22" s="337"/>
      <c r="AG22" s="337"/>
      <c r="AH22" s="337"/>
      <c r="AI22" s="337"/>
      <c r="AJ22" s="337"/>
      <c r="AK22" s="337"/>
      <c r="AL22" s="337"/>
      <c r="AM22" s="337"/>
      <c r="AN22" s="337"/>
      <c r="AO22" s="337"/>
      <c r="AP22" s="337"/>
      <c r="AQ22" s="192"/>
      <c r="AR22" s="192"/>
      <c r="AS22" s="197"/>
      <c r="AT22" s="197" t="str">
        <f>PROPER(BJ41)</f>
        <v/>
      </c>
      <c r="AU22" s="192"/>
      <c r="AV22" s="192"/>
      <c r="AW22" s="192"/>
      <c r="AX22" s="192"/>
      <c r="AY22" s="192"/>
      <c r="AZ22" s="192"/>
      <c r="BA22" s="192"/>
      <c r="BB22" s="192"/>
      <c r="BC22" s="192"/>
      <c r="BD22" s="192"/>
      <c r="BE22" s="192"/>
      <c r="BF22" s="192"/>
      <c r="BG22" s="192"/>
      <c r="BH22" s="198"/>
      <c r="BI22" s="198">
        <v>5</v>
      </c>
      <c r="BJ22" s="198" t="s">
        <v>186</v>
      </c>
      <c r="BK22" s="198"/>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row>
    <row r="23" spans="4:104" ht="5.25" customHeight="1" x14ac:dyDescent="0.3">
      <c r="D23" s="212"/>
      <c r="E23" s="212"/>
      <c r="F23" s="212"/>
      <c r="G23" s="212"/>
      <c r="H23" s="214"/>
      <c r="I23" s="214"/>
      <c r="J23" s="214"/>
      <c r="K23" s="214"/>
      <c r="L23" s="214"/>
      <c r="M23" s="214"/>
      <c r="N23" s="214"/>
      <c r="O23" s="214"/>
      <c r="P23" s="214"/>
      <c r="Q23" s="214"/>
      <c r="R23" s="214"/>
      <c r="S23" s="214"/>
      <c r="T23" s="214"/>
      <c r="U23" s="203"/>
      <c r="V23" s="203"/>
      <c r="W23" s="203"/>
      <c r="X23" s="203"/>
      <c r="Y23" s="203"/>
      <c r="Z23" s="203"/>
      <c r="AA23" s="203"/>
      <c r="AB23" s="203"/>
      <c r="AC23" s="203"/>
      <c r="AD23" s="192"/>
      <c r="AE23" s="203"/>
      <c r="AF23" s="192"/>
      <c r="AG23" s="192"/>
      <c r="AH23" s="192"/>
      <c r="AI23" s="192"/>
      <c r="AJ23" s="192"/>
      <c r="AK23" s="192"/>
      <c r="AL23" s="192"/>
      <c r="AM23" s="192"/>
      <c r="AN23" s="192"/>
      <c r="AO23" s="192"/>
      <c r="AP23" s="192"/>
      <c r="AQ23" s="192"/>
      <c r="AR23" s="192"/>
      <c r="AS23" s="197"/>
      <c r="AT23" s="197"/>
      <c r="AU23" s="192"/>
      <c r="AV23" s="192"/>
      <c r="AW23" s="192"/>
      <c r="AX23" s="192"/>
      <c r="AY23" s="192"/>
      <c r="AZ23" s="192"/>
      <c r="BA23" s="192"/>
      <c r="BB23" s="192"/>
      <c r="BC23" s="192"/>
      <c r="BD23" s="192"/>
      <c r="BE23" s="192"/>
      <c r="BF23" s="192"/>
      <c r="BG23" s="192"/>
      <c r="BH23" s="198"/>
      <c r="BI23" s="198"/>
      <c r="BJ23" s="198"/>
      <c r="BK23" s="198"/>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row>
    <row r="24" spans="4:104" ht="16.5" x14ac:dyDescent="0.3">
      <c r="D24" s="212" t="s">
        <v>4</v>
      </c>
      <c r="G24" s="241" t="str">
        <f>MID(BJ54,1,1)</f>
        <v/>
      </c>
      <c r="H24" s="241" t="str">
        <f>MID(BJ54,2,1)</f>
        <v/>
      </c>
      <c r="I24" s="241" t="str">
        <f>MID(BJ54,3,1)</f>
        <v/>
      </c>
      <c r="J24" s="241" t="str">
        <f>MID(BJ54,4,1)</f>
        <v/>
      </c>
      <c r="K24" s="241" t="str">
        <f>MID(BJ54,5,1)</f>
        <v/>
      </c>
      <c r="L24" s="241" t="str">
        <f>MID(BJ54,6,1)</f>
        <v/>
      </c>
      <c r="M24" s="241" t="str">
        <f>MID(BJ54,7,1)</f>
        <v/>
      </c>
      <c r="N24" s="241" t="str">
        <f>MID(BJ54,8,1)</f>
        <v/>
      </c>
      <c r="O24" s="240" t="str">
        <f>MID(BJ54,9,1)</f>
        <v/>
      </c>
      <c r="P24" s="241" t="str">
        <f>MID(BJ54,10,1)</f>
        <v/>
      </c>
      <c r="Q24" s="241" t="str">
        <f>MID(BJ54,11,1)</f>
        <v/>
      </c>
      <c r="R24" s="241" t="str">
        <f>MID(BJ54,12,1)</f>
        <v/>
      </c>
      <c r="S24" s="241" t="str">
        <f>MID(BJ54,13,1)</f>
        <v/>
      </c>
      <c r="T24" s="241" t="str">
        <f>MID(BJ54,14,1)</f>
        <v/>
      </c>
      <c r="U24" s="242" t="str">
        <f>MID(BJ54,15,1)</f>
        <v/>
      </c>
      <c r="V24" s="242" t="str">
        <f>MID(BJ54,16,1)</f>
        <v/>
      </c>
      <c r="W24" s="242" t="str">
        <f>MID(BJ54,17,1)</f>
        <v/>
      </c>
      <c r="X24" s="242" t="str">
        <f>MID(BJ54,18,1)</f>
        <v/>
      </c>
      <c r="Y24" s="203"/>
      <c r="Z24" s="203"/>
      <c r="AA24" s="203"/>
      <c r="AB24" s="214" t="s">
        <v>5</v>
      </c>
      <c r="AD24" s="242" t="str">
        <f>MID(BJ55,1,1)</f>
        <v/>
      </c>
      <c r="AE24" s="242" t="str">
        <f>MID(BJ55,2,1)</f>
        <v/>
      </c>
      <c r="AF24" s="242" t="str">
        <f>MID(BJ55,3,1)</f>
        <v/>
      </c>
      <c r="AG24" s="242" t="str">
        <f>MID(BJ55,4,1)</f>
        <v/>
      </c>
      <c r="AH24" s="242" t="str">
        <f>MID(BJ55,5,1)</f>
        <v/>
      </c>
      <c r="AI24" s="242" t="str">
        <f>MID(BJ55,6,1)</f>
        <v/>
      </c>
      <c r="AJ24" s="242" t="str">
        <f>MID(BJ55,7,1)</f>
        <v/>
      </c>
      <c r="AK24" s="242" t="str">
        <f>MID(BJ55,8,1)</f>
        <v/>
      </c>
      <c r="AL24" s="242" t="str">
        <f>MID(BJ55,9,1)</f>
        <v/>
      </c>
      <c r="AM24" s="242" t="str">
        <f>MID(BJ55,10,1)</f>
        <v/>
      </c>
      <c r="AN24" s="242" t="str">
        <f>MID(BJ55,11,1)</f>
        <v/>
      </c>
      <c r="AO24" s="242" t="str">
        <f>MID(BJ55,12,1)</f>
        <v/>
      </c>
      <c r="AP24" s="262" t="str">
        <f>IF(AL18="X",MID(BJ55,13,1),"")</f>
        <v/>
      </c>
      <c r="AQ24" s="192"/>
      <c r="AR24" s="192"/>
      <c r="AS24" s="197"/>
      <c r="AT24" s="197"/>
      <c r="AU24" s="192"/>
      <c r="AV24" s="192"/>
      <c r="AW24" s="192"/>
      <c r="AX24" s="192"/>
      <c r="AY24" s="192"/>
      <c r="AZ24" s="192"/>
      <c r="BA24" s="192"/>
      <c r="BB24" s="192"/>
      <c r="BC24" s="192"/>
      <c r="BD24" s="192"/>
      <c r="BE24" s="192"/>
      <c r="BF24" s="192"/>
      <c r="BG24" s="192"/>
      <c r="BH24" s="198"/>
      <c r="BI24" s="198"/>
      <c r="BJ24" s="198"/>
      <c r="BK24" s="198"/>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row>
    <row r="25" spans="4:104" ht="5.25" customHeight="1" x14ac:dyDescent="0.3">
      <c r="D25" s="212"/>
      <c r="E25" s="228"/>
      <c r="F25" s="228"/>
      <c r="G25" s="228"/>
      <c r="H25" s="228"/>
      <c r="I25" s="228"/>
      <c r="J25" s="228"/>
      <c r="K25" s="228"/>
      <c r="L25" s="228"/>
      <c r="M25" s="228"/>
      <c r="N25" s="228"/>
      <c r="O25" s="213"/>
      <c r="P25" s="214"/>
      <c r="Q25" s="214"/>
      <c r="R25" s="214"/>
      <c r="S25" s="214"/>
      <c r="T25" s="214"/>
      <c r="U25" s="230"/>
      <c r="V25" s="203"/>
      <c r="W25" s="203"/>
      <c r="X25" s="203"/>
      <c r="Y25" s="203"/>
      <c r="Z25" s="203"/>
      <c r="AA25" s="203"/>
      <c r="AB25" s="203"/>
      <c r="AC25" s="203"/>
      <c r="AD25" s="192"/>
      <c r="AE25" s="203"/>
      <c r="AF25" s="192"/>
      <c r="AG25" s="192"/>
      <c r="AH25" s="192"/>
      <c r="AI25" s="192"/>
      <c r="AJ25" s="192"/>
      <c r="AK25" s="192"/>
      <c r="AL25" s="192"/>
      <c r="AM25" s="192"/>
      <c r="AN25" s="192"/>
      <c r="AO25" s="192"/>
      <c r="AP25" s="192"/>
      <c r="AQ25" s="192"/>
      <c r="AR25" s="192"/>
      <c r="AS25" s="197"/>
      <c r="AT25" s="197"/>
      <c r="AU25" s="192"/>
      <c r="AV25" s="192"/>
      <c r="AW25" s="192"/>
      <c r="AX25" s="192"/>
      <c r="AY25" s="192"/>
      <c r="AZ25" s="192"/>
      <c r="BA25" s="192"/>
      <c r="BB25" s="192"/>
      <c r="BC25" s="192"/>
      <c r="BD25" s="192"/>
      <c r="BE25" s="192"/>
      <c r="BF25" s="192"/>
      <c r="BG25" s="192"/>
      <c r="BH25" s="198"/>
      <c r="BI25" s="198"/>
      <c r="BJ25" s="198"/>
      <c r="BK25" s="198"/>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row>
    <row r="26" spans="4:104" ht="15" customHeight="1" x14ac:dyDescent="0.3">
      <c r="D26" s="370" t="s">
        <v>10574</v>
      </c>
      <c r="E26" s="370"/>
      <c r="F26" s="370"/>
      <c r="G26" s="370"/>
      <c r="H26" s="370"/>
      <c r="I26" s="370"/>
      <c r="J26" s="337" t="str">
        <f>AT26</f>
        <v/>
      </c>
      <c r="K26" s="337"/>
      <c r="L26" s="337"/>
      <c r="M26" s="337"/>
      <c r="N26" s="337"/>
      <c r="O26" s="337"/>
      <c r="P26" s="337"/>
      <c r="Q26" s="337"/>
      <c r="R26" s="337"/>
      <c r="S26" s="337"/>
      <c r="T26" s="337"/>
      <c r="U26" s="337"/>
      <c r="V26" s="337"/>
      <c r="W26" s="337"/>
      <c r="X26" s="337"/>
      <c r="Y26" s="337"/>
      <c r="Z26" s="337"/>
      <c r="AA26" s="337"/>
      <c r="AB26" s="337"/>
      <c r="AE26" s="369" t="s">
        <v>10575</v>
      </c>
      <c r="AF26" s="369"/>
      <c r="AG26" s="369"/>
      <c r="AH26" s="369"/>
      <c r="AI26" s="368" t="str">
        <f>AT32</f>
        <v/>
      </c>
      <c r="AJ26" s="368"/>
      <c r="AL26" s="205" t="s">
        <v>10593</v>
      </c>
      <c r="AM26" s="205"/>
      <c r="AN26" s="205" t="s">
        <v>10594</v>
      </c>
      <c r="AO26" s="205"/>
      <c r="AP26" s="205" t="s">
        <v>10595</v>
      </c>
      <c r="AQ26" s="192"/>
      <c r="AR26" s="192"/>
      <c r="AS26" s="197"/>
      <c r="AT26" s="197" t="str">
        <f>IF(BJ52=0,"",PROPER(BJ52))</f>
        <v/>
      </c>
      <c r="AU26" s="192"/>
      <c r="AV26" s="192"/>
      <c r="AW26" s="192"/>
      <c r="AX26" s="192"/>
      <c r="AY26" s="192"/>
      <c r="AZ26" s="192"/>
      <c r="BA26" s="192"/>
      <c r="BB26" s="192"/>
      <c r="BC26" s="192"/>
      <c r="BD26" s="192"/>
      <c r="BE26" s="192"/>
      <c r="BF26" s="192"/>
      <c r="BG26" s="192"/>
      <c r="BH26" s="198"/>
      <c r="BI26" s="198">
        <v>6</v>
      </c>
      <c r="BJ26" s="198" t="s">
        <v>187</v>
      </c>
      <c r="BK26" s="198"/>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row>
    <row r="27" spans="4:104" ht="5.25" customHeight="1" x14ac:dyDescent="0.3">
      <c r="D27" s="228"/>
      <c r="E27" s="229"/>
      <c r="F27" s="229"/>
      <c r="G27" s="229"/>
      <c r="H27" s="229"/>
      <c r="I27" s="229"/>
      <c r="J27" s="229"/>
      <c r="K27" s="229"/>
      <c r="L27" s="229"/>
      <c r="M27" s="229"/>
      <c r="N27" s="229"/>
      <c r="O27" s="229"/>
      <c r="P27" s="229"/>
      <c r="Q27" s="229"/>
      <c r="R27" s="229"/>
      <c r="S27" s="229"/>
      <c r="T27" s="229"/>
      <c r="U27" s="203"/>
      <c r="V27" s="203"/>
      <c r="W27" s="203"/>
      <c r="X27" s="203"/>
      <c r="Y27" s="203"/>
      <c r="Z27" s="203"/>
      <c r="AA27" s="203"/>
      <c r="AB27" s="231"/>
      <c r="AC27" s="231"/>
      <c r="AD27" s="231"/>
      <c r="AE27" s="231"/>
      <c r="AF27" s="231"/>
      <c r="AG27" s="231"/>
      <c r="AH27" s="231"/>
      <c r="AI27" s="231"/>
      <c r="AJ27" s="231"/>
      <c r="AK27" s="231"/>
      <c r="AL27" s="192"/>
      <c r="AM27" s="220"/>
      <c r="AN27" s="192"/>
      <c r="AO27" s="220"/>
      <c r="AP27" s="192"/>
      <c r="AQ27" s="192"/>
      <c r="AR27" s="192"/>
      <c r="AS27" s="197"/>
      <c r="AT27" s="197"/>
      <c r="AU27" s="192"/>
      <c r="AV27" s="192"/>
      <c r="AW27" s="192"/>
      <c r="AX27" s="192"/>
      <c r="AY27" s="192"/>
      <c r="AZ27" s="192"/>
      <c r="BA27" s="192"/>
      <c r="BB27" s="192"/>
      <c r="BC27" s="192"/>
      <c r="BD27" s="192"/>
      <c r="BE27" s="192"/>
      <c r="BF27" s="192"/>
      <c r="BG27" s="192"/>
      <c r="BH27" s="198"/>
      <c r="BI27" s="198"/>
      <c r="BJ27" s="198"/>
      <c r="BK27" s="198"/>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row>
    <row r="28" spans="4:104" ht="16.5" customHeight="1" x14ac:dyDescent="0.3">
      <c r="D28" s="331" t="s">
        <v>10452</v>
      </c>
      <c r="E28" s="331"/>
      <c r="F28" s="331"/>
      <c r="G28" s="337" t="str">
        <f>AT31</f>
        <v/>
      </c>
      <c r="H28" s="337"/>
      <c r="I28" s="337"/>
      <c r="J28" s="337"/>
      <c r="K28" s="337"/>
      <c r="L28" s="337"/>
      <c r="M28" s="337"/>
      <c r="N28" s="337"/>
      <c r="O28" s="337"/>
      <c r="P28" s="338" t="s">
        <v>10451</v>
      </c>
      <c r="Q28" s="338"/>
      <c r="R28" s="338"/>
      <c r="S28" s="338"/>
      <c r="T28" s="337" t="str">
        <f>AT30</f>
        <v/>
      </c>
      <c r="U28" s="337"/>
      <c r="V28" s="337"/>
      <c r="W28" s="337"/>
      <c r="X28" s="337"/>
      <c r="Y28" s="337"/>
      <c r="Z28" s="337"/>
      <c r="AA28" s="337"/>
      <c r="AB28" s="337"/>
      <c r="AD28" s="336" t="s">
        <v>10576</v>
      </c>
      <c r="AE28" s="336"/>
      <c r="AF28" s="336"/>
      <c r="AG28" s="371" t="str">
        <f>BJ50</f>
        <v/>
      </c>
      <c r="AH28" s="371"/>
      <c r="AI28" s="205" t="s">
        <v>10596</v>
      </c>
      <c r="AJ28" s="369" t="s">
        <v>10577</v>
      </c>
      <c r="AK28" s="369"/>
      <c r="AL28" s="369"/>
      <c r="AM28" s="337" t="str">
        <f>PROPER(BJ56)</f>
        <v/>
      </c>
      <c r="AN28" s="337"/>
      <c r="AO28" s="337"/>
      <c r="AP28" s="337"/>
      <c r="AQ28" s="192"/>
      <c r="AR28" s="192"/>
      <c r="AS28" s="192"/>
      <c r="AT28" s="197" t="str">
        <f>PROPER(BJ42)</f>
        <v/>
      </c>
      <c r="AU28" s="192"/>
      <c r="AV28" s="192"/>
      <c r="AW28" s="192"/>
      <c r="AX28" s="192"/>
      <c r="AY28" s="192"/>
      <c r="AZ28" s="192"/>
      <c r="BA28" s="192"/>
      <c r="BB28" s="192"/>
      <c r="BC28" s="192"/>
      <c r="BD28" s="192"/>
      <c r="BE28" s="192"/>
      <c r="BF28" s="192"/>
      <c r="BG28" s="192"/>
      <c r="BH28" s="198"/>
      <c r="BI28" s="198">
        <v>7</v>
      </c>
      <c r="BJ28" s="198" t="s">
        <v>188</v>
      </c>
      <c r="BK28" s="198"/>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row>
    <row r="29" spans="4:104" ht="5.25" customHeight="1" x14ac:dyDescent="0.3">
      <c r="D29" s="214"/>
      <c r="E29" s="214"/>
      <c r="F29" s="214"/>
      <c r="G29" s="214"/>
      <c r="H29" s="214"/>
      <c r="I29" s="214"/>
      <c r="J29" s="214"/>
      <c r="K29" s="214"/>
      <c r="L29" s="214"/>
      <c r="M29" s="214"/>
      <c r="N29" s="214"/>
      <c r="O29" s="214"/>
      <c r="P29" s="214"/>
      <c r="Q29" s="214"/>
      <c r="R29" s="214"/>
      <c r="S29" s="214"/>
      <c r="T29" s="214"/>
      <c r="U29" s="203"/>
      <c r="V29" s="203"/>
      <c r="W29" s="203"/>
      <c r="X29" s="203"/>
      <c r="Y29" s="203"/>
      <c r="Z29" s="203"/>
      <c r="AA29" s="203"/>
      <c r="AB29" s="203"/>
      <c r="AC29" s="236"/>
      <c r="AD29" s="336"/>
      <c r="AE29" s="336"/>
      <c r="AF29" s="336"/>
      <c r="AG29" s="192"/>
      <c r="AH29" s="192"/>
      <c r="AI29" s="192"/>
      <c r="AJ29" s="192"/>
      <c r="AK29" s="192"/>
      <c r="AL29" s="192"/>
      <c r="AM29" s="192"/>
      <c r="AN29" s="192"/>
      <c r="AO29" s="192"/>
      <c r="AP29" s="192"/>
      <c r="AQ29" s="192"/>
      <c r="AR29" s="192"/>
      <c r="AS29" s="192"/>
      <c r="AT29" s="197"/>
      <c r="AU29" s="192"/>
      <c r="AV29" s="192"/>
      <c r="AW29" s="192"/>
      <c r="AX29" s="192"/>
      <c r="AY29" s="192"/>
      <c r="AZ29" s="192"/>
      <c r="BA29" s="192"/>
      <c r="BB29" s="192"/>
      <c r="BC29" s="192"/>
      <c r="BD29" s="192"/>
      <c r="BE29" s="192"/>
      <c r="BF29" s="192"/>
      <c r="BG29" s="192"/>
      <c r="BH29" s="198"/>
      <c r="BI29" s="198"/>
      <c r="BJ29" s="198"/>
      <c r="BK29" s="198"/>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row>
    <row r="30" spans="4:104" ht="16.5" x14ac:dyDescent="0.3">
      <c r="D30" s="331" t="s">
        <v>10578</v>
      </c>
      <c r="E30" s="331"/>
      <c r="F30" s="331"/>
      <c r="G30" s="331"/>
      <c r="H30" s="331"/>
      <c r="I30" s="331"/>
      <c r="J30" s="331"/>
      <c r="K30" s="367" t="str">
        <f>BJ45</f>
        <v/>
      </c>
      <c r="L30" s="367"/>
      <c r="M30" s="367"/>
      <c r="N30" s="367"/>
      <c r="O30" s="367"/>
      <c r="P30" s="367"/>
      <c r="Q30" s="367"/>
      <c r="R30" s="367"/>
      <c r="S30" s="367"/>
      <c r="T30" s="367"/>
      <c r="U30" s="367"/>
      <c r="V30" s="367"/>
      <c r="W30" s="367"/>
      <c r="X30" s="367"/>
      <c r="Z30" s="215" t="s">
        <v>10579</v>
      </c>
      <c r="AB30" s="373" t="str">
        <f>IF(BJ46=0,"",BJ46)</f>
        <v/>
      </c>
      <c r="AC30" s="373"/>
      <c r="AD30" s="373"/>
      <c r="AE30" s="373"/>
      <c r="AG30" s="331" t="s">
        <v>10580</v>
      </c>
      <c r="AH30" s="331"/>
      <c r="AI30" s="372" t="str">
        <f>BJ47</f>
        <v/>
      </c>
      <c r="AJ30" s="372"/>
      <c r="AK30" s="372"/>
      <c r="AL30" s="194" t="s">
        <v>10581</v>
      </c>
      <c r="AM30" s="192"/>
      <c r="AN30" s="372" t="str">
        <f>BJ48</f>
        <v/>
      </c>
      <c r="AO30" s="372"/>
      <c r="AP30" s="372"/>
      <c r="AQ30" s="192"/>
      <c r="AR30" s="192"/>
      <c r="AS30" s="197"/>
      <c r="AT30" s="197" t="str">
        <f>PROPER(BJ44)</f>
        <v/>
      </c>
      <c r="AU30" s="192"/>
      <c r="AV30" s="192"/>
      <c r="AW30" s="192"/>
      <c r="AX30" s="192"/>
      <c r="AY30" s="192"/>
      <c r="AZ30" s="192"/>
      <c r="BA30" s="192"/>
      <c r="BB30" s="192"/>
      <c r="BC30" s="192"/>
      <c r="BD30" s="192"/>
      <c r="BE30" s="192"/>
      <c r="BF30" s="192"/>
      <c r="BG30" s="192"/>
      <c r="BH30" s="198"/>
      <c r="BI30" s="198">
        <v>8</v>
      </c>
      <c r="BJ30" s="198" t="s">
        <v>189</v>
      </c>
      <c r="BK30" s="198"/>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row>
    <row r="31" spans="4:104" ht="5.25" customHeight="1" x14ac:dyDescent="0.3">
      <c r="D31" s="194"/>
      <c r="E31" s="194"/>
      <c r="F31" s="194"/>
      <c r="G31" s="194"/>
      <c r="H31" s="194"/>
      <c r="I31" s="194"/>
      <c r="J31" s="202"/>
      <c r="K31" s="202"/>
      <c r="L31" s="202"/>
      <c r="M31" s="194"/>
      <c r="N31" s="194"/>
      <c r="O31" s="194"/>
      <c r="P31" s="194"/>
      <c r="Q31" s="194"/>
      <c r="R31" s="194"/>
      <c r="S31" s="194"/>
      <c r="T31" s="194"/>
      <c r="U31" s="203"/>
      <c r="V31" s="203"/>
      <c r="W31" s="203"/>
      <c r="X31" s="203"/>
      <c r="Y31" s="203"/>
      <c r="Z31" s="203"/>
      <c r="AA31" s="203"/>
      <c r="AB31" s="203"/>
      <c r="AC31" s="203"/>
      <c r="AD31" s="192"/>
      <c r="AE31" s="203"/>
      <c r="AF31" s="192"/>
      <c r="AG31" s="192"/>
      <c r="AH31" s="192"/>
      <c r="AI31" s="192"/>
      <c r="AJ31" s="192"/>
      <c r="AK31" s="192"/>
      <c r="AL31" s="192"/>
      <c r="AM31" s="192"/>
      <c r="AN31" s="192"/>
      <c r="AO31" s="192"/>
      <c r="AP31" s="192"/>
      <c r="AQ31" s="192"/>
      <c r="AR31" s="192"/>
      <c r="AS31" s="197"/>
      <c r="AT31" s="197" t="str">
        <f>PROPER(BJ43)</f>
        <v/>
      </c>
      <c r="AU31" s="192"/>
      <c r="AV31" s="192"/>
      <c r="AW31" s="192"/>
      <c r="AX31" s="192"/>
      <c r="AY31" s="192"/>
      <c r="AZ31" s="192"/>
      <c r="BA31" s="192"/>
      <c r="BB31" s="192"/>
      <c r="BC31" s="192"/>
      <c r="BD31" s="192"/>
      <c r="BE31" s="192"/>
      <c r="BF31" s="192"/>
      <c r="BG31" s="192"/>
      <c r="BH31" s="198"/>
      <c r="BI31" s="198">
        <v>9</v>
      </c>
      <c r="BJ31" s="198" t="s">
        <v>191</v>
      </c>
      <c r="BK31" s="198"/>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row>
    <row r="32" spans="4:104" ht="15" customHeight="1" x14ac:dyDescent="0.3">
      <c r="D32" s="345" t="s">
        <v>10583</v>
      </c>
      <c r="E32" s="345"/>
      <c r="F32" s="345"/>
      <c r="G32" s="345"/>
      <c r="H32" s="345"/>
      <c r="I32" s="345"/>
      <c r="J32" s="345"/>
      <c r="K32" s="345"/>
      <c r="L32" s="345"/>
      <c r="M32" s="345"/>
      <c r="N32" s="345"/>
      <c r="O32" s="345"/>
      <c r="P32" s="345"/>
      <c r="Q32" s="345"/>
      <c r="R32" s="345"/>
      <c r="S32" s="345"/>
      <c r="T32" s="345"/>
      <c r="U32" s="203"/>
      <c r="V32" s="203"/>
      <c r="W32" s="203"/>
      <c r="X32" s="203"/>
      <c r="Y32" s="203"/>
      <c r="AF32" s="192"/>
      <c r="AG32" s="192"/>
      <c r="AH32" s="192"/>
      <c r="AI32" s="192"/>
      <c r="AJ32" s="192"/>
      <c r="AK32" s="192"/>
      <c r="AL32" s="192"/>
      <c r="AM32" s="192"/>
      <c r="AN32" s="192"/>
      <c r="AO32" s="192"/>
      <c r="AP32" s="192"/>
      <c r="AQ32" s="192"/>
      <c r="AR32" s="192"/>
      <c r="AS32" s="192"/>
      <c r="AT32" s="197" t="str">
        <f>IF(BJ51=0,"",BJ51)</f>
        <v/>
      </c>
      <c r="AU32" s="192"/>
      <c r="AV32" s="192"/>
      <c r="AW32" s="192"/>
      <c r="AX32" s="192"/>
      <c r="AY32" s="192"/>
      <c r="AZ32" s="192"/>
      <c r="BA32" s="192"/>
      <c r="BB32" s="192"/>
      <c r="BC32" s="192"/>
      <c r="BD32" s="192"/>
      <c r="BE32" s="192"/>
      <c r="BF32" s="192"/>
      <c r="BG32" s="192"/>
      <c r="BH32" s="198"/>
      <c r="BI32" s="198">
        <v>10</v>
      </c>
      <c r="BJ32" s="198" t="s">
        <v>190</v>
      </c>
      <c r="BK32" s="198"/>
      <c r="BL32" s="192"/>
      <c r="BM32" s="192"/>
      <c r="BN32" s="192"/>
      <c r="BO32" s="192"/>
      <c r="BP32" s="192"/>
      <c r="BQ32" s="192"/>
      <c r="BR32" s="192"/>
      <c r="BS32" s="192"/>
      <c r="BT32" s="192"/>
      <c r="BU32" s="192"/>
      <c r="BV32" s="192"/>
      <c r="BW32" s="192"/>
      <c r="BX32" s="192"/>
      <c r="BY32" s="192"/>
      <c r="BZ32" s="192"/>
      <c r="CA32" s="192"/>
      <c r="CB32" s="192"/>
      <c r="CC32" s="192">
        <v>1</v>
      </c>
      <c r="CD32" s="192" t="s">
        <v>182</v>
      </c>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row>
    <row r="33" spans="1:104" ht="16.5" x14ac:dyDescent="0.3">
      <c r="D33" s="356" t="str">
        <f>BI40</f>
        <v/>
      </c>
      <c r="E33" s="356"/>
      <c r="F33" s="356"/>
      <c r="G33" s="356"/>
      <c r="H33" s="356"/>
      <c r="I33" s="356"/>
      <c r="J33" s="356"/>
      <c r="K33" s="356"/>
      <c r="L33" s="356"/>
      <c r="M33" s="356"/>
      <c r="N33" s="356"/>
      <c r="O33" s="356"/>
      <c r="P33" s="356"/>
      <c r="Q33" s="356"/>
      <c r="R33" s="356"/>
      <c r="S33" s="356"/>
      <c r="T33" s="356"/>
      <c r="U33" s="356"/>
      <c r="V33" s="356"/>
      <c r="W33" s="356"/>
      <c r="X33" s="356"/>
      <c r="Y33" s="356"/>
      <c r="Z33" s="356"/>
      <c r="AA33" s="356"/>
      <c r="AB33" s="356"/>
      <c r="AC33" s="356"/>
      <c r="AD33" s="356"/>
      <c r="AE33" s="356"/>
      <c r="AF33" s="356"/>
      <c r="AG33" s="356"/>
      <c r="AH33" s="356"/>
      <c r="AI33" s="356"/>
      <c r="AJ33" s="356"/>
      <c r="AK33" s="356"/>
      <c r="AL33" s="356"/>
      <c r="AM33" s="356"/>
      <c r="AN33" s="356"/>
      <c r="AO33" s="356"/>
      <c r="AP33" s="356"/>
      <c r="AQ33" s="192"/>
      <c r="AR33" s="192"/>
      <c r="AS33" s="197"/>
      <c r="AT33" s="197" t="str">
        <f>IF(BJ38=0,"",BJ38)</f>
        <v/>
      </c>
      <c r="AU33" s="192"/>
      <c r="AV33" s="192"/>
      <c r="AW33" s="192"/>
      <c r="AX33" s="192"/>
      <c r="AY33" s="192"/>
      <c r="AZ33" s="192"/>
      <c r="BA33" s="192"/>
      <c r="BB33" s="192"/>
      <c r="BC33" s="192"/>
      <c r="BD33" s="192"/>
      <c r="BE33" s="192"/>
      <c r="BF33" s="192"/>
      <c r="BG33" s="192"/>
      <c r="BH33" s="198"/>
      <c r="BI33" s="198">
        <v>11</v>
      </c>
      <c r="BJ33" s="198" t="s">
        <v>192</v>
      </c>
      <c r="BK33" s="198"/>
      <c r="BL33" s="192"/>
      <c r="BM33" s="192"/>
      <c r="BN33" s="192"/>
      <c r="BO33" s="192"/>
      <c r="BP33" s="192"/>
      <c r="BQ33" s="192"/>
      <c r="BR33" s="192"/>
      <c r="BS33" s="192"/>
      <c r="BT33" s="192"/>
      <c r="BU33" s="192"/>
      <c r="BV33" s="192"/>
      <c r="BW33" s="192"/>
      <c r="BX33" s="192"/>
      <c r="BY33" s="192"/>
      <c r="BZ33" s="192"/>
      <c r="CA33" s="192"/>
      <c r="CB33" s="192"/>
      <c r="CC33" s="192">
        <v>2</v>
      </c>
      <c r="CD33" s="192" t="s">
        <v>183</v>
      </c>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row>
    <row r="34" spans="1:104" ht="16.5" x14ac:dyDescent="0.3">
      <c r="D34" s="356"/>
      <c r="E34" s="356"/>
      <c r="F34" s="356"/>
      <c r="G34" s="356"/>
      <c r="H34" s="356"/>
      <c r="I34" s="356"/>
      <c r="J34" s="356"/>
      <c r="K34" s="356"/>
      <c r="L34" s="356"/>
      <c r="M34" s="356"/>
      <c r="N34" s="356"/>
      <c r="O34" s="356"/>
      <c r="P34" s="356"/>
      <c r="Q34" s="356"/>
      <c r="R34" s="356"/>
      <c r="S34" s="356"/>
      <c r="T34" s="356"/>
      <c r="U34" s="356"/>
      <c r="V34" s="356"/>
      <c r="W34" s="356"/>
      <c r="X34" s="356"/>
      <c r="Y34" s="356"/>
      <c r="Z34" s="356"/>
      <c r="AA34" s="356"/>
      <c r="AB34" s="356"/>
      <c r="AC34" s="356"/>
      <c r="AD34" s="356"/>
      <c r="AE34" s="356"/>
      <c r="AF34" s="356"/>
      <c r="AG34" s="356"/>
      <c r="AH34" s="356"/>
      <c r="AI34" s="356"/>
      <c r="AJ34" s="356"/>
      <c r="AK34" s="356"/>
      <c r="AL34" s="356"/>
      <c r="AM34" s="356"/>
      <c r="AN34" s="356"/>
      <c r="AO34" s="356"/>
      <c r="AP34" s="356"/>
      <c r="AQ34" s="192"/>
      <c r="AR34" s="192"/>
      <c r="AS34" s="192"/>
      <c r="AT34" s="197" t="e">
        <f>INDEX(DATOS!B:B,MATCH(VALUE(AU13),DATOS!C:C,0),1)</f>
        <v>#VALUE!</v>
      </c>
      <c r="AU34" s="192" t="str">
        <f>IFERROR(ROW(INDEX(DATOS!B:B, MATCH(carp, DATOS!B:B, 0))),"")</f>
        <v/>
      </c>
      <c r="AV34" s="192"/>
      <c r="AW34" s="192"/>
      <c r="AX34" s="192"/>
      <c r="AY34" s="192"/>
      <c r="AZ34" s="192"/>
      <c r="BA34" s="192"/>
      <c r="BB34" s="192"/>
      <c r="BC34" s="192"/>
      <c r="BD34" s="192"/>
      <c r="BE34" s="192"/>
      <c r="BF34" s="192"/>
      <c r="BG34" s="192"/>
      <c r="BH34" s="198"/>
      <c r="BI34" s="198">
        <v>12</v>
      </c>
      <c r="BJ34" s="198" t="s">
        <v>193</v>
      </c>
      <c r="BK34" s="198"/>
      <c r="BL34" s="192"/>
      <c r="BM34" s="192"/>
      <c r="BN34" s="192"/>
      <c r="BO34" s="192"/>
      <c r="BP34" s="192"/>
      <c r="BQ34" s="192"/>
      <c r="BR34" s="192"/>
      <c r="BS34" s="192"/>
      <c r="BT34" s="192"/>
      <c r="BU34" s="192"/>
      <c r="BV34" s="192"/>
      <c r="BW34" s="192"/>
      <c r="BX34" s="192"/>
      <c r="BY34" s="192"/>
      <c r="BZ34" s="192"/>
      <c r="CA34" s="192"/>
      <c r="CB34" s="192"/>
      <c r="CC34" s="192">
        <v>3</v>
      </c>
      <c r="CD34" s="192" t="s">
        <v>184</v>
      </c>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row>
    <row r="35" spans="1:104" ht="1.5" customHeight="1" x14ac:dyDescent="0.3">
      <c r="D35" s="356"/>
      <c r="E35" s="356"/>
      <c r="F35" s="356"/>
      <c r="G35" s="356"/>
      <c r="H35" s="356"/>
      <c r="I35" s="356"/>
      <c r="J35" s="356"/>
      <c r="K35" s="356"/>
      <c r="L35" s="356"/>
      <c r="M35" s="356"/>
      <c r="N35" s="356"/>
      <c r="O35" s="356"/>
      <c r="P35" s="356"/>
      <c r="Q35" s="356"/>
      <c r="R35" s="356"/>
      <c r="S35" s="356"/>
      <c r="T35" s="356"/>
      <c r="U35" s="356"/>
      <c r="V35" s="356"/>
      <c r="W35" s="356"/>
      <c r="X35" s="356"/>
      <c r="Y35" s="356"/>
      <c r="Z35" s="356"/>
      <c r="AA35" s="356"/>
      <c r="AB35" s="356"/>
      <c r="AC35" s="356"/>
      <c r="AD35" s="356"/>
      <c r="AE35" s="356"/>
      <c r="AF35" s="356"/>
      <c r="AG35" s="356"/>
      <c r="AH35" s="356"/>
      <c r="AI35" s="356"/>
      <c r="AJ35" s="356"/>
      <c r="AK35" s="356"/>
      <c r="AL35" s="356"/>
      <c r="AM35" s="356"/>
      <c r="AN35" s="356"/>
      <c r="AO35" s="356"/>
      <c r="AP35" s="356"/>
      <c r="AQ35" s="192"/>
      <c r="AR35" s="192"/>
      <c r="AS35" s="197"/>
      <c r="AT35" s="197"/>
      <c r="AU35" s="192"/>
      <c r="AV35" s="192"/>
      <c r="AW35" s="192"/>
      <c r="AX35" s="192"/>
      <c r="AY35" s="192"/>
      <c r="AZ35" s="192"/>
      <c r="BA35" s="192"/>
      <c r="BB35" s="192"/>
      <c r="BC35" s="192"/>
      <c r="BD35" s="192"/>
      <c r="BE35" s="192"/>
      <c r="BF35" s="192"/>
      <c r="BG35" s="192"/>
      <c r="BH35" s="198"/>
      <c r="BI35" s="198"/>
      <c r="BJ35" s="198" t="str">
        <f>IFERROR(IF(INDEX(DATOS!E:E,MATCH(VALUE(REINSCRIPCION!AU13),DATOS!C:C,0),1)=0,"",INDEX(DATOS!E:E,MATCH(VALUE(REINSCRIPCION!AU13),DATOS!C:C,0),1)),"")</f>
        <v/>
      </c>
      <c r="BK35" s="198"/>
      <c r="BL35" s="192"/>
      <c r="BM35" s="192"/>
      <c r="BN35" s="192"/>
      <c r="BO35" s="192"/>
      <c r="BP35" s="192"/>
      <c r="BQ35" s="192"/>
      <c r="BR35" s="192"/>
      <c r="BS35" s="192"/>
      <c r="BT35" s="192"/>
      <c r="BU35" s="192"/>
      <c r="BV35" s="192"/>
      <c r="BW35" s="192"/>
      <c r="BX35" s="192"/>
      <c r="BY35" s="192"/>
      <c r="BZ35" s="192"/>
      <c r="CA35" s="192"/>
      <c r="CB35" s="192"/>
      <c r="CC35" s="192">
        <v>4</v>
      </c>
      <c r="CD35" s="192" t="s">
        <v>185</v>
      </c>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row>
    <row r="36" spans="1:104" ht="120.75" customHeight="1" x14ac:dyDescent="0.3">
      <c r="D36" s="356"/>
      <c r="E36" s="356"/>
      <c r="F36" s="356"/>
      <c r="G36" s="356"/>
      <c r="H36" s="356"/>
      <c r="I36" s="356"/>
      <c r="J36" s="356"/>
      <c r="K36" s="356"/>
      <c r="L36" s="356"/>
      <c r="M36" s="356"/>
      <c r="N36" s="356"/>
      <c r="O36" s="356"/>
      <c r="P36" s="356"/>
      <c r="Q36" s="356"/>
      <c r="R36" s="356"/>
      <c r="S36" s="356"/>
      <c r="T36" s="356"/>
      <c r="U36" s="356"/>
      <c r="V36" s="356"/>
      <c r="W36" s="356"/>
      <c r="X36" s="356"/>
      <c r="Y36" s="356"/>
      <c r="Z36" s="356"/>
      <c r="AA36" s="356"/>
      <c r="AB36" s="356"/>
      <c r="AC36" s="356"/>
      <c r="AD36" s="356"/>
      <c r="AE36" s="356"/>
      <c r="AF36" s="356"/>
      <c r="AG36" s="356"/>
      <c r="AH36" s="356"/>
      <c r="AI36" s="356"/>
      <c r="AJ36" s="356"/>
      <c r="AK36" s="356"/>
      <c r="AL36" s="356"/>
      <c r="AM36" s="356"/>
      <c r="AN36" s="356"/>
      <c r="AO36" s="356"/>
      <c r="AP36" s="356"/>
      <c r="AQ36" s="192"/>
      <c r="AR36" s="192"/>
      <c r="AS36" s="197"/>
      <c r="AT36" s="197"/>
      <c r="AU36" s="192"/>
      <c r="AV36" s="192"/>
      <c r="AW36" s="192"/>
      <c r="AX36" s="192"/>
      <c r="AY36" s="192"/>
      <c r="AZ36" s="192"/>
      <c r="BA36" s="192"/>
      <c r="BB36" s="192"/>
      <c r="BC36" s="192"/>
      <c r="BD36" s="192"/>
      <c r="BE36" s="192"/>
      <c r="BF36" s="192"/>
      <c r="BG36" s="192"/>
      <c r="BH36" s="198"/>
      <c r="BI36" s="198"/>
      <c r="BJ36" s="198" t="str">
        <f>IFERROR(IF(INDEX(DATOS!D:D,MATCH(VALUE(REINSCRIPCION!AU13),DATOS!C:C,0),1)=0,"",INDEX(DATOS!D:D,MATCH(VALUE(REINSCRIPCION!AU13),DATOS!C:C,0),1)),"")</f>
        <v/>
      </c>
      <c r="BK36" s="198"/>
      <c r="BL36" s="192"/>
      <c r="BM36" s="192"/>
      <c r="BN36" s="192"/>
      <c r="BO36" s="192"/>
      <c r="BP36" s="192"/>
      <c r="BQ36" s="192"/>
      <c r="BR36" s="192"/>
      <c r="BS36" s="192"/>
      <c r="BT36" s="192"/>
      <c r="BU36" s="192"/>
      <c r="BV36" s="192"/>
      <c r="BW36" s="192"/>
      <c r="BX36" s="192"/>
      <c r="BY36" s="192"/>
      <c r="BZ36" s="192"/>
      <c r="CA36" s="192"/>
      <c r="CB36" s="192"/>
      <c r="CC36" s="192">
        <v>5</v>
      </c>
      <c r="CD36" s="192" t="s">
        <v>186</v>
      </c>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row>
    <row r="37" spans="1:104" ht="5.25" customHeight="1" x14ac:dyDescent="0.3">
      <c r="D37" s="194"/>
      <c r="E37" s="194"/>
      <c r="F37" s="194"/>
      <c r="G37" s="194"/>
      <c r="H37" s="194"/>
      <c r="I37" s="194"/>
      <c r="J37" s="194"/>
      <c r="K37" s="194"/>
      <c r="L37" s="194"/>
      <c r="M37" s="194"/>
      <c r="N37" s="194"/>
      <c r="O37" s="194"/>
      <c r="P37" s="194"/>
      <c r="Q37" s="194"/>
      <c r="R37" s="194"/>
      <c r="S37" s="194"/>
      <c r="T37" s="194"/>
      <c r="U37" s="203"/>
      <c r="V37" s="203"/>
      <c r="W37" s="203"/>
      <c r="X37" s="203"/>
      <c r="Y37" s="203"/>
      <c r="Z37" s="203"/>
      <c r="AA37" s="203"/>
      <c r="AB37" s="203"/>
      <c r="AC37" s="203"/>
      <c r="AD37" s="192"/>
      <c r="AE37" s="203"/>
      <c r="AF37" s="192"/>
      <c r="AG37" s="192"/>
      <c r="AH37" s="192"/>
      <c r="AI37" s="192"/>
      <c r="AJ37" s="192"/>
      <c r="AK37" s="192"/>
      <c r="AL37" s="192"/>
      <c r="AM37" s="192"/>
      <c r="AN37" s="192"/>
      <c r="AO37" s="192"/>
      <c r="AP37" s="192"/>
      <c r="AQ37" s="192"/>
      <c r="AR37" s="192"/>
      <c r="AS37" s="197"/>
      <c r="AT37" s="197"/>
      <c r="AU37" s="192"/>
      <c r="AV37" s="192"/>
      <c r="AW37" s="192"/>
      <c r="AX37" s="192"/>
      <c r="AY37" s="192"/>
      <c r="AZ37" s="192"/>
      <c r="BA37" s="192"/>
      <c r="BB37" s="192"/>
      <c r="BC37" s="192"/>
      <c r="BD37" s="192"/>
      <c r="BE37" s="192"/>
      <c r="BF37" s="192"/>
      <c r="BG37" s="192"/>
      <c r="BH37" s="198"/>
      <c r="BI37" s="198"/>
      <c r="BJ37" s="198" t="str">
        <f>IFERROR(IF(INDEX(DATOS!H:H,MATCH(VALUE(REINSCRIPCION!AU13),DATOS!C:C,0),1)=0,"",INDEX(DATOS!H:H,MATCH(VALUE(REINSCRIPCION!AU13),DATOS!C:C,0),1)),"")</f>
        <v/>
      </c>
      <c r="BK37" s="198"/>
      <c r="BL37" s="192"/>
      <c r="BM37" s="192"/>
      <c r="BN37" s="192"/>
      <c r="BO37" s="192"/>
      <c r="BP37" s="192"/>
      <c r="BQ37" s="192"/>
      <c r="BR37" s="192"/>
      <c r="BS37" s="192"/>
      <c r="BT37" s="192"/>
      <c r="BU37" s="192"/>
      <c r="BV37" s="192"/>
      <c r="BW37" s="192"/>
      <c r="BX37" s="192"/>
      <c r="BY37" s="192"/>
      <c r="BZ37" s="192"/>
      <c r="CA37" s="192"/>
      <c r="CB37" s="192"/>
      <c r="CC37" s="192">
        <v>6</v>
      </c>
      <c r="CD37" s="192" t="s">
        <v>187</v>
      </c>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row>
    <row r="38" spans="1:104" ht="15" customHeight="1" x14ac:dyDescent="0.3">
      <c r="A38" s="357" t="s">
        <v>10529</v>
      </c>
      <c r="B38" s="357"/>
      <c r="C38" s="357"/>
      <c r="D38" s="357"/>
      <c r="E38" s="357"/>
      <c r="F38" s="357"/>
      <c r="G38" s="357"/>
      <c r="H38" s="357"/>
      <c r="I38" s="357"/>
      <c r="J38" s="328" t="str">
        <f>AT33</f>
        <v/>
      </c>
      <c r="K38" s="328"/>
      <c r="L38" s="328"/>
      <c r="M38" s="328"/>
      <c r="N38" s="237" t="s">
        <v>10597</v>
      </c>
      <c r="O38" s="194"/>
      <c r="P38" s="194"/>
      <c r="Q38" s="194"/>
      <c r="S38" s="194"/>
      <c r="T38" s="247" t="s">
        <v>10602</v>
      </c>
      <c r="V38" s="203"/>
      <c r="W38" s="203"/>
      <c r="X38" s="203"/>
      <c r="AC38" s="358" t="str">
        <f>IF(J38="","",BK38)</f>
        <v/>
      </c>
      <c r="AD38" s="358"/>
      <c r="AE38" s="358"/>
      <c r="AF38" s="358"/>
      <c r="AG38" s="358"/>
      <c r="AH38" s="247" t="s">
        <v>10601</v>
      </c>
      <c r="AI38" s="192"/>
      <c r="AO38" s="192"/>
      <c r="AP38" s="192"/>
      <c r="AQ38" s="192"/>
      <c r="AR38" s="192"/>
      <c r="AS38" s="216"/>
      <c r="AT38" s="216"/>
      <c r="AU38" s="216"/>
      <c r="AV38" s="216"/>
      <c r="AW38" s="192"/>
      <c r="AX38" s="192"/>
      <c r="AY38" s="192"/>
      <c r="AZ38" s="192"/>
      <c r="BA38" s="192"/>
      <c r="BB38" s="192"/>
      <c r="BC38" s="192"/>
      <c r="BD38" s="192"/>
      <c r="BE38" s="192"/>
      <c r="BF38" s="192"/>
      <c r="BG38" s="192"/>
      <c r="BH38" s="198"/>
      <c r="BI38" s="198"/>
      <c r="BJ38" s="198" t="str">
        <f>IFERROR(INDEX(DATOS!Y:Y,MATCH(VALUE(REINSCRIPCION!AU13),DATOS!C:C,0),1),"")</f>
        <v/>
      </c>
      <c r="BK38" s="217" t="str">
        <f>IF(BJ38="","",(BJ38*0.746*365*24)*0.75+438)</f>
        <v/>
      </c>
      <c r="BL38" s="192"/>
      <c r="BM38" s="192"/>
      <c r="BN38" s="192"/>
      <c r="BO38" s="192"/>
      <c r="BP38" s="192"/>
      <c r="BQ38" s="192"/>
      <c r="BR38" s="192"/>
      <c r="BS38" s="192"/>
      <c r="BT38" s="192"/>
      <c r="BU38" s="192"/>
      <c r="BV38" s="192"/>
      <c r="BW38" s="192"/>
      <c r="BX38" s="192"/>
      <c r="BY38" s="192"/>
      <c r="BZ38" s="192"/>
      <c r="CA38" s="192"/>
      <c r="CB38" s="192"/>
      <c r="CC38" s="192">
        <v>7</v>
      </c>
      <c r="CD38" s="192" t="s">
        <v>188</v>
      </c>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row>
    <row r="39" spans="1:104" ht="15" hidden="1" customHeight="1" x14ac:dyDescent="0.3">
      <c r="D39" s="192"/>
      <c r="E39" s="218"/>
      <c r="F39" s="218"/>
      <c r="G39" s="218"/>
      <c r="H39" s="218"/>
      <c r="I39" s="218"/>
      <c r="J39" s="219"/>
      <c r="K39" s="219"/>
      <c r="L39" s="219"/>
      <c r="M39" s="219"/>
      <c r="N39" s="194"/>
      <c r="O39" s="194"/>
      <c r="P39" s="194"/>
      <c r="Q39" s="194"/>
      <c r="R39" s="194"/>
      <c r="S39" s="194"/>
      <c r="T39" s="194"/>
      <c r="U39" s="203"/>
      <c r="V39" s="203"/>
      <c r="W39" s="203"/>
      <c r="X39" s="203"/>
      <c r="Y39" s="203"/>
      <c r="Z39" s="203"/>
      <c r="AA39" s="203"/>
      <c r="AB39" s="203"/>
      <c r="AC39" s="203"/>
      <c r="AD39" s="192"/>
      <c r="AE39" s="203"/>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8"/>
      <c r="BI39" s="198"/>
      <c r="BJ39" s="198" t="str">
        <f>IFERROR(IF(INDEX(DATOS!D:D,MATCH(VALUE(REINSCRIPCION!AU13),DATOS!C:C,0),1)=0,"",INDEX(DATOS!D:D,MATCH(VALUE(REINSCRIPCION!AU13),DATOS!C:C,0),1)),"")</f>
        <v/>
      </c>
      <c r="BK39" s="198"/>
      <c r="BL39" s="192"/>
      <c r="BM39" s="192"/>
      <c r="BN39" s="192"/>
      <c r="BO39" s="192"/>
      <c r="BP39" s="192"/>
      <c r="BQ39" s="192"/>
      <c r="BR39" s="192"/>
      <c r="BS39" s="192"/>
      <c r="BT39" s="192"/>
      <c r="BU39" s="192"/>
      <c r="BV39" s="192"/>
      <c r="BW39" s="192"/>
      <c r="BX39" s="192"/>
      <c r="BY39" s="192"/>
      <c r="BZ39" s="192"/>
      <c r="CA39" s="192"/>
      <c r="CB39" s="192"/>
      <c r="CC39" s="192">
        <v>8</v>
      </c>
      <c r="CD39" s="192" t="s">
        <v>189</v>
      </c>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row>
    <row r="40" spans="1:104" ht="5.25" customHeight="1" x14ac:dyDescent="0.3">
      <c r="D40" s="200"/>
      <c r="E40" s="194"/>
      <c r="F40" s="194"/>
      <c r="G40" s="194"/>
      <c r="H40" s="194"/>
      <c r="I40" s="194"/>
      <c r="J40" s="194"/>
      <c r="K40" s="194"/>
      <c r="L40" s="194"/>
      <c r="M40" s="194"/>
      <c r="N40" s="194"/>
      <c r="O40" s="194"/>
      <c r="P40" s="194"/>
      <c r="Q40" s="194"/>
      <c r="R40" s="194"/>
      <c r="S40" s="194"/>
      <c r="T40" s="194"/>
      <c r="U40" s="203"/>
      <c r="V40" s="203"/>
      <c r="W40" s="203"/>
      <c r="X40" s="203"/>
      <c r="Y40" s="203"/>
      <c r="Z40" s="203"/>
      <c r="AA40" s="203"/>
      <c r="AB40" s="203"/>
      <c r="AC40" s="203"/>
      <c r="AD40" s="192"/>
      <c r="AE40" s="203"/>
      <c r="AF40" s="192"/>
      <c r="AG40" s="192"/>
      <c r="AH40" s="192"/>
      <c r="AI40" s="192"/>
      <c r="AJ40" s="192"/>
      <c r="AK40" s="192"/>
      <c r="AL40" s="192"/>
      <c r="AM40" s="192"/>
      <c r="AN40" s="192"/>
      <c r="AO40" s="192"/>
      <c r="AP40" s="192"/>
      <c r="AQ40" s="192"/>
      <c r="AR40" s="192"/>
      <c r="AS40" s="197"/>
      <c r="AT40" s="197"/>
      <c r="AU40" s="192"/>
      <c r="AV40" s="192"/>
      <c r="AW40" s="192"/>
      <c r="AX40" s="192"/>
      <c r="AY40" s="192"/>
      <c r="AZ40" s="192"/>
      <c r="BA40" s="192"/>
      <c r="BB40" s="192"/>
      <c r="BC40" s="192"/>
      <c r="BD40" s="192"/>
      <c r="BE40" s="192"/>
      <c r="BF40" s="192"/>
      <c r="BG40" s="192"/>
      <c r="BH40" s="197"/>
      <c r="BI40" s="192" t="str">
        <f>IFERROR(IF(INDEX(DATOS!AU:AU,MATCH(VALUE(REINSCRIPCION!AU13),DATOS!C:C,0),1)="","",INDEX(DATOS!AU:AU,MATCH(VALUE(REINSCRIPCION!AU13),DATOS!C:C,0),1)),"")</f>
        <v/>
      </c>
      <c r="BJ40" s="198" t="str">
        <f>IFERROR(INDEX(DATOS!U:U,MATCH(VALUE(REINSCRIPCION!AU13),DATOS!C:C,0),1)&amp; " Has.","")</f>
        <v/>
      </c>
      <c r="BK40" s="192"/>
      <c r="BL40" s="192"/>
      <c r="BM40" s="192"/>
      <c r="BN40" s="192"/>
      <c r="BO40" s="192"/>
      <c r="BP40" s="192"/>
      <c r="BQ40" s="192"/>
      <c r="BR40" s="192"/>
      <c r="BS40" s="192"/>
      <c r="BT40" s="192"/>
      <c r="BU40" s="192"/>
      <c r="BV40" s="192"/>
      <c r="BW40" s="192"/>
      <c r="BX40" s="192"/>
      <c r="BY40" s="192"/>
      <c r="BZ40" s="192"/>
      <c r="CA40" s="192"/>
      <c r="CB40" s="192"/>
      <c r="CC40" s="192">
        <v>9</v>
      </c>
      <c r="CD40" s="192" t="s">
        <v>191</v>
      </c>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row>
    <row r="41" spans="1:104" ht="16.5" x14ac:dyDescent="0.3">
      <c r="D41" s="194" t="s">
        <v>10584</v>
      </c>
      <c r="E41" s="194"/>
      <c r="F41" s="194"/>
      <c r="G41" s="194"/>
      <c r="H41" s="194"/>
      <c r="I41" s="194"/>
      <c r="J41" s="194"/>
      <c r="K41" s="194"/>
      <c r="L41" s="194"/>
      <c r="M41" s="194"/>
      <c r="N41" s="194"/>
      <c r="O41" s="194"/>
      <c r="P41" s="194"/>
      <c r="Q41" s="194"/>
      <c r="R41" s="194"/>
      <c r="S41" s="194"/>
      <c r="T41" s="194"/>
      <c r="U41" s="203"/>
      <c r="V41" s="203"/>
      <c r="W41" s="203"/>
      <c r="X41" s="203"/>
      <c r="Y41" s="203"/>
      <c r="Z41" s="203"/>
      <c r="AA41" s="203"/>
      <c r="AB41" s="203"/>
      <c r="AC41" s="203"/>
      <c r="AD41" s="192"/>
      <c r="AE41" s="203"/>
      <c r="AF41" s="192"/>
      <c r="AG41" s="192"/>
      <c r="AH41" s="192"/>
      <c r="AI41" s="192"/>
      <c r="AJ41" s="192"/>
      <c r="AK41" s="192"/>
      <c r="AL41" s="192"/>
      <c r="AM41" s="192"/>
      <c r="AN41" s="192"/>
      <c r="AO41" s="192"/>
      <c r="AP41" s="192"/>
      <c r="AQ41" s="192"/>
      <c r="AR41" s="192"/>
      <c r="AS41" s="197"/>
      <c r="AT41" s="197"/>
      <c r="AU41" s="192"/>
      <c r="AV41" s="192"/>
      <c r="AW41" s="192"/>
      <c r="AX41" s="192"/>
      <c r="AY41" s="192"/>
      <c r="AZ41" s="192"/>
      <c r="BA41" s="192"/>
      <c r="BB41" s="192"/>
      <c r="BC41" s="192"/>
      <c r="BD41" s="192"/>
      <c r="BE41" s="192"/>
      <c r="BF41" s="192"/>
      <c r="BG41" s="192"/>
      <c r="BH41" s="192"/>
      <c r="BI41" s="192" t="str">
        <f>IFERROR(IF(INDEX(DATOS!X:X,MATCH(VALUE(REINSCRIPCION!AU13),DATOS!C:C,0),1)="","",INDEX(DATOS!X:X,MATCH(VALUE(REINSCRIPCION!AU13),DATOS!C:C,0),1)),"")</f>
        <v/>
      </c>
      <c r="BJ41" s="192" t="str">
        <f>IFERROR(INDEX(DATOS!K:K,MATCH(VALUE(REINSCRIPCION!AU13),DATOS!C:C,0),1),"")</f>
        <v/>
      </c>
      <c r="BK41" s="192"/>
      <c r="BL41" s="192"/>
      <c r="BM41" s="192"/>
      <c r="BN41" s="192"/>
      <c r="BO41" s="192"/>
      <c r="BP41" s="192"/>
      <c r="BQ41" s="192"/>
      <c r="BR41" s="192"/>
      <c r="BS41" s="192"/>
      <c r="BT41" s="192"/>
      <c r="BU41" s="192"/>
      <c r="BV41" s="192"/>
      <c r="BW41" s="192"/>
      <c r="BX41" s="192"/>
      <c r="BY41" s="192"/>
      <c r="BZ41" s="192"/>
      <c r="CA41" s="192"/>
      <c r="CB41" s="192"/>
      <c r="CC41" s="192">
        <v>10</v>
      </c>
      <c r="CD41" s="192" t="s">
        <v>190</v>
      </c>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row>
    <row r="42" spans="1:104" ht="15" customHeight="1" x14ac:dyDescent="0.3">
      <c r="D42" s="349" t="s">
        <v>10585</v>
      </c>
      <c r="E42" s="350"/>
      <c r="F42" s="350"/>
      <c r="G42" s="350"/>
      <c r="H42" s="350"/>
      <c r="I42" s="350"/>
      <c r="J42" s="350"/>
      <c r="K42" s="350"/>
      <c r="L42" s="350"/>
      <c r="M42" s="350"/>
      <c r="N42" s="350"/>
      <c r="O42" s="350"/>
      <c r="P42" s="350"/>
      <c r="Q42" s="350"/>
      <c r="R42" s="350"/>
      <c r="S42" s="350"/>
      <c r="T42" s="350"/>
      <c r="U42" s="350"/>
      <c r="V42" s="350"/>
      <c r="W42" s="351"/>
      <c r="X42" s="349" t="s">
        <v>10586</v>
      </c>
      <c r="Y42" s="350"/>
      <c r="Z42" s="350"/>
      <c r="AA42" s="350"/>
      <c r="AB42" s="350"/>
      <c r="AC42" s="350"/>
      <c r="AD42" s="350"/>
      <c r="AE42" s="350"/>
      <c r="AF42" s="350"/>
      <c r="AG42" s="350"/>
      <c r="AH42" s="350"/>
      <c r="AI42" s="350"/>
      <c r="AJ42" s="350"/>
      <c r="AK42" s="350"/>
      <c r="AL42" s="350"/>
      <c r="AM42" s="350"/>
      <c r="AN42" s="350"/>
      <c r="AO42" s="350"/>
      <c r="AP42" s="351"/>
      <c r="AQ42" s="192"/>
      <c r="AR42" s="192"/>
      <c r="AS42" s="197"/>
      <c r="AT42" s="197"/>
      <c r="AU42" s="192"/>
      <c r="AV42" s="192"/>
      <c r="AW42" s="192"/>
      <c r="AX42" s="192"/>
      <c r="AY42" s="192"/>
      <c r="AZ42" s="192"/>
      <c r="BA42" s="192"/>
      <c r="BB42" s="192"/>
      <c r="BC42" s="192"/>
      <c r="BD42" s="192"/>
      <c r="BE42" s="192"/>
      <c r="BF42" s="192"/>
      <c r="BG42" s="192"/>
      <c r="BH42" s="192"/>
      <c r="BI42" s="192" t="str">
        <f>IFERROR(IF(INDEX(DATOS!AG:AG,MATCH(VALUE(REINSCRIPCION!AU13),DATOS!C:C,0),1)=0,"",INDEX(DATOS!AG:AG,MATCH(VALUE(REINSCRIPCION!AU13),DATOS!C:C,0),1)),"")</f>
        <v/>
      </c>
      <c r="BJ42" s="192" t="str">
        <f>IFERROR(INDEX(DATOS!T:T,MATCH(VALUE(REINSCRIPCION!AU13),DATOS!C:C,0),1),"")</f>
        <v/>
      </c>
      <c r="BK42" s="192"/>
      <c r="BL42" s="192"/>
      <c r="BM42" s="192"/>
      <c r="BN42" s="192"/>
      <c r="BO42" s="192"/>
      <c r="BP42" s="192"/>
      <c r="BQ42" s="192"/>
      <c r="BR42" s="192"/>
      <c r="BS42" s="192"/>
      <c r="BT42" s="192"/>
      <c r="BU42" s="192"/>
      <c r="BV42" s="192"/>
      <c r="BW42" s="192"/>
      <c r="BX42" s="192"/>
      <c r="BY42" s="192"/>
      <c r="BZ42" s="192"/>
      <c r="CA42" s="192"/>
      <c r="CB42" s="192"/>
      <c r="CC42" s="192">
        <v>11</v>
      </c>
      <c r="CD42" s="192" t="s">
        <v>192</v>
      </c>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row>
    <row r="43" spans="1:104" ht="16.5" x14ac:dyDescent="0.3">
      <c r="D43" s="346" t="str">
        <f>PROPER(BI42)</f>
        <v/>
      </c>
      <c r="E43" s="347"/>
      <c r="F43" s="347"/>
      <c r="G43" s="347"/>
      <c r="H43" s="347"/>
      <c r="I43" s="347"/>
      <c r="J43" s="347"/>
      <c r="K43" s="347"/>
      <c r="L43" s="347"/>
      <c r="M43" s="347"/>
      <c r="N43" s="347"/>
      <c r="O43" s="347"/>
      <c r="P43" s="347"/>
      <c r="Q43" s="347"/>
      <c r="R43" s="347"/>
      <c r="S43" s="347"/>
      <c r="T43" s="347"/>
      <c r="U43" s="347"/>
      <c r="V43" s="347"/>
      <c r="W43" s="348"/>
      <c r="X43" s="346" t="str">
        <f>PROPER(BI43)</f>
        <v/>
      </c>
      <c r="Y43" s="347"/>
      <c r="Z43" s="347"/>
      <c r="AA43" s="347"/>
      <c r="AB43" s="347"/>
      <c r="AC43" s="347"/>
      <c r="AD43" s="347"/>
      <c r="AE43" s="347"/>
      <c r="AF43" s="347"/>
      <c r="AG43" s="347"/>
      <c r="AH43" s="347"/>
      <c r="AI43" s="347"/>
      <c r="AJ43" s="347"/>
      <c r="AK43" s="347"/>
      <c r="AL43" s="347"/>
      <c r="AM43" s="347"/>
      <c r="AN43" s="347"/>
      <c r="AO43" s="347"/>
      <c r="AP43" s="348"/>
      <c r="AQ43" s="192"/>
      <c r="AR43" s="192"/>
      <c r="AS43" s="197"/>
      <c r="AT43" s="197"/>
      <c r="AU43" s="192"/>
      <c r="AV43" s="192"/>
      <c r="AW43" s="192"/>
      <c r="AX43" s="192"/>
      <c r="AY43" s="192">
        <v>0</v>
      </c>
      <c r="AZ43" s="192"/>
      <c r="BA43" s="192" t="s">
        <v>106</v>
      </c>
      <c r="BB43" s="192"/>
      <c r="BC43" s="192"/>
      <c r="BD43" s="192"/>
      <c r="BE43" s="192"/>
      <c r="BF43" s="192"/>
      <c r="BG43" s="192"/>
      <c r="BH43" s="192"/>
      <c r="BI43" s="192" t="str">
        <f>IFERROR(IF(INDEX(DATOS!AH:AH,MATCH(VALUE(REINSCRIPCION!AU13),DATOS!C:C,0),1)=0,"",INDEX(DATOS!AH:AH,MATCH(VALUE(REINSCRIPCION!AU13),DATOS!C:C,0),1)),"")</f>
        <v/>
      </c>
      <c r="BJ43" s="192" t="str">
        <f>IFERROR(INDEX(DATOS!R:R,MATCH(VALUE(REINSCRIPCION!AU13),DATOS!C:C,0),1),"")</f>
        <v/>
      </c>
      <c r="BK43" s="192"/>
      <c r="BL43" s="192"/>
      <c r="BM43" s="192"/>
      <c r="BN43" s="192"/>
      <c r="BO43" s="192"/>
      <c r="BP43" s="192"/>
      <c r="BQ43" s="192"/>
      <c r="BR43" s="192"/>
      <c r="BS43" s="192"/>
      <c r="BT43" s="192"/>
      <c r="BU43" s="192"/>
      <c r="BV43" s="192"/>
      <c r="BW43" s="192"/>
      <c r="BX43" s="192"/>
      <c r="BY43" s="192"/>
      <c r="BZ43" s="192"/>
      <c r="CA43" s="192"/>
      <c r="CB43" s="192"/>
      <c r="CC43" s="192">
        <v>12</v>
      </c>
      <c r="CD43" s="192" t="s">
        <v>193</v>
      </c>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row>
    <row r="44" spans="1:104" ht="5.25" customHeight="1" x14ac:dyDescent="0.3">
      <c r="E44" s="194"/>
      <c r="H44" s="192"/>
      <c r="I44" s="192"/>
      <c r="J44" s="192"/>
      <c r="K44" s="192"/>
      <c r="L44" s="192"/>
      <c r="M44" s="192"/>
      <c r="N44" s="192"/>
      <c r="O44" s="192"/>
      <c r="P44" s="192"/>
      <c r="Q44" s="192"/>
      <c r="R44" s="192"/>
      <c r="S44" s="192"/>
      <c r="T44" s="192"/>
      <c r="U44" s="221"/>
      <c r="V44" s="221"/>
      <c r="W44" s="221"/>
      <c r="X44" s="221"/>
      <c r="Y44" s="221"/>
      <c r="AF44" s="221"/>
      <c r="AG44" s="221"/>
      <c r="AH44" s="221"/>
      <c r="AI44" s="221"/>
      <c r="AJ44" s="221"/>
      <c r="AK44" s="221"/>
      <c r="AL44" s="221"/>
      <c r="AM44" s="221"/>
      <c r="AN44" s="222"/>
      <c r="AO44" s="222"/>
      <c r="AP44" s="222"/>
      <c r="AQ44" s="222"/>
      <c r="AR44" s="222"/>
      <c r="AS44" s="197"/>
      <c r="AT44" s="197"/>
      <c r="AU44" s="192"/>
      <c r="AV44" s="192"/>
      <c r="AW44" s="192"/>
      <c r="AX44" s="192"/>
      <c r="AY44" s="192">
        <f t="shared" ref="AY44:AY107" si="0">AY43+AZ44</f>
        <v>1</v>
      </c>
      <c r="AZ44" s="192">
        <f>IF(BA44="",0,1)</f>
        <v>1</v>
      </c>
      <c r="BA44" s="197">
        <f>IF(DATOS!J2=AW$45,DATOS!C2,"")</f>
        <v>0</v>
      </c>
      <c r="BB44" s="192"/>
      <c r="BC44" s="192"/>
      <c r="BD44" s="192"/>
      <c r="BE44" s="192"/>
      <c r="BF44" s="192"/>
      <c r="BG44" s="192"/>
      <c r="BH44" s="192"/>
      <c r="BI44" s="192"/>
      <c r="BJ44" s="192" t="str">
        <f>IFERROR(INDEX(DATOS!S:S,MATCH(VALUE(REINSCRIPCION!AU13),DATOS!C:C,0),1),"")</f>
        <v/>
      </c>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row>
    <row r="45" spans="1:104" ht="16.5" x14ac:dyDescent="0.3">
      <c r="D45" s="194" t="s">
        <v>10598</v>
      </c>
      <c r="E45" s="239"/>
      <c r="F45" s="353" t="s">
        <v>10535</v>
      </c>
      <c r="G45" s="353"/>
      <c r="H45" s="239"/>
      <c r="I45" s="192"/>
      <c r="J45" s="354" t="s">
        <v>10599</v>
      </c>
      <c r="K45" s="354"/>
      <c r="L45" s="354"/>
      <c r="M45" s="354"/>
      <c r="N45" s="354"/>
      <c r="O45" s="354"/>
      <c r="P45" s="354"/>
      <c r="Q45" s="354"/>
      <c r="R45" s="354"/>
      <c r="S45" s="354"/>
      <c r="T45" s="354"/>
      <c r="U45" s="354"/>
      <c r="V45" s="354"/>
      <c r="W45" s="354"/>
      <c r="X45" s="354"/>
      <c r="Y45" s="354"/>
      <c r="Z45" s="354"/>
      <c r="AA45" s="354"/>
      <c r="AB45" s="354"/>
      <c r="AC45" s="354"/>
      <c r="AD45" s="354"/>
      <c r="AE45" s="354"/>
      <c r="AF45" s="354"/>
      <c r="AG45" s="354"/>
      <c r="AH45" s="354"/>
      <c r="AI45" s="354"/>
      <c r="AJ45" s="354"/>
      <c r="AK45" s="354"/>
      <c r="AL45" s="354"/>
      <c r="AM45" s="354"/>
      <c r="AN45" s="354"/>
      <c r="AO45" s="354"/>
      <c r="AP45" s="354"/>
      <c r="AQ45" s="192"/>
      <c r="AR45" s="192"/>
      <c r="AS45" s="197"/>
      <c r="AT45" s="197"/>
      <c r="AU45" s="192"/>
      <c r="AV45" s="192"/>
      <c r="AW45" s="192" t="str">
        <f>D53</f>
        <v/>
      </c>
      <c r="AX45" s="192"/>
      <c r="AY45" s="192">
        <f t="shared" si="0"/>
        <v>1</v>
      </c>
      <c r="AZ45" s="192">
        <f>IF(BA45="",0,IFERROR(IF(VLOOKUP(BA45,BA$44:BA44,1,0)&gt;0,0,0),1))</f>
        <v>0</v>
      </c>
      <c r="BA45" s="197">
        <f>IF(DATOS!J3=AW$45,DATOS!C3,"")</f>
        <v>0</v>
      </c>
      <c r="BB45" s="192"/>
      <c r="BC45" s="192"/>
      <c r="BD45" s="192"/>
      <c r="BE45" s="192"/>
      <c r="BF45" s="192"/>
      <c r="BG45" s="192"/>
      <c r="BH45" s="192"/>
      <c r="BI45" s="192"/>
      <c r="BJ45" s="192" t="str">
        <f>IF(OR(BK46=1,BK46=2,BK46=3,BK46=4),IFERROR(IF(INDEX(DATOS!BE:BE,MATCH(VALUE(REINSCRIPCION!AU13),DATOS!C:C,0),1)=0,"",INDEX(DATOS!BE:BE,MATCH(VALUE(REINSCRIPCION!AU13),DATOS!C:C,0),1)),""),"")</f>
        <v/>
      </c>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row>
    <row r="46" spans="1:104" ht="16.5" x14ac:dyDescent="0.3">
      <c r="D46" s="339" t="str">
        <f>IF(BJ58=0,"",BJ58)</f>
        <v/>
      </c>
      <c r="E46" s="339"/>
      <c r="F46" s="339"/>
      <c r="G46" s="339"/>
      <c r="H46" s="339"/>
      <c r="I46" s="339"/>
      <c r="J46" s="339"/>
      <c r="K46" s="339"/>
      <c r="L46" s="339"/>
      <c r="M46" s="339"/>
      <c r="N46" s="339"/>
      <c r="O46" s="339"/>
      <c r="P46" s="339"/>
      <c r="Q46" s="339"/>
      <c r="R46" s="339"/>
      <c r="S46" s="339"/>
      <c r="T46" s="339"/>
      <c r="U46" s="339"/>
      <c r="V46" s="339"/>
      <c r="W46" s="355" t="s">
        <v>10600</v>
      </c>
      <c r="X46" s="355"/>
      <c r="Y46" s="355"/>
      <c r="Z46" s="355"/>
      <c r="AA46" s="340" t="str">
        <f>IF(BJ57=0,"",BJ57)</f>
        <v/>
      </c>
      <c r="AB46" s="340"/>
      <c r="AC46" s="340"/>
      <c r="AD46" s="340"/>
      <c r="AE46" s="340"/>
      <c r="AF46" s="340"/>
      <c r="AG46" s="340"/>
      <c r="AH46" s="221"/>
      <c r="AI46" s="221"/>
      <c r="AJ46" s="221"/>
      <c r="AK46" s="221"/>
      <c r="AL46" s="221"/>
      <c r="AM46" s="221"/>
      <c r="AN46" s="222"/>
      <c r="AO46" s="222"/>
      <c r="AP46" s="222"/>
      <c r="AQ46" s="192"/>
      <c r="AR46" s="192"/>
      <c r="AS46" s="197"/>
      <c r="AT46" s="197"/>
      <c r="AU46" s="192"/>
      <c r="AV46" s="192">
        <v>1</v>
      </c>
      <c r="AW46" s="197">
        <f t="shared" ref="AW46:AW53" si="1">IFERROR(VLOOKUP(AV46,AY$44:BA$3376,3,0),"")</f>
        <v>0</v>
      </c>
      <c r="AX46" s="192"/>
      <c r="AY46" s="192">
        <f>AY45+AZ46</f>
        <v>1</v>
      </c>
      <c r="AZ46" s="192">
        <f>IF(BA46="",0,IFERROR(IF(VLOOKUP(BA46,BA$44:BA45,1,0)&gt;0,0,0),1))</f>
        <v>0</v>
      </c>
      <c r="BA46" s="197">
        <f>IF(DATOS!J4=AW$45,DATOS!C4,"")</f>
        <v>0</v>
      </c>
      <c r="BB46" s="192"/>
      <c r="BC46" s="192"/>
      <c r="BD46" s="192"/>
      <c r="BE46" s="192"/>
      <c r="BF46" s="192"/>
      <c r="BG46" s="192"/>
      <c r="BH46" s="192"/>
      <c r="BI46" s="192"/>
      <c r="BJ46" s="192" t="str">
        <f>IF(OR(BK46=1,BK46=2,BK46=3,BK46=4),IFERROR(INDEX(DATOS!BF:BF,MATCH(VALUE(REINSCRIPCION!AU13),DATOS!C:C,0),1),""),"")</f>
        <v/>
      </c>
      <c r="BK46" s="192" t="str">
        <f>IFERROR(INDEX(DATOS!BB:BB,MATCH(VALUE(REINSCRIPCION!AU13),DATOS!C:C,0),1),"")</f>
        <v/>
      </c>
      <c r="BL46" s="192" t="str">
        <f>IFERROR(INDEX(DATOS!BI:BI,MATCH(VALUE(REINSCRIPCION!AU13),DATOS!C:C,0),1),"")</f>
        <v/>
      </c>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row>
    <row r="47" spans="1:104" ht="5.25" customHeight="1" x14ac:dyDescent="0.3">
      <c r="H47" s="192"/>
      <c r="I47" s="192"/>
      <c r="J47" s="192"/>
      <c r="K47" s="192"/>
      <c r="L47" s="192"/>
      <c r="M47" s="192"/>
      <c r="N47" s="192"/>
      <c r="O47" s="192"/>
      <c r="P47" s="192"/>
      <c r="Q47" s="192"/>
      <c r="R47" s="192"/>
      <c r="S47" s="192"/>
      <c r="T47" s="192"/>
      <c r="U47" s="221"/>
      <c r="V47" s="221"/>
      <c r="W47" s="221"/>
      <c r="X47" s="221"/>
      <c r="Y47" s="221"/>
      <c r="AF47" s="221"/>
      <c r="AG47" s="221"/>
      <c r="AH47" s="221"/>
      <c r="AI47" s="221"/>
      <c r="AJ47" s="221"/>
      <c r="AK47" s="221"/>
      <c r="AL47" s="221"/>
      <c r="AM47" s="221"/>
      <c r="AN47" s="222"/>
      <c r="AO47" s="222"/>
      <c r="AP47" s="222"/>
      <c r="AQ47" s="192"/>
      <c r="AR47" s="192"/>
      <c r="AS47" s="197"/>
      <c r="AT47" s="197"/>
      <c r="AU47" s="192"/>
      <c r="AV47" s="192">
        <v>2</v>
      </c>
      <c r="AW47" s="197" t="str">
        <f t="shared" si="1"/>
        <v/>
      </c>
      <c r="AX47" s="192"/>
      <c r="AY47" s="192">
        <f t="shared" si="0"/>
        <v>1</v>
      </c>
      <c r="AZ47" s="192">
        <f>IF(BA47="",0,IFERROR(IF(VLOOKUP(BA47,BA$44:BA46,1,0)&gt;0,0,0),1))</f>
        <v>0</v>
      </c>
      <c r="BA47" s="197">
        <f>IF(DATOS!J5=AW$45,DATOS!C5,"")</f>
        <v>0</v>
      </c>
      <c r="BB47" s="192"/>
      <c r="BC47" s="192"/>
      <c r="BD47" s="192"/>
      <c r="BE47" s="192"/>
      <c r="BF47" s="192"/>
      <c r="BG47" s="192"/>
      <c r="BH47" s="192"/>
      <c r="BI47" s="192"/>
      <c r="BJ47" s="192" t="str">
        <f>IFERROR(IF(INDEX(DATOS!BG:BG,MATCH(VALUE(REINSCRIPCION!AU13),DATOS!C:C,0),1)=0,"",INDEX(DATOS!BG:BG,MATCH(VALUE(REINSCRIPCION!AU13),DATOS!C:C,0),1)),"")</f>
        <v/>
      </c>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row>
    <row r="48" spans="1:104" ht="15" customHeight="1" x14ac:dyDescent="0.3">
      <c r="D48" s="223" t="s">
        <v>10438</v>
      </c>
      <c r="E48" s="223"/>
      <c r="F48" s="195"/>
      <c r="G48" s="195"/>
      <c r="H48" s="195"/>
      <c r="I48" s="195"/>
      <c r="J48" s="194"/>
      <c r="K48" s="194"/>
      <c r="L48" s="194"/>
      <c r="M48" s="194"/>
      <c r="N48" s="194"/>
      <c r="O48" s="194"/>
      <c r="P48" s="194"/>
      <c r="Q48" s="195"/>
      <c r="R48" s="194"/>
      <c r="S48" s="195"/>
      <c r="T48" s="194"/>
      <c r="U48" s="203"/>
      <c r="V48" s="203"/>
      <c r="W48" s="203"/>
      <c r="X48" s="203"/>
      <c r="Y48" s="203"/>
      <c r="Z48" s="203"/>
      <c r="AA48" s="203"/>
      <c r="AB48" s="203"/>
      <c r="AC48" s="203"/>
      <c r="AD48" s="192"/>
      <c r="AE48" s="203"/>
      <c r="AF48" s="192"/>
      <c r="AG48" s="192"/>
      <c r="AH48" s="192"/>
      <c r="AI48" s="192"/>
      <c r="AJ48" s="192"/>
      <c r="AK48" s="192"/>
      <c r="AL48" s="192"/>
      <c r="AM48" s="192"/>
      <c r="AN48" s="192"/>
      <c r="AO48" s="192"/>
      <c r="AP48" s="192"/>
      <c r="AQ48" s="192"/>
      <c r="AR48" s="192"/>
      <c r="AS48" s="197"/>
      <c r="AT48" s="197"/>
      <c r="AU48" s="192"/>
      <c r="AV48" s="192">
        <v>3</v>
      </c>
      <c r="AW48" s="197" t="str">
        <f t="shared" si="1"/>
        <v/>
      </c>
      <c r="AX48" s="192"/>
      <c r="AY48" s="192">
        <f t="shared" si="0"/>
        <v>1</v>
      </c>
      <c r="AZ48" s="192">
        <f>IF(BA48="",0,IFERROR(IF(VLOOKUP(BA48,BA$44:BA47,1,0)&gt;0,0,0),1))</f>
        <v>0</v>
      </c>
      <c r="BA48" s="197">
        <f>IF(DATOS!J6=AW$45,DATOS!C6,"")</f>
        <v>0</v>
      </c>
      <c r="BB48" s="192"/>
      <c r="BC48" s="192"/>
      <c r="BD48" s="192"/>
      <c r="BE48" s="192"/>
      <c r="BF48" s="197"/>
      <c r="BG48" s="192"/>
      <c r="BH48" s="192"/>
      <c r="BI48" s="192"/>
      <c r="BJ48" s="192" t="str">
        <f>IFERROR(IF(INDEX(DATOS!BH:BH,MATCH(VALUE(REINSCRIPCION!AU13),DATOS!C:C,0),1)=0,"",INDEX(DATOS!BH:BH,MATCH(VALUE(REINSCRIPCION!AU13),DATOS!C:C,0),1)),"")</f>
        <v/>
      </c>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row>
    <row r="49" spans="1:104" ht="16.5" x14ac:dyDescent="0.3">
      <c r="D49" s="344" t="s">
        <v>10587</v>
      </c>
      <c r="E49" s="344"/>
      <c r="F49" s="344"/>
      <c r="G49" s="344"/>
      <c r="H49" s="344"/>
      <c r="I49" s="344"/>
      <c r="J49" s="344"/>
      <c r="K49" s="194"/>
      <c r="L49" s="194"/>
      <c r="M49" s="194"/>
      <c r="N49" s="194"/>
      <c r="O49" s="194"/>
      <c r="U49" s="203"/>
      <c r="V49" s="203"/>
      <c r="W49" s="203"/>
      <c r="X49" s="203"/>
      <c r="Y49" s="203"/>
      <c r="Z49" s="203"/>
      <c r="AA49" s="249"/>
      <c r="AB49" s="250"/>
      <c r="AC49" s="333" t="s">
        <v>10590</v>
      </c>
      <c r="AD49" s="334"/>
      <c r="AE49" s="334"/>
      <c r="AF49" s="334"/>
      <c r="AG49" s="334"/>
      <c r="AH49" s="334"/>
      <c r="AI49" s="334"/>
      <c r="AJ49" s="334"/>
      <c r="AK49" s="334"/>
      <c r="AL49" s="334"/>
      <c r="AM49" s="334"/>
      <c r="AN49" s="334"/>
      <c r="AO49" s="334"/>
      <c r="AP49" s="335"/>
      <c r="AQ49" s="192"/>
      <c r="AR49" s="192"/>
      <c r="AS49" s="197"/>
      <c r="AT49" s="197"/>
      <c r="AU49" s="192"/>
      <c r="AV49" s="192">
        <v>4</v>
      </c>
      <c r="AW49" s="197" t="str">
        <f t="shared" si="1"/>
        <v/>
      </c>
      <c r="AX49" s="192"/>
      <c r="AY49" s="192">
        <f t="shared" si="0"/>
        <v>1</v>
      </c>
      <c r="AZ49" s="192">
        <f>IF(BA49="",0,IFERROR(IF(VLOOKUP(BA49,BA$44:BA48,1,0)&gt;0,0,0),1))</f>
        <v>0</v>
      </c>
      <c r="BA49" s="197">
        <f>IF(DATOS!J7=AW$45,DATOS!C7,"")</f>
        <v>0</v>
      </c>
      <c r="BB49" s="192"/>
      <c r="BC49" s="192"/>
      <c r="BD49" s="192"/>
      <c r="BE49" s="192"/>
      <c r="BF49" s="192"/>
      <c r="BG49" s="192"/>
      <c r="BH49" s="192"/>
      <c r="BI49" s="192"/>
      <c r="BJ49" s="192" t="str">
        <f>IFERROR(INDEX(DATOS!F:F,MATCH(VALUE(REINSCRIPCION!AU13),DATOS!C:C,0),1),"")</f>
        <v/>
      </c>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row>
    <row r="50" spans="1:104" ht="15" customHeight="1" x14ac:dyDescent="0.3">
      <c r="D50" s="203"/>
      <c r="E50" s="203"/>
      <c r="F50" s="192"/>
      <c r="G50" s="203"/>
      <c r="H50" s="192"/>
      <c r="I50" s="192"/>
      <c r="J50" s="192"/>
      <c r="K50" s="223"/>
      <c r="L50" s="223"/>
      <c r="M50" s="194"/>
      <c r="N50" s="194"/>
      <c r="O50" s="194"/>
      <c r="U50" s="203"/>
      <c r="V50" s="203"/>
      <c r="W50" s="203"/>
      <c r="X50" s="203"/>
      <c r="Y50" s="203"/>
      <c r="Z50" s="203"/>
      <c r="AA50" s="209"/>
      <c r="AB50" s="209"/>
      <c r="AC50" s="254"/>
      <c r="AD50" s="251"/>
      <c r="AE50" s="251"/>
      <c r="AF50" s="251"/>
      <c r="AG50" s="251"/>
      <c r="AH50" s="251"/>
      <c r="AI50" s="251"/>
      <c r="AJ50" s="251"/>
      <c r="AK50" s="251"/>
      <c r="AL50" s="251"/>
      <c r="AM50" s="251"/>
      <c r="AN50" s="251"/>
      <c r="AO50" s="251"/>
      <c r="AP50" s="255"/>
      <c r="AQ50" s="192"/>
      <c r="AR50" s="192"/>
      <c r="AS50" s="197"/>
      <c r="AT50" s="197"/>
      <c r="AU50" s="192"/>
      <c r="AV50" s="192">
        <v>5</v>
      </c>
      <c r="AW50" s="197" t="str">
        <f t="shared" si="1"/>
        <v/>
      </c>
      <c r="AX50" s="192"/>
      <c r="AY50" s="192">
        <f t="shared" si="0"/>
        <v>1</v>
      </c>
      <c r="AZ50" s="192">
        <f>IF(BA50="",0,IFERROR(IF(VLOOKUP(BA50,BA$44:BA49,1,0)&gt;0,0,0),1))</f>
        <v>0</v>
      </c>
      <c r="BA50" s="197">
        <f>IF(DATOS!J8=AW$45,DATOS!C8,"")</f>
        <v>0</v>
      </c>
      <c r="BB50" s="192"/>
      <c r="BC50" s="192"/>
      <c r="BD50" s="192"/>
      <c r="BE50" s="192"/>
      <c r="BF50" s="192"/>
      <c r="BG50" s="192"/>
      <c r="BH50" s="192"/>
      <c r="BI50" s="192"/>
      <c r="BJ50" s="192" t="str">
        <f>IFERROR(INDEX(DATOS!V:V,MATCH(VALUE(REINSCRIPCION!AU13),DATOS!C:C,0),1),"")</f>
        <v/>
      </c>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row>
    <row r="51" spans="1:104" ht="16.5" x14ac:dyDescent="0.3">
      <c r="D51" s="195"/>
      <c r="E51" s="195"/>
      <c r="F51" s="194"/>
      <c r="G51" s="195"/>
      <c r="H51" s="363"/>
      <c r="I51" s="363"/>
      <c r="J51" s="363"/>
      <c r="K51" s="363"/>
      <c r="L51" s="363"/>
      <c r="M51" s="363"/>
      <c r="N51" s="194"/>
      <c r="O51" s="194"/>
      <c r="U51" s="203"/>
      <c r="V51" s="203"/>
      <c r="W51" s="203"/>
      <c r="X51" s="203"/>
      <c r="Y51" s="203"/>
      <c r="Z51" s="203"/>
      <c r="AA51" s="225"/>
      <c r="AB51" s="225"/>
      <c r="AC51" s="256"/>
      <c r="AD51" s="252"/>
      <c r="AE51" s="252"/>
      <c r="AF51" s="251"/>
      <c r="AG51" s="251"/>
      <c r="AH51" s="251"/>
      <c r="AI51" s="251"/>
      <c r="AJ51" s="251"/>
      <c r="AK51" s="251"/>
      <c r="AL51" s="251"/>
      <c r="AM51" s="251"/>
      <c r="AN51" s="251"/>
      <c r="AO51" s="251"/>
      <c r="AP51" s="255"/>
      <c r="AQ51" s="192"/>
      <c r="AR51" s="192"/>
      <c r="AS51" s="197"/>
      <c r="AT51" s="197"/>
      <c r="AU51" s="192"/>
      <c r="AV51" s="192">
        <v>6</v>
      </c>
      <c r="AW51" s="197" t="str">
        <f t="shared" si="1"/>
        <v/>
      </c>
      <c r="AX51" s="192"/>
      <c r="AY51" s="192">
        <f t="shared" si="0"/>
        <v>1</v>
      </c>
      <c r="AZ51" s="192">
        <f>IF(BA51="",0,IFERROR(IF(VLOOKUP(BA51,BA$44:BA50,1,0)&gt;0,0,0),1))</f>
        <v>0</v>
      </c>
      <c r="BA51" s="197">
        <f>IF(DATOS!J9=AW$45,DATOS!C9,"")</f>
        <v>0</v>
      </c>
      <c r="BB51" s="192"/>
      <c r="BC51" s="192"/>
      <c r="BD51" s="192"/>
      <c r="BE51" s="192"/>
      <c r="BF51" s="192"/>
      <c r="BG51" s="192"/>
      <c r="BH51" s="192"/>
      <c r="BI51" s="192"/>
      <c r="BJ51" s="192" t="str">
        <f>IFERROR(INDEX(DATOS!O:O,MATCH(VALUE(REINSCRIPCION!AU13),DATOS!C:C,0),1),"")</f>
        <v/>
      </c>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row>
    <row r="52" spans="1:104" ht="16.5" x14ac:dyDescent="0.3">
      <c r="A52" s="152"/>
      <c r="B52" s="152"/>
      <c r="C52" s="152"/>
      <c r="D52" s="226"/>
      <c r="E52" s="226"/>
      <c r="F52" s="227"/>
      <c r="G52" s="226"/>
      <c r="H52" s="227"/>
      <c r="I52" s="227"/>
      <c r="J52" s="227"/>
      <c r="K52" s="227"/>
      <c r="L52" s="227"/>
      <c r="M52" s="227"/>
      <c r="N52" s="227"/>
      <c r="O52" s="227"/>
      <c r="P52" s="196"/>
      <c r="Q52" s="196"/>
      <c r="R52" s="196"/>
      <c r="S52" s="196"/>
      <c r="T52" s="196"/>
      <c r="U52" s="244"/>
      <c r="V52" s="203"/>
      <c r="W52" s="203"/>
      <c r="X52" s="203"/>
      <c r="Y52" s="203"/>
      <c r="Z52" s="203"/>
      <c r="AA52" s="225"/>
      <c r="AB52" s="225"/>
      <c r="AC52" s="256"/>
      <c r="AD52" s="252"/>
      <c r="AE52" s="252"/>
      <c r="AF52" s="251"/>
      <c r="AG52" s="251"/>
      <c r="AH52" s="251"/>
      <c r="AI52" s="251"/>
      <c r="AJ52" s="251"/>
      <c r="AK52" s="251"/>
      <c r="AL52" s="251"/>
      <c r="AM52" s="251"/>
      <c r="AN52" s="251"/>
      <c r="AO52" s="251"/>
      <c r="AP52" s="255"/>
      <c r="AS52" s="162"/>
      <c r="AT52" s="143"/>
      <c r="AV52" s="142">
        <v>7</v>
      </c>
      <c r="AW52" s="143" t="str">
        <f t="shared" si="1"/>
        <v/>
      </c>
      <c r="AY52" s="142">
        <f t="shared" si="0"/>
        <v>1</v>
      </c>
      <c r="AZ52" s="142">
        <f>IF(BA52="",0,IFERROR(IF(VLOOKUP(BA52,BA$44:BA51,1,0)&gt;0,0,0),1))</f>
        <v>0</v>
      </c>
      <c r="BA52" s="143">
        <f>IF(DATOS!J10=AW$45,DATOS!C10,"")</f>
        <v>0</v>
      </c>
      <c r="BJ52" s="142"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52"/>
      <c r="B53" s="152"/>
      <c r="C53" s="152"/>
      <c r="D53" s="364" t="str">
        <f>REPORTE!C20</f>
        <v/>
      </c>
      <c r="E53" s="364"/>
      <c r="F53" s="364"/>
      <c r="G53" s="364"/>
      <c r="H53" s="364"/>
      <c r="I53" s="364"/>
      <c r="J53" s="364"/>
      <c r="K53" s="364"/>
      <c r="L53" s="364"/>
      <c r="M53" s="364"/>
      <c r="N53" s="364"/>
      <c r="O53" s="193"/>
      <c r="U53" s="203"/>
      <c r="V53" s="203"/>
      <c r="W53" s="203"/>
      <c r="X53" s="203"/>
      <c r="Y53" s="203"/>
      <c r="Z53" s="203"/>
      <c r="AA53" s="238"/>
      <c r="AB53" s="238"/>
      <c r="AC53" s="257"/>
      <c r="AD53" s="253"/>
      <c r="AE53" s="253"/>
      <c r="AF53" s="251"/>
      <c r="AG53" s="251"/>
      <c r="AH53" s="251"/>
      <c r="AI53" s="251"/>
      <c r="AJ53" s="251"/>
      <c r="AK53" s="251"/>
      <c r="AL53" s="251"/>
      <c r="AM53" s="251"/>
      <c r="AN53" s="251"/>
      <c r="AO53" s="251"/>
      <c r="AP53" s="255"/>
      <c r="AT53" s="143"/>
      <c r="AV53" s="142">
        <v>8</v>
      </c>
      <c r="AW53" s="143" t="str">
        <f t="shared" si="1"/>
        <v/>
      </c>
      <c r="AY53" s="142">
        <f t="shared" si="0"/>
        <v>1</v>
      </c>
      <c r="AZ53" s="142">
        <f>IF(BA53="",0,IFERROR(IF(VLOOKUP(BA53,BA$44:BA52,1,0)&gt;0,0,0),1))</f>
        <v>0</v>
      </c>
      <c r="BA53" s="143">
        <f>IF(DATOS!J11=AW$45,DATOS!C11,"")</f>
        <v>0</v>
      </c>
      <c r="BJ53" s="142" t="str">
        <f>IFERROR(IF(INDEX(DATOS!N:N,MATCH(VALUE(REINSCRIPCION!AU13),DATOS!C:C,0),1)="F","X",""),"")</f>
        <v/>
      </c>
      <c r="BK53" s="142" t="str">
        <f>IFERROR(IF(INDEX(DATOS!N:N,MATCH(VALUE(REINSCRIPCION!AU13),DATOS!C:C,0),1)="M","X",""),"")</f>
        <v/>
      </c>
    </row>
    <row r="54" spans="1:104" ht="16.5" x14ac:dyDescent="0.3">
      <c r="A54" s="152"/>
      <c r="B54" s="152"/>
      <c r="C54" s="152"/>
      <c r="D54" s="360" t="str">
        <f>IF(TIPODEPERSONA="MORAL","REPRESENTANTE: "&amp;SUBSTITUTE(IFERROR(INDEX(DATOS!P:P,MATCH(IF(AM4="SI",VALUE(C21),VALUE(REPORTE!C22)),DATOS!BY:BY,0),1),""),";","",1),"")</f>
        <v/>
      </c>
      <c r="E54" s="360"/>
      <c r="F54" s="360"/>
      <c r="G54" s="360"/>
      <c r="H54" s="360"/>
      <c r="I54" s="360"/>
      <c r="J54" s="360"/>
      <c r="K54" s="360"/>
      <c r="L54" s="360"/>
      <c r="M54" s="360"/>
      <c r="N54" s="360"/>
      <c r="O54" s="194"/>
      <c r="P54" s="181"/>
      <c r="Q54" s="181"/>
      <c r="R54" s="181"/>
      <c r="S54" s="181"/>
      <c r="T54" s="181"/>
      <c r="U54" s="224"/>
      <c r="V54" s="224"/>
      <c r="W54" s="203"/>
      <c r="X54" s="203"/>
      <c r="Y54" s="203"/>
      <c r="Z54" s="203"/>
      <c r="AA54" s="209"/>
      <c r="AB54" s="209"/>
      <c r="AC54" s="254"/>
      <c r="AD54" s="251"/>
      <c r="AE54" s="251"/>
      <c r="AF54" s="251"/>
      <c r="AG54" s="251"/>
      <c r="AH54" s="251"/>
      <c r="AI54" s="251"/>
      <c r="AJ54" s="251"/>
      <c r="AK54" s="251"/>
      <c r="AL54" s="251"/>
      <c r="AM54" s="251"/>
      <c r="AN54" s="251"/>
      <c r="AO54" s="251"/>
      <c r="AP54" s="255"/>
      <c r="AS54" s="143"/>
      <c r="AT54" s="143"/>
      <c r="AV54" s="142">
        <v>9</v>
      </c>
      <c r="AW54" s="143" t="str">
        <f t="shared" ref="AW54:AW109" si="2">IFERROR(VLOOKUP(AV54,AY$44:BA$3376,3,0),"")</f>
        <v/>
      </c>
      <c r="AY54" s="142">
        <f>AY53+AZ54</f>
        <v>1</v>
      </c>
      <c r="AZ54" s="142">
        <f>IF(BA54="",0,IFERROR(IF(VLOOKUP(BA54,BA$44:BA53,1,0)&gt;0,0,0),1))</f>
        <v>0</v>
      </c>
      <c r="BA54" s="143">
        <f>IF(DATOS!J12=AW$45,DATOS!C12,"")</f>
        <v>0</v>
      </c>
      <c r="BJ54" s="142" t="str">
        <f>IFERROR(INDEX(DATOS!L:L,MATCH(VALUE(REINSCRIPCION!AU13),DATOS!C:C,0),1),"")</f>
        <v/>
      </c>
      <c r="BK54" s="158"/>
      <c r="BL54" s="343"/>
      <c r="BM54" s="343"/>
      <c r="BN54" s="343"/>
      <c r="BQ54" s="156" t="str">
        <f>IFERROR(IF(INDEX(DATOS!AF:AF,MATCH(#REF!,DATOS!J:J,0),1)=0,"",INDEX(DATOS!AF:AF,MATCH(#REF!,DATOS!J:J,0),1)),"")</f>
        <v/>
      </c>
    </row>
    <row r="55" spans="1:104" x14ac:dyDescent="0.25">
      <c r="A55" s="152"/>
      <c r="B55" s="152"/>
      <c r="C55" s="152"/>
      <c r="D55" s="352" t="s">
        <v>10589</v>
      </c>
      <c r="E55" s="352"/>
      <c r="F55" s="352"/>
      <c r="G55" s="352"/>
      <c r="H55" s="352"/>
      <c r="I55" s="352"/>
      <c r="J55" s="352"/>
      <c r="K55" s="352"/>
      <c r="L55" s="352"/>
      <c r="M55" s="352"/>
      <c r="N55" s="352"/>
      <c r="O55" s="352"/>
      <c r="P55" s="352"/>
      <c r="Q55" s="352"/>
      <c r="R55" s="352"/>
      <c r="S55" s="352"/>
      <c r="T55" s="352"/>
      <c r="U55" s="352"/>
      <c r="V55" s="352"/>
      <c r="AA55" s="249"/>
      <c r="AB55" s="249"/>
      <c r="AC55" s="258"/>
      <c r="AD55" s="259"/>
      <c r="AE55" s="260"/>
      <c r="AF55" s="259"/>
      <c r="AG55" s="259"/>
      <c r="AH55" s="259"/>
      <c r="AI55" s="259"/>
      <c r="AJ55" s="259"/>
      <c r="AK55" s="259"/>
      <c r="AL55" s="259"/>
      <c r="AM55" s="259"/>
      <c r="AN55" s="259"/>
      <c r="AO55" s="259"/>
      <c r="AP55" s="261"/>
      <c r="AQ55" s="152"/>
      <c r="AR55" s="152"/>
      <c r="AS55" s="361"/>
      <c r="AT55" s="361"/>
      <c r="AV55" s="142">
        <v>10</v>
      </c>
      <c r="AW55" s="143" t="str">
        <f t="shared" si="2"/>
        <v/>
      </c>
      <c r="AY55" s="142">
        <f t="shared" si="0"/>
        <v>1</v>
      </c>
      <c r="AZ55" s="142">
        <f>IF(BA55="",0,IFERROR(IF(VLOOKUP(BA55,BA$44:BA54,1,0)&gt;0,0,0),1))</f>
        <v>0</v>
      </c>
      <c r="BA55" s="143">
        <f>IF(DATOS!J13=AW$45,DATOS!C13,"")</f>
        <v>0</v>
      </c>
      <c r="BJ55" s="142" t="str">
        <f>IFERROR(INDEX(DATOS!M:M,MATCH(VALUE(REINSCRIPCION!AU13),DATOS!C:C,0),1),"")</f>
        <v/>
      </c>
      <c r="BK55" s="158"/>
      <c r="BL55" s="343"/>
      <c r="BM55" s="343"/>
      <c r="BN55" s="343"/>
      <c r="BQ55" s="156" t="str">
        <f>IFERROR(IF(INDEX(DATOS!AD:AD,MATCH(#REF!,DATOS!J:J,0),1)=0,"",INDEX(DATOS!AD:AD,MATCH(#REF!,DATOS!J:J,0),1)),"")</f>
        <v/>
      </c>
    </row>
    <row r="56" spans="1:104" x14ac:dyDescent="0.25">
      <c r="A56" s="159"/>
      <c r="B56" s="152"/>
      <c r="C56" s="152"/>
      <c r="D56" s="152"/>
      <c r="E56" s="152"/>
      <c r="F56" s="152"/>
      <c r="G56" s="152"/>
      <c r="H56" s="152"/>
      <c r="I56" s="152"/>
      <c r="K56" s="152"/>
      <c r="L56" s="152"/>
      <c r="M56" s="152"/>
      <c r="N56" s="152"/>
      <c r="O56" s="152"/>
      <c r="P56" s="152"/>
      <c r="Q56" s="152"/>
      <c r="R56" s="152"/>
      <c r="S56" s="152"/>
      <c r="T56" s="152"/>
      <c r="AQ56" s="152"/>
      <c r="AR56" s="152"/>
      <c r="AV56" s="142">
        <v>11</v>
      </c>
      <c r="AW56" s="143" t="str">
        <f t="shared" si="2"/>
        <v/>
      </c>
      <c r="AY56" s="142">
        <f t="shared" si="0"/>
        <v>1</v>
      </c>
      <c r="AZ56" s="142">
        <f>IF(BA56="",0,IFERROR(IF(VLOOKUP(BA56,BA$44:BA55,1,0)&gt;0,0,0),1))</f>
        <v>0</v>
      </c>
      <c r="BA56" s="143">
        <f>IF(DATOS!J14=AW$45,DATOS!C14,"")</f>
        <v>0</v>
      </c>
      <c r="BJ56" s="142" t="str">
        <f>IFERROR(INDEX(DATOS!W:W,MATCH(VALUE(REINSCRIPCION!AU13),DATOS!C:C,0),1),"")</f>
        <v/>
      </c>
      <c r="BK56" s="343"/>
      <c r="BL56" s="343"/>
      <c r="BM56" s="343"/>
      <c r="BN56" s="343"/>
      <c r="BQ56" s="156" t="str">
        <f>IFERROR(IF(LEN(INDEX(DATOS!M:M,MATCH(VALUE(AU13),DATOS!C:C,0),1))&gt;6,INDEX(DATOS!M:M,MATCH(VALUE(AU13),DATOS!C:C,0),1),""),"")</f>
        <v/>
      </c>
    </row>
    <row r="57" spans="1:104" x14ac:dyDescent="0.25">
      <c r="D57" s="155"/>
      <c r="E57" s="152"/>
      <c r="F57" s="152"/>
      <c r="G57" s="152"/>
      <c r="H57" s="152"/>
      <c r="I57" s="152"/>
      <c r="K57" s="152"/>
      <c r="L57" s="152"/>
      <c r="N57" s="152"/>
      <c r="O57" s="152"/>
      <c r="P57" s="152"/>
      <c r="Q57" s="152"/>
      <c r="R57" s="152"/>
      <c r="S57" s="152"/>
      <c r="T57" s="152"/>
      <c r="AQ57" s="152"/>
      <c r="AR57" s="152"/>
      <c r="AV57" s="152">
        <v>12</v>
      </c>
      <c r="AW57" s="155" t="str">
        <f t="shared" si="2"/>
        <v/>
      </c>
      <c r="AX57" s="152"/>
      <c r="AY57" s="152">
        <f t="shared" si="0"/>
        <v>1</v>
      </c>
      <c r="AZ57" s="152">
        <f>IF(BA57="",0,IFERROR(IF(VLOOKUP(BA57,BA$44:BA56,1,0)&gt;0,0,0),1))</f>
        <v>0</v>
      </c>
      <c r="BA57" s="155">
        <f>IF(DATOS!J15=AW$45,DATOS!C15,"")</f>
        <v>0</v>
      </c>
      <c r="BB57" s="152"/>
      <c r="BC57" s="152"/>
      <c r="BD57" s="152"/>
      <c r="BJ57" s="142" t="str">
        <f>IFERROR(INDEX(DATOS!AD:AD,MATCH(VALUE(REINSCRIPCION!AU13),DATOS!C:C,0),1),"")</f>
        <v/>
      </c>
    </row>
    <row r="58" spans="1:104" x14ac:dyDescent="0.25">
      <c r="M58" s="332" t="s">
        <v>10588</v>
      </c>
      <c r="N58" s="332"/>
      <c r="O58" s="332"/>
      <c r="P58" s="332"/>
      <c r="Q58" s="332"/>
      <c r="R58" s="332"/>
      <c r="S58" s="332"/>
      <c r="T58" s="332"/>
      <c r="U58" s="332"/>
      <c r="V58" s="332"/>
      <c r="W58" s="332"/>
      <c r="X58" s="332"/>
      <c r="Y58" s="332"/>
      <c r="Z58" s="332"/>
      <c r="AA58" s="332"/>
      <c r="AB58" s="332"/>
      <c r="AC58" s="332"/>
      <c r="AD58" s="332"/>
      <c r="AE58" s="332"/>
      <c r="AF58" s="332"/>
      <c r="AG58" s="332"/>
      <c r="AH58" s="332"/>
      <c r="AI58" s="332"/>
      <c r="AJ58" s="332"/>
      <c r="AK58" s="332"/>
      <c r="AL58" s="332"/>
      <c r="AM58" s="332"/>
      <c r="AN58" s="332"/>
      <c r="AO58" s="332"/>
      <c r="AP58" s="332"/>
      <c r="AQ58" s="152"/>
      <c r="AR58" s="152"/>
      <c r="AS58" s="156" t="s">
        <v>10444</v>
      </c>
      <c r="AT58" s="156" t="s">
        <v>10448</v>
      </c>
      <c r="AU58" s="156"/>
      <c r="AV58" s="152">
        <v>13</v>
      </c>
      <c r="AW58" s="155" t="str">
        <f t="shared" si="2"/>
        <v/>
      </c>
      <c r="AX58" s="152"/>
      <c r="AY58" s="152">
        <f t="shared" si="0"/>
        <v>1</v>
      </c>
      <c r="AZ58" s="152">
        <f>IF(BA58="",0,IFERROR(IF(VLOOKUP(BA58,BA$44:BA57,1,0)&gt;0,0,0),1))</f>
        <v>0</v>
      </c>
      <c r="BA58" s="155">
        <f>IF(DATOS!J16=AW$45,DATOS!C16,"")</f>
        <v>0</v>
      </c>
      <c r="BB58" s="152"/>
      <c r="BC58" s="152"/>
      <c r="BD58" s="152"/>
      <c r="BE58" s="156"/>
      <c r="BF58" s="156"/>
      <c r="BG58" s="156"/>
      <c r="BH58" s="156"/>
      <c r="BJ58" s="142" t="str">
        <f>IFERROR(INDEX(DATOS!AE:AE,MATCH(VALUE(REINSCRIPCION!AU13),DATOS!C:C,0),1),"")</f>
        <v/>
      </c>
    </row>
    <row r="59" spans="1:104" x14ac:dyDescent="0.25">
      <c r="AK59" s="152"/>
      <c r="AL59" s="152"/>
      <c r="AM59" s="152"/>
      <c r="AN59" s="152"/>
      <c r="AO59" s="152"/>
      <c r="AP59" s="152"/>
      <c r="AQ59" s="152"/>
      <c r="AR59" s="152"/>
      <c r="AS59" s="156" t="str">
        <f>D43</f>
        <v/>
      </c>
      <c r="AT59" s="156" t="str">
        <f>X43</f>
        <v/>
      </c>
      <c r="AU59" s="156"/>
      <c r="AV59" s="152">
        <v>14</v>
      </c>
      <c r="AW59" s="155" t="str">
        <f t="shared" si="2"/>
        <v/>
      </c>
      <c r="AX59" s="152"/>
      <c r="AY59" s="152">
        <f t="shared" si="0"/>
        <v>1</v>
      </c>
      <c r="AZ59" s="152">
        <f>IF(BA59="",0,IFERROR(IF(VLOOKUP(BA59,BA$44:BA58,1,0)&gt;0,0,0),1))</f>
        <v>0</v>
      </c>
      <c r="BA59" s="155">
        <f>IF(DATOS!J17=AW$45,DATOS!C17,"")</f>
        <v>0</v>
      </c>
      <c r="BB59" s="152"/>
      <c r="BC59" s="152"/>
      <c r="BD59" s="152"/>
      <c r="BE59" s="156"/>
      <c r="BF59" s="156"/>
      <c r="BG59" s="156"/>
      <c r="BH59" s="156"/>
    </row>
    <row r="60" spans="1:104" x14ac:dyDescent="0.25">
      <c r="D60" s="152"/>
      <c r="E60" s="152"/>
      <c r="F60" s="152"/>
      <c r="G60" s="152"/>
      <c r="H60" s="152"/>
      <c r="I60" s="152"/>
      <c r="J60" s="152"/>
      <c r="K60" s="152"/>
      <c r="L60" s="152"/>
      <c r="M60" s="152"/>
      <c r="N60" s="152"/>
      <c r="O60" s="152"/>
      <c r="P60" s="152"/>
      <c r="Q60" s="152"/>
      <c r="R60" s="152"/>
      <c r="S60" s="152"/>
      <c r="T60" s="152"/>
      <c r="AK60" s="152"/>
      <c r="AL60" s="152"/>
      <c r="AM60" s="152"/>
      <c r="AN60" s="152"/>
      <c r="AO60" s="152"/>
      <c r="AP60" s="152"/>
      <c r="AQ60" s="152"/>
      <c r="AR60" s="152" t="str">
        <f t="shared" ref="AR60:AR90" si="3">IF(AF63="","","S/n")</f>
        <v/>
      </c>
      <c r="AS60" s="152"/>
      <c r="AT60" s="152"/>
      <c r="AU60" s="152"/>
      <c r="AV60" s="152">
        <v>15</v>
      </c>
      <c r="AW60" s="155" t="str">
        <f t="shared" si="2"/>
        <v/>
      </c>
      <c r="AX60" s="152"/>
      <c r="AY60" s="152">
        <f t="shared" si="0"/>
        <v>1</v>
      </c>
      <c r="AZ60" s="152">
        <f>IF(BA60="",0,IFERROR(IF(VLOOKUP(BA60,BA$44:BA59,1,0)&gt;0,0,0),1))</f>
        <v>0</v>
      </c>
      <c r="BA60" s="155">
        <f>IF(DATOS!J18=AW$45,DATOS!C18,"")</f>
        <v>0</v>
      </c>
      <c r="BB60" s="152"/>
      <c r="BC60" s="152"/>
      <c r="BD60" s="152"/>
      <c r="BE60" s="156"/>
      <c r="BF60" s="156"/>
      <c r="BG60" s="156"/>
      <c r="BH60" s="156"/>
      <c r="BJ60" s="154"/>
      <c r="BK60" s="152"/>
      <c r="BL60" s="154"/>
      <c r="BM60" s="152"/>
      <c r="BN60" s="152"/>
      <c r="BO60" s="152"/>
      <c r="BP60" s="152"/>
      <c r="BQ60" s="152"/>
      <c r="BR60" s="152"/>
      <c r="BS60" s="152"/>
      <c r="BT60" s="152"/>
    </row>
    <row r="61" spans="1:104" x14ac:dyDescent="0.25">
      <c r="D61" s="152"/>
      <c r="E61" s="152"/>
      <c r="F61" s="152"/>
      <c r="G61" s="152"/>
      <c r="H61" s="152"/>
      <c r="I61" s="152"/>
      <c r="J61" s="152"/>
      <c r="K61" s="152"/>
      <c r="L61" s="152"/>
      <c r="M61" s="152"/>
      <c r="N61" s="152"/>
      <c r="O61" s="152"/>
      <c r="P61" s="152"/>
      <c r="Q61" s="152"/>
      <c r="R61" s="152"/>
      <c r="S61" s="152"/>
      <c r="T61" s="152"/>
      <c r="U61" s="154"/>
      <c r="V61" s="154"/>
      <c r="W61" s="187"/>
      <c r="X61" s="187"/>
      <c r="Y61" s="187"/>
      <c r="Z61" s="187"/>
      <c r="AA61" s="187"/>
      <c r="AB61" s="187"/>
      <c r="AC61" s="187"/>
      <c r="AD61" s="152"/>
      <c r="AE61" s="154"/>
      <c r="AF61" s="152"/>
      <c r="AG61" s="152"/>
      <c r="AH61" s="152"/>
      <c r="AI61" s="152"/>
      <c r="AJ61" s="152"/>
      <c r="AK61" s="152"/>
      <c r="AL61" s="152"/>
      <c r="AM61" s="152"/>
      <c r="AN61" s="152"/>
      <c r="AO61" s="152"/>
      <c r="AP61" s="152"/>
      <c r="AQ61" s="152"/>
      <c r="AR61" s="152" t="str">
        <f t="shared" si="3"/>
        <v/>
      </c>
      <c r="AS61" s="152"/>
      <c r="AT61" s="152"/>
      <c r="AU61" s="152"/>
      <c r="AV61" s="152">
        <v>16</v>
      </c>
      <c r="AW61" s="155" t="str">
        <f t="shared" si="2"/>
        <v/>
      </c>
      <c r="AX61" s="152"/>
      <c r="AY61" s="152">
        <f t="shared" si="0"/>
        <v>1</v>
      </c>
      <c r="AZ61" s="152">
        <f>IF(BA61="",0,IFERROR(IF(VLOOKUP(BA61,BA$44:BA60,1,0)&gt;0,0,0),1))</f>
        <v>0</v>
      </c>
      <c r="BA61" s="155">
        <f>IF(DATOS!J19=AW$45,DATOS!C19,"")</f>
        <v>0</v>
      </c>
      <c r="BB61" s="152"/>
      <c r="BC61" s="152"/>
      <c r="BD61" s="152"/>
      <c r="BE61" s="156"/>
      <c r="BF61" s="156"/>
      <c r="BG61" s="156"/>
      <c r="BH61" s="156"/>
      <c r="BJ61" s="154"/>
      <c r="BK61" s="152"/>
      <c r="BL61" s="154"/>
      <c r="BM61" s="152"/>
      <c r="BN61" s="152"/>
      <c r="BO61" s="152"/>
      <c r="BP61" s="152"/>
      <c r="BQ61" s="152"/>
      <c r="BR61" s="152"/>
      <c r="BS61" s="152"/>
      <c r="BT61" s="152"/>
    </row>
    <row r="62" spans="1:104" x14ac:dyDescent="0.25">
      <c r="D62" s="152"/>
      <c r="E62" s="152"/>
      <c r="F62" s="152"/>
      <c r="G62" s="152"/>
      <c r="H62" s="152"/>
      <c r="I62" s="152"/>
      <c r="J62" s="152"/>
      <c r="K62" s="152"/>
      <c r="L62" s="152"/>
      <c r="M62" s="152"/>
      <c r="N62" s="152"/>
      <c r="O62" s="152"/>
      <c r="P62" s="152"/>
      <c r="Q62" s="152"/>
      <c r="R62" s="152"/>
      <c r="S62" s="152"/>
      <c r="T62" s="152"/>
      <c r="U62" s="154"/>
      <c r="V62" s="154"/>
      <c r="W62" s="187"/>
      <c r="X62" s="187"/>
      <c r="Y62" s="187"/>
      <c r="Z62" s="187"/>
      <c r="AA62" s="187"/>
      <c r="AB62" s="187"/>
      <c r="AC62" s="187"/>
      <c r="AD62" s="152"/>
      <c r="AE62" s="154"/>
      <c r="AF62" s="154"/>
      <c r="AG62" s="154"/>
      <c r="AH62" s="152"/>
      <c r="AI62" s="152"/>
      <c r="AJ62" s="152"/>
      <c r="AK62" s="152"/>
      <c r="AL62" s="152"/>
      <c r="AM62" s="152"/>
      <c r="AN62" s="152"/>
      <c r="AO62" s="152"/>
      <c r="AP62" s="152"/>
      <c r="AQ62" s="152"/>
      <c r="AR62" s="152" t="str">
        <f t="shared" si="3"/>
        <v/>
      </c>
      <c r="AS62" s="152"/>
      <c r="AT62" s="152"/>
      <c r="AU62" s="152"/>
      <c r="AV62" s="152">
        <v>17</v>
      </c>
      <c r="AW62" s="155" t="str">
        <f t="shared" si="2"/>
        <v/>
      </c>
      <c r="AX62" s="152"/>
      <c r="AY62" s="152">
        <f t="shared" si="0"/>
        <v>1</v>
      </c>
      <c r="AZ62" s="152">
        <f>IF(BA62="",0,IFERROR(IF(VLOOKUP(BA62,BA$44:BA61,1,0)&gt;0,0,0),1))</f>
        <v>0</v>
      </c>
      <c r="BA62" s="155">
        <f>IF(DATOS!J20=AW$45,DATOS!C20,"")</f>
        <v>0</v>
      </c>
      <c r="BB62" s="152"/>
      <c r="BC62" s="152"/>
      <c r="BD62" s="152"/>
      <c r="BE62" s="156"/>
      <c r="BF62" s="156"/>
      <c r="BG62" s="156"/>
      <c r="BH62" s="156"/>
    </row>
    <row r="63" spans="1:104" x14ac:dyDescent="0.25">
      <c r="D63" s="152"/>
      <c r="E63" s="152"/>
      <c r="F63" s="152"/>
      <c r="G63" s="152"/>
      <c r="H63" s="152"/>
      <c r="I63" s="152"/>
      <c r="J63" s="152"/>
      <c r="K63" s="152"/>
      <c r="L63" s="152"/>
      <c r="M63" s="152"/>
      <c r="N63" s="152"/>
      <c r="O63" s="152"/>
      <c r="P63" s="152"/>
      <c r="Q63" s="152"/>
      <c r="R63" s="152"/>
      <c r="S63" s="152"/>
      <c r="T63" s="152"/>
      <c r="U63" s="160"/>
      <c r="V63" s="341"/>
      <c r="W63" s="341"/>
      <c r="X63" s="341"/>
      <c r="Y63" s="341"/>
      <c r="Z63" s="341"/>
      <c r="AA63" s="341"/>
      <c r="AB63" s="341"/>
      <c r="AC63" s="341"/>
      <c r="AD63" s="341"/>
      <c r="AE63" s="341"/>
      <c r="AF63" s="154"/>
      <c r="AG63" s="154"/>
      <c r="AH63" s="152"/>
      <c r="AI63" s="341"/>
      <c r="AJ63" s="341"/>
      <c r="AK63" s="341"/>
      <c r="AL63" s="341"/>
      <c r="AM63" s="161"/>
      <c r="AN63" s="342"/>
      <c r="AO63" s="342"/>
      <c r="AP63" s="342"/>
      <c r="AQ63" s="152"/>
      <c r="AR63" s="152" t="str">
        <f t="shared" si="3"/>
        <v/>
      </c>
      <c r="AS63" s="152"/>
      <c r="AT63" s="152"/>
      <c r="AU63" s="152"/>
      <c r="AV63" s="152">
        <v>18</v>
      </c>
      <c r="AW63" s="155" t="str">
        <f t="shared" si="2"/>
        <v/>
      </c>
      <c r="AX63" s="152"/>
      <c r="AY63" s="152">
        <f t="shared" si="0"/>
        <v>1</v>
      </c>
      <c r="AZ63" s="152">
        <f>IF(BA63="",0,IFERROR(IF(VLOOKUP(BA63,BA$44:BA62,1,0)&gt;0,0,0),1))</f>
        <v>0</v>
      </c>
      <c r="BA63" s="155">
        <f>IF(DATOS!J21=AW$45,DATOS!C21,"")</f>
        <v>0</v>
      </c>
      <c r="BB63" s="152"/>
      <c r="BC63" s="152"/>
      <c r="BD63" s="152"/>
      <c r="BE63" s="156"/>
      <c r="BF63" s="156"/>
      <c r="BG63" s="156"/>
      <c r="BH63" s="156"/>
    </row>
    <row r="64" spans="1:104" x14ac:dyDescent="0.25">
      <c r="D64" s="152"/>
      <c r="E64" s="152"/>
      <c r="F64" s="152"/>
      <c r="G64" s="152"/>
      <c r="H64" s="152"/>
      <c r="I64" s="152"/>
      <c r="J64" s="152"/>
      <c r="K64" s="152"/>
      <c r="L64" s="152"/>
      <c r="M64" s="152"/>
      <c r="N64" s="152"/>
      <c r="O64" s="152"/>
      <c r="P64" s="152"/>
      <c r="Q64" s="152"/>
      <c r="R64" s="152"/>
      <c r="S64" s="152"/>
      <c r="T64" s="152"/>
      <c r="U64" s="160"/>
      <c r="V64" s="341"/>
      <c r="W64" s="341"/>
      <c r="X64" s="341"/>
      <c r="Y64" s="341"/>
      <c r="Z64" s="341"/>
      <c r="AA64" s="341"/>
      <c r="AB64" s="341"/>
      <c r="AC64" s="341"/>
      <c r="AD64" s="341"/>
      <c r="AE64" s="341"/>
      <c r="AF64" s="154"/>
      <c r="AG64" s="154"/>
      <c r="AH64" s="152"/>
      <c r="AI64" s="341"/>
      <c r="AJ64" s="341"/>
      <c r="AK64" s="341"/>
      <c r="AL64" s="341"/>
      <c r="AM64" s="161"/>
      <c r="AN64" s="342"/>
      <c r="AO64" s="342"/>
      <c r="AP64" s="342"/>
      <c r="AQ64" s="152"/>
      <c r="AR64" s="152" t="str">
        <f t="shared" si="3"/>
        <v/>
      </c>
      <c r="AS64" s="152"/>
      <c r="AT64" s="152"/>
      <c r="AU64" s="152"/>
      <c r="AV64" s="152">
        <v>19</v>
      </c>
      <c r="AW64" s="155" t="str">
        <f t="shared" si="2"/>
        <v/>
      </c>
      <c r="AX64" s="152"/>
      <c r="AY64" s="152">
        <f t="shared" si="0"/>
        <v>1</v>
      </c>
      <c r="AZ64" s="152">
        <f>IF(BA64="",0,IFERROR(IF(VLOOKUP(BA64,BA$44:BA63,1,0)&gt;0,0,0),1))</f>
        <v>0</v>
      </c>
      <c r="BA64" s="155">
        <f>IF(DATOS!J22=AW$45,DATOS!C22,"")</f>
        <v>0</v>
      </c>
      <c r="BB64" s="152"/>
      <c r="BC64" s="152"/>
      <c r="BD64" s="152"/>
      <c r="BQ64" s="152"/>
      <c r="BR64" s="152"/>
    </row>
    <row r="65" spans="21:97" x14ac:dyDescent="0.25">
      <c r="U65" s="160"/>
      <c r="V65" s="341"/>
      <c r="W65" s="341"/>
      <c r="X65" s="341"/>
      <c r="Y65" s="341"/>
      <c r="Z65" s="341"/>
      <c r="AA65" s="341"/>
      <c r="AB65" s="341"/>
      <c r="AC65" s="341"/>
      <c r="AD65" s="341"/>
      <c r="AE65" s="341"/>
      <c r="AF65" s="154"/>
      <c r="AG65" s="154"/>
      <c r="AH65" s="152"/>
      <c r="AI65" s="341"/>
      <c r="AJ65" s="341"/>
      <c r="AK65" s="341"/>
      <c r="AL65" s="341"/>
      <c r="AM65" s="161"/>
      <c r="AN65" s="342"/>
      <c r="AO65" s="342"/>
      <c r="AP65" s="342"/>
      <c r="AQ65" s="152"/>
      <c r="AR65" s="152" t="str">
        <f t="shared" si="3"/>
        <v/>
      </c>
      <c r="AS65" s="152"/>
      <c r="AT65" s="152"/>
      <c r="AU65" s="152"/>
      <c r="AV65" s="152">
        <v>20</v>
      </c>
      <c r="AW65" s="155" t="str">
        <f t="shared" si="2"/>
        <v/>
      </c>
      <c r="AX65" s="152"/>
      <c r="AY65" s="152">
        <f t="shared" si="0"/>
        <v>1</v>
      </c>
      <c r="AZ65" s="152">
        <f>IF(BA65="",0,IFERROR(IF(VLOOKUP(BA65,BA$44:BA64,1,0)&gt;0,0,0),1))</f>
        <v>0</v>
      </c>
      <c r="BA65" s="155">
        <f>IF(DATOS!J23=AW$45,DATOS!C23,"")</f>
        <v>0</v>
      </c>
      <c r="BB65" s="152"/>
      <c r="BC65" s="152"/>
      <c r="BD65" s="152"/>
      <c r="BQ65" s="152"/>
      <c r="BR65" s="152"/>
    </row>
    <row r="66" spans="21:97" x14ac:dyDescent="0.25">
      <c r="U66" s="160"/>
      <c r="V66" s="341"/>
      <c r="W66" s="341"/>
      <c r="X66" s="341"/>
      <c r="Y66" s="341"/>
      <c r="Z66" s="341"/>
      <c r="AA66" s="341"/>
      <c r="AB66" s="341"/>
      <c r="AC66" s="341"/>
      <c r="AD66" s="341"/>
      <c r="AE66" s="341"/>
      <c r="AF66" s="154"/>
      <c r="AG66" s="154"/>
      <c r="AH66" s="152"/>
      <c r="AI66" s="341"/>
      <c r="AJ66" s="341"/>
      <c r="AK66" s="341"/>
      <c r="AL66" s="341"/>
      <c r="AM66" s="161"/>
      <c r="AN66" s="342"/>
      <c r="AO66" s="342"/>
      <c r="AP66" s="342"/>
      <c r="AQ66" s="152"/>
      <c r="AR66" s="152" t="str">
        <f t="shared" si="3"/>
        <v/>
      </c>
      <c r="AS66" s="152"/>
      <c r="AT66" s="152"/>
      <c r="AU66" s="152"/>
      <c r="AV66" s="152">
        <v>21</v>
      </c>
      <c r="AW66" s="155" t="str">
        <f t="shared" si="2"/>
        <v/>
      </c>
      <c r="AX66" s="152"/>
      <c r="AY66" s="152">
        <f t="shared" si="0"/>
        <v>1</v>
      </c>
      <c r="AZ66" s="152">
        <f>IF(BA66="",0,IFERROR(IF(VLOOKUP(BA66,BA$44:BA65,1,0)&gt;0,0,0),1))</f>
        <v>0</v>
      </c>
      <c r="BA66" s="155">
        <f>IF(DATOS!J24=AW$45,DATOS!C24,"")</f>
        <v>0</v>
      </c>
      <c r="BB66" s="152"/>
      <c r="BC66" s="152"/>
      <c r="BD66" s="152"/>
      <c r="BQ66" s="152"/>
      <c r="BR66" s="152"/>
    </row>
    <row r="67" spans="21:97" x14ac:dyDescent="0.25">
      <c r="U67" s="160"/>
      <c r="V67" s="341"/>
      <c r="W67" s="341"/>
      <c r="X67" s="341"/>
      <c r="Y67" s="341"/>
      <c r="Z67" s="341"/>
      <c r="AA67" s="341"/>
      <c r="AB67" s="341"/>
      <c r="AC67" s="341"/>
      <c r="AD67" s="341"/>
      <c r="AE67" s="341"/>
      <c r="AF67" s="154"/>
      <c r="AG67" s="154"/>
      <c r="AH67" s="152"/>
      <c r="AI67" s="341"/>
      <c r="AJ67" s="341"/>
      <c r="AK67" s="341"/>
      <c r="AL67" s="341"/>
      <c r="AM67" s="161"/>
      <c r="AN67" s="342"/>
      <c r="AO67" s="342"/>
      <c r="AP67" s="342"/>
      <c r="AQ67" s="152"/>
      <c r="AR67" s="152" t="str">
        <f t="shared" si="3"/>
        <v/>
      </c>
      <c r="AS67" s="152"/>
      <c r="AT67" s="152"/>
      <c r="AU67" s="152"/>
      <c r="AV67" s="152">
        <v>22</v>
      </c>
      <c r="AW67" s="143" t="str">
        <f t="shared" si="2"/>
        <v/>
      </c>
      <c r="AY67" s="142">
        <f t="shared" si="0"/>
        <v>1</v>
      </c>
      <c r="AZ67" s="142">
        <f>IF(BA67="",0,IFERROR(IF(VLOOKUP(BA67,BA$44:BA66,1,0)&gt;0,0,0),1))</f>
        <v>0</v>
      </c>
      <c r="BA67" s="143">
        <f>IF(DATOS!J25=AW$45,DATOS!C25,"")</f>
        <v>0</v>
      </c>
      <c r="BQ67" s="152"/>
      <c r="BR67" s="152"/>
    </row>
    <row r="68" spans="21:97" x14ac:dyDescent="0.25">
      <c r="U68" s="160"/>
      <c r="V68" s="341"/>
      <c r="W68" s="341"/>
      <c r="X68" s="341"/>
      <c r="Y68" s="341"/>
      <c r="Z68" s="341"/>
      <c r="AA68" s="341"/>
      <c r="AB68" s="341"/>
      <c r="AC68" s="341"/>
      <c r="AD68" s="341"/>
      <c r="AE68" s="341"/>
      <c r="AF68" s="154"/>
      <c r="AG68" s="154"/>
      <c r="AH68" s="152"/>
      <c r="AI68" s="341"/>
      <c r="AJ68" s="341"/>
      <c r="AK68" s="341"/>
      <c r="AL68" s="341"/>
      <c r="AM68" s="161"/>
      <c r="AN68" s="342"/>
      <c r="AO68" s="342"/>
      <c r="AP68" s="342"/>
      <c r="AQ68" s="152"/>
      <c r="AR68" s="152" t="str">
        <f t="shared" si="3"/>
        <v/>
      </c>
      <c r="AV68" s="142">
        <v>23</v>
      </c>
      <c r="AW68" s="143" t="str">
        <f t="shared" si="2"/>
        <v/>
      </c>
      <c r="AY68" s="142">
        <f t="shared" si="0"/>
        <v>1</v>
      </c>
      <c r="AZ68" s="142">
        <f>IF(BA68="",0,IFERROR(IF(VLOOKUP(BA68,BA$44:BA67,1,0)&gt;0,0,0),1))</f>
        <v>0</v>
      </c>
      <c r="BA68" s="143">
        <f>IF(DATOS!J26=AW$45,DATOS!C26,"")</f>
        <v>0</v>
      </c>
      <c r="BQ68" s="152"/>
      <c r="BR68" s="152"/>
    </row>
    <row r="69" spans="21:97" x14ac:dyDescent="0.25">
      <c r="U69" s="160"/>
      <c r="V69" s="341"/>
      <c r="W69" s="341"/>
      <c r="X69" s="341"/>
      <c r="Y69" s="341"/>
      <c r="Z69" s="341"/>
      <c r="AA69" s="341"/>
      <c r="AB69" s="341"/>
      <c r="AC69" s="341"/>
      <c r="AD69" s="341"/>
      <c r="AE69" s="341"/>
      <c r="AF69" s="154"/>
      <c r="AG69" s="154"/>
      <c r="AH69" s="152"/>
      <c r="AI69" s="341"/>
      <c r="AJ69" s="341"/>
      <c r="AK69" s="341"/>
      <c r="AL69" s="341"/>
      <c r="AM69" s="161"/>
      <c r="AN69" s="342"/>
      <c r="AO69" s="342"/>
      <c r="AP69" s="342"/>
      <c r="AQ69" s="152"/>
      <c r="AR69" s="152" t="str">
        <f t="shared" si="3"/>
        <v/>
      </c>
      <c r="AV69" s="142">
        <v>24</v>
      </c>
      <c r="AW69" s="143" t="str">
        <f t="shared" si="2"/>
        <v/>
      </c>
      <c r="AY69" s="142">
        <f t="shared" si="0"/>
        <v>1</v>
      </c>
      <c r="AZ69" s="142">
        <f>IF(BA69="",0,IFERROR(IF(VLOOKUP(BA69,BA$44:BA68,1,0)&gt;0,0,0),1))</f>
        <v>0</v>
      </c>
      <c r="BA69" s="143">
        <f>IF(DATOS!J27=AW$45,DATOS!C27,"")</f>
        <v>0</v>
      </c>
      <c r="BQ69" s="152"/>
      <c r="BR69" s="152"/>
    </row>
    <row r="70" spans="21:97" x14ac:dyDescent="0.25">
      <c r="U70" s="160"/>
      <c r="V70" s="341"/>
      <c r="W70" s="341"/>
      <c r="X70" s="341"/>
      <c r="Y70" s="341"/>
      <c r="Z70" s="341"/>
      <c r="AA70" s="341"/>
      <c r="AB70" s="341"/>
      <c r="AC70" s="341"/>
      <c r="AD70" s="341"/>
      <c r="AE70" s="341"/>
      <c r="AF70" s="154"/>
      <c r="AG70" s="154"/>
      <c r="AH70" s="152"/>
      <c r="AI70" s="341"/>
      <c r="AJ70" s="341"/>
      <c r="AK70" s="341"/>
      <c r="AL70" s="341"/>
      <c r="AM70" s="161"/>
      <c r="AN70" s="342"/>
      <c r="AO70" s="342"/>
      <c r="AP70" s="342"/>
      <c r="AQ70" s="152"/>
      <c r="AR70" s="152" t="str">
        <f t="shared" si="3"/>
        <v/>
      </c>
      <c r="AV70" s="142">
        <v>25</v>
      </c>
      <c r="AW70" s="143" t="str">
        <f t="shared" si="2"/>
        <v/>
      </c>
      <c r="AY70" s="142">
        <f t="shared" si="0"/>
        <v>1</v>
      </c>
      <c r="AZ70" s="142">
        <f>IF(BA70="",0,IFERROR(IF(VLOOKUP(BA70,BA$44:BA69,1,0)&gt;0,0,0),1))</f>
        <v>0</v>
      </c>
      <c r="BA70" s="143">
        <f>IF(DATOS!J28=AW$45,DATOS!C28,"")</f>
        <v>0</v>
      </c>
      <c r="BQ70" s="152"/>
      <c r="BR70" s="152"/>
    </row>
    <row r="71" spans="21:97" x14ac:dyDescent="0.25">
      <c r="U71" s="160"/>
      <c r="V71" s="341"/>
      <c r="W71" s="341"/>
      <c r="X71" s="341"/>
      <c r="Y71" s="341"/>
      <c r="Z71" s="341"/>
      <c r="AA71" s="341"/>
      <c r="AB71" s="341"/>
      <c r="AC71" s="341"/>
      <c r="AD71" s="341"/>
      <c r="AE71" s="341"/>
      <c r="AF71" s="154"/>
      <c r="AG71" s="154"/>
      <c r="AH71" s="152"/>
      <c r="AI71" s="341"/>
      <c r="AJ71" s="341"/>
      <c r="AK71" s="341"/>
      <c r="AL71" s="341"/>
      <c r="AM71" s="161"/>
      <c r="AN71" s="342"/>
      <c r="AO71" s="342"/>
      <c r="AP71" s="342"/>
      <c r="AQ71" s="152"/>
      <c r="AR71" s="152" t="str">
        <f t="shared" si="3"/>
        <v/>
      </c>
      <c r="AS71" s="152"/>
      <c r="AT71" s="152"/>
      <c r="AU71" s="152"/>
      <c r="AV71" s="152">
        <v>26</v>
      </c>
      <c r="AW71" s="143" t="str">
        <f t="shared" si="2"/>
        <v/>
      </c>
      <c r="AY71" s="142">
        <f t="shared" si="0"/>
        <v>1</v>
      </c>
      <c r="AZ71" s="142">
        <f>IF(BA71="",0,IFERROR(IF(VLOOKUP(BA71,BA$44:BA70,1,0)&gt;0,0,0),1))</f>
        <v>0</v>
      </c>
      <c r="BA71" s="143">
        <f>IF(DATOS!J29=AW$45,DATOS!C29,"")</f>
        <v>0</v>
      </c>
      <c r="BQ71" s="152"/>
      <c r="BR71" s="152"/>
    </row>
    <row r="72" spans="21:97" x14ac:dyDescent="0.25">
      <c r="U72" s="160"/>
      <c r="V72" s="341"/>
      <c r="W72" s="341"/>
      <c r="X72" s="341"/>
      <c r="Y72" s="341"/>
      <c r="Z72" s="341"/>
      <c r="AA72" s="341"/>
      <c r="AB72" s="341"/>
      <c r="AC72" s="341"/>
      <c r="AD72" s="341"/>
      <c r="AE72" s="341"/>
      <c r="AF72" s="154"/>
      <c r="AG72" s="154"/>
      <c r="AH72" s="152"/>
      <c r="AI72" s="341"/>
      <c r="AJ72" s="341"/>
      <c r="AK72" s="341"/>
      <c r="AL72" s="341"/>
      <c r="AM72" s="161"/>
      <c r="AN72" s="342"/>
      <c r="AO72" s="342"/>
      <c r="AP72" s="342"/>
      <c r="AQ72" s="152"/>
      <c r="AR72" s="152" t="str">
        <f t="shared" si="3"/>
        <v/>
      </c>
      <c r="AS72" s="152"/>
      <c r="AT72" s="152"/>
      <c r="AU72" s="152"/>
      <c r="AV72" s="152">
        <v>27</v>
      </c>
      <c r="AW72" s="143" t="str">
        <f t="shared" si="2"/>
        <v/>
      </c>
      <c r="AY72" s="142">
        <f t="shared" si="0"/>
        <v>1</v>
      </c>
      <c r="AZ72" s="142">
        <f>IF(BA72="",0,IFERROR(IF(VLOOKUP(BA72,BA$44:BA71,1,0)&gt;0,0,0),1))</f>
        <v>0</v>
      </c>
      <c r="BA72" s="143">
        <f>IF(DATOS!J30=AW$45,DATOS!C30,"")</f>
        <v>0</v>
      </c>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row>
    <row r="73" spans="21:97" x14ac:dyDescent="0.25">
      <c r="U73" s="160"/>
      <c r="V73" s="341"/>
      <c r="W73" s="341"/>
      <c r="X73" s="341"/>
      <c r="Y73" s="341"/>
      <c r="Z73" s="341"/>
      <c r="AA73" s="341"/>
      <c r="AB73" s="341"/>
      <c r="AC73" s="341"/>
      <c r="AD73" s="341"/>
      <c r="AE73" s="341"/>
      <c r="AF73" s="154"/>
      <c r="AG73" s="154"/>
      <c r="AH73" s="152"/>
      <c r="AI73" s="341"/>
      <c r="AJ73" s="341"/>
      <c r="AK73" s="341"/>
      <c r="AL73" s="341"/>
      <c r="AM73" s="161"/>
      <c r="AN73" s="342"/>
      <c r="AO73" s="342"/>
      <c r="AP73" s="342"/>
      <c r="AQ73" s="152"/>
      <c r="AR73" s="152" t="str">
        <f t="shared" si="3"/>
        <v/>
      </c>
      <c r="AS73" s="152"/>
      <c r="AT73" s="152"/>
      <c r="AU73" s="152"/>
      <c r="AV73" s="152">
        <v>28</v>
      </c>
      <c r="AW73" s="143" t="str">
        <f t="shared" si="2"/>
        <v/>
      </c>
      <c r="AY73" s="142">
        <f t="shared" si="0"/>
        <v>1</v>
      </c>
      <c r="AZ73" s="142">
        <f>IF(BA73="",0,IFERROR(IF(VLOOKUP(BA73,BA$44:BA72,1,0)&gt;0,0,0),1))</f>
        <v>0</v>
      </c>
      <c r="BA73" s="143">
        <f>IF(DATOS!J31=AW$45,DATOS!C31,"")</f>
        <v>0</v>
      </c>
      <c r="BP73" s="152"/>
      <c r="BQ73" s="152"/>
      <c r="BR73" s="152"/>
      <c r="BS73" s="152"/>
      <c r="BT73" s="152"/>
      <c r="BU73" s="152"/>
      <c r="BV73" s="152"/>
      <c r="BW73" s="152"/>
      <c r="BX73" s="152"/>
      <c r="BY73" s="152"/>
      <c r="BZ73" s="152"/>
      <c r="CA73" s="152"/>
      <c r="CB73" s="152"/>
      <c r="CC73" s="152"/>
      <c r="CD73" s="152"/>
      <c r="CE73" s="152"/>
      <c r="CF73" s="152"/>
      <c r="CG73" s="152"/>
      <c r="CH73" s="152"/>
      <c r="CI73" s="152"/>
      <c r="CJ73" s="152"/>
      <c r="CK73" s="152"/>
      <c r="CL73" s="152"/>
      <c r="CM73" s="152"/>
      <c r="CN73" s="152"/>
      <c r="CO73" s="152"/>
      <c r="CP73" s="152"/>
      <c r="CQ73" s="152"/>
      <c r="CR73" s="152"/>
      <c r="CS73" s="152"/>
    </row>
    <row r="74" spans="21:97" x14ac:dyDescent="0.25">
      <c r="U74" s="160"/>
      <c r="V74" s="341"/>
      <c r="W74" s="341"/>
      <c r="X74" s="341"/>
      <c r="Y74" s="341"/>
      <c r="Z74" s="341"/>
      <c r="AA74" s="341"/>
      <c r="AB74" s="341"/>
      <c r="AC74" s="341"/>
      <c r="AD74" s="341"/>
      <c r="AE74" s="341"/>
      <c r="AF74" s="154"/>
      <c r="AG74" s="154"/>
      <c r="AH74" s="152"/>
      <c r="AI74" s="341"/>
      <c r="AJ74" s="341"/>
      <c r="AK74" s="341"/>
      <c r="AL74" s="341"/>
      <c r="AM74" s="161"/>
      <c r="AN74" s="342"/>
      <c r="AO74" s="342"/>
      <c r="AP74" s="342"/>
      <c r="AQ74" s="152"/>
      <c r="AR74" s="152" t="str">
        <f t="shared" si="3"/>
        <v/>
      </c>
      <c r="AS74" s="152"/>
      <c r="AT74" s="152"/>
      <c r="AU74" s="152"/>
      <c r="AV74" s="152">
        <v>29</v>
      </c>
      <c r="AW74" s="143" t="str">
        <f t="shared" si="2"/>
        <v/>
      </c>
      <c r="AY74" s="142">
        <f t="shared" si="0"/>
        <v>1</v>
      </c>
      <c r="AZ74" s="142">
        <f>IF(BA74="",0,IFERROR(IF(VLOOKUP(BA74,BA$44:BA73,1,0)&gt;0,0,0),1))</f>
        <v>0</v>
      </c>
      <c r="BA74" s="143">
        <f>IF(DATOS!J32=AW$45,DATOS!C32,"")</f>
        <v>0</v>
      </c>
      <c r="BP74" s="152"/>
      <c r="BQ74" s="152"/>
      <c r="BR74" s="152"/>
      <c r="BS74" s="152"/>
      <c r="BT74" s="152"/>
      <c r="BU74" s="152"/>
      <c r="BV74" s="152"/>
      <c r="BW74" s="152"/>
      <c r="BX74" s="152"/>
      <c r="BY74" s="152"/>
      <c r="BZ74" s="152"/>
      <c r="CA74" s="152"/>
      <c r="CB74" s="152"/>
      <c r="CC74" s="152"/>
      <c r="CD74" s="152"/>
      <c r="CE74" s="152"/>
      <c r="CF74" s="152"/>
      <c r="CG74" s="152"/>
      <c r="CH74" s="152"/>
      <c r="CI74" s="152"/>
      <c r="CJ74" s="152"/>
      <c r="CK74" s="152"/>
      <c r="CL74" s="152"/>
      <c r="CM74" s="152"/>
      <c r="CN74" s="152"/>
      <c r="CO74" s="152"/>
      <c r="CP74" s="152"/>
      <c r="CQ74" s="152"/>
      <c r="CR74" s="152"/>
      <c r="CS74" s="152"/>
    </row>
    <row r="75" spans="21:97" x14ac:dyDescent="0.25">
      <c r="U75" s="160"/>
      <c r="V75" s="341"/>
      <c r="W75" s="341"/>
      <c r="X75" s="341"/>
      <c r="Y75" s="341"/>
      <c r="Z75" s="341"/>
      <c r="AA75" s="341"/>
      <c r="AB75" s="341"/>
      <c r="AC75" s="341"/>
      <c r="AD75" s="341"/>
      <c r="AE75" s="341"/>
      <c r="AF75" s="154"/>
      <c r="AG75" s="154"/>
      <c r="AH75" s="152"/>
      <c r="AI75" s="341"/>
      <c r="AJ75" s="341"/>
      <c r="AK75" s="341"/>
      <c r="AL75" s="341"/>
      <c r="AM75" s="161"/>
      <c r="AN75" s="342"/>
      <c r="AO75" s="342"/>
      <c r="AP75" s="342"/>
      <c r="AQ75" s="152"/>
      <c r="AR75" s="152" t="str">
        <f t="shared" si="3"/>
        <v/>
      </c>
      <c r="AS75" s="152"/>
      <c r="AT75" s="152"/>
      <c r="AU75" s="152"/>
      <c r="AV75" s="152">
        <v>30</v>
      </c>
      <c r="AW75" s="143" t="str">
        <f t="shared" si="2"/>
        <v/>
      </c>
      <c r="AY75" s="142">
        <f t="shared" si="0"/>
        <v>1</v>
      </c>
      <c r="AZ75" s="142">
        <f>IF(BA75="",0,IFERROR(IF(VLOOKUP(BA75,BA$44:BA74,1,0)&gt;0,0,0),1))</f>
        <v>0</v>
      </c>
      <c r="BA75" s="143">
        <f>IF(DATOS!J33=AW$45,DATOS!C33,"")</f>
        <v>0</v>
      </c>
      <c r="BP75" s="152"/>
      <c r="BQ75" s="152"/>
      <c r="BR75" s="152"/>
      <c r="BS75" s="152"/>
      <c r="BT75" s="152"/>
      <c r="BU75" s="152"/>
      <c r="BV75" s="152"/>
      <c r="BW75" s="152"/>
      <c r="BX75" s="152"/>
      <c r="BY75" s="152"/>
      <c r="BZ75" s="152"/>
      <c r="CA75" s="152"/>
      <c r="CB75" s="152"/>
      <c r="CC75" s="152"/>
      <c r="CD75" s="152"/>
      <c r="CE75" s="152"/>
      <c r="CF75" s="152"/>
      <c r="CG75" s="152"/>
      <c r="CH75" s="152"/>
      <c r="CI75" s="152"/>
      <c r="CJ75" s="152"/>
      <c r="CK75" s="152"/>
      <c r="CL75" s="152"/>
      <c r="CM75" s="152"/>
      <c r="CN75" s="152"/>
      <c r="CO75" s="152"/>
      <c r="CP75" s="152"/>
      <c r="CQ75" s="152"/>
      <c r="CR75" s="152"/>
      <c r="CS75" s="152"/>
    </row>
    <row r="76" spans="21:97" x14ac:dyDescent="0.25">
      <c r="U76" s="160"/>
      <c r="V76" s="341"/>
      <c r="W76" s="341"/>
      <c r="X76" s="341"/>
      <c r="Y76" s="341"/>
      <c r="Z76" s="341"/>
      <c r="AA76" s="341"/>
      <c r="AB76" s="341"/>
      <c r="AC76" s="341"/>
      <c r="AD76" s="341"/>
      <c r="AE76" s="341"/>
      <c r="AF76" s="154"/>
      <c r="AG76" s="154"/>
      <c r="AH76" s="152"/>
      <c r="AI76" s="341"/>
      <c r="AJ76" s="341"/>
      <c r="AK76" s="341"/>
      <c r="AL76" s="341"/>
      <c r="AM76" s="161"/>
      <c r="AN76" s="342"/>
      <c r="AO76" s="342"/>
      <c r="AP76" s="342"/>
      <c r="AQ76" s="152"/>
      <c r="AR76" s="152" t="str">
        <f t="shared" si="3"/>
        <v/>
      </c>
      <c r="AS76" s="152"/>
      <c r="AT76" s="152"/>
      <c r="AU76" s="152"/>
      <c r="AV76" s="152">
        <v>31</v>
      </c>
      <c r="AW76" s="143" t="str">
        <f t="shared" si="2"/>
        <v/>
      </c>
      <c r="AY76" s="142">
        <f t="shared" si="0"/>
        <v>1</v>
      </c>
      <c r="AZ76" s="142">
        <f>IF(BA76="",0,IFERROR(IF(VLOOKUP(BA76,BA$44:BA75,1,0)&gt;0,0,0),1))</f>
        <v>0</v>
      </c>
      <c r="BA76" s="143">
        <f>IF(DATOS!J34=AW$45,DATOS!C34,"")</f>
        <v>0</v>
      </c>
      <c r="BP76" s="152"/>
      <c r="BQ76" s="152"/>
      <c r="BR76" s="152"/>
      <c r="BS76" s="152"/>
      <c r="BT76" s="152"/>
      <c r="BU76" s="152"/>
      <c r="BV76" s="152"/>
      <c r="BW76" s="152"/>
      <c r="BX76" s="152"/>
      <c r="BY76" s="152"/>
      <c r="BZ76" s="152"/>
      <c r="CA76" s="152"/>
      <c r="CB76" s="152"/>
      <c r="CC76" s="152"/>
      <c r="CD76" s="152"/>
      <c r="CE76" s="152"/>
      <c r="CF76" s="152"/>
      <c r="CG76" s="152"/>
      <c r="CH76" s="152"/>
      <c r="CI76" s="152"/>
      <c r="CJ76" s="152"/>
      <c r="CK76" s="152"/>
      <c r="CL76" s="152"/>
      <c r="CM76" s="152"/>
      <c r="CN76" s="152"/>
      <c r="CO76" s="152"/>
      <c r="CP76" s="152"/>
      <c r="CQ76" s="152"/>
      <c r="CR76" s="152"/>
      <c r="CS76" s="152"/>
    </row>
    <row r="77" spans="21:97" x14ac:dyDescent="0.25">
      <c r="U77" s="160"/>
      <c r="V77" s="341"/>
      <c r="W77" s="341"/>
      <c r="X77" s="341"/>
      <c r="Y77" s="341"/>
      <c r="Z77" s="341"/>
      <c r="AA77" s="341"/>
      <c r="AB77" s="341"/>
      <c r="AC77" s="341"/>
      <c r="AD77" s="341"/>
      <c r="AE77" s="341"/>
      <c r="AF77" s="154"/>
      <c r="AG77" s="154"/>
      <c r="AH77" s="152"/>
      <c r="AI77" s="341"/>
      <c r="AJ77" s="341"/>
      <c r="AK77" s="341"/>
      <c r="AL77" s="341"/>
      <c r="AM77" s="161"/>
      <c r="AN77" s="342"/>
      <c r="AO77" s="342"/>
      <c r="AP77" s="342"/>
      <c r="AQ77" s="152"/>
      <c r="AR77" s="152" t="str">
        <f t="shared" si="3"/>
        <v/>
      </c>
      <c r="AS77" s="152"/>
      <c r="AT77" s="152"/>
      <c r="AU77" s="152"/>
      <c r="AV77" s="152">
        <v>32</v>
      </c>
      <c r="AW77" s="143" t="str">
        <f t="shared" si="2"/>
        <v/>
      </c>
      <c r="AY77" s="142">
        <f t="shared" si="0"/>
        <v>1</v>
      </c>
      <c r="AZ77" s="142">
        <f>IF(BA77="",0,IFERROR(IF(VLOOKUP(BA77,BA$44:BA76,1,0)&gt;0,0,0),1))</f>
        <v>0</v>
      </c>
      <c r="BA77" s="143">
        <f>IF(DATOS!J35=AW$45,DATOS!C35,"")</f>
        <v>0</v>
      </c>
      <c r="BP77" s="152"/>
      <c r="BQ77" s="152"/>
      <c r="BR77" s="152"/>
      <c r="BS77" s="152"/>
      <c r="BT77" s="152"/>
      <c r="BU77" s="152"/>
      <c r="BV77" s="152"/>
      <c r="BW77" s="152"/>
      <c r="BX77" s="152"/>
      <c r="BY77" s="152"/>
      <c r="BZ77" s="152"/>
      <c r="CA77" s="152"/>
      <c r="CB77" s="152"/>
      <c r="CC77" s="152"/>
      <c r="CD77" s="152"/>
      <c r="CE77" s="152"/>
      <c r="CF77" s="152"/>
      <c r="CG77" s="152"/>
      <c r="CH77" s="152"/>
      <c r="CI77" s="152"/>
      <c r="CJ77" s="152"/>
      <c r="CK77" s="152"/>
      <c r="CL77" s="152"/>
      <c r="CM77" s="152"/>
      <c r="CN77" s="152"/>
      <c r="CO77" s="152"/>
      <c r="CP77" s="152"/>
      <c r="CQ77" s="152"/>
      <c r="CR77" s="152"/>
      <c r="CS77" s="152"/>
    </row>
    <row r="78" spans="21:97" x14ac:dyDescent="0.25">
      <c r="U78" s="160"/>
      <c r="V78" s="341"/>
      <c r="W78" s="341"/>
      <c r="X78" s="341"/>
      <c r="Y78" s="341"/>
      <c r="Z78" s="341"/>
      <c r="AA78" s="341"/>
      <c r="AB78" s="341"/>
      <c r="AC78" s="341"/>
      <c r="AD78" s="341"/>
      <c r="AE78" s="341"/>
      <c r="AF78" s="154"/>
      <c r="AG78" s="154"/>
      <c r="AH78" s="152"/>
      <c r="AI78" s="341"/>
      <c r="AJ78" s="341"/>
      <c r="AK78" s="341"/>
      <c r="AL78" s="341"/>
      <c r="AM78" s="161"/>
      <c r="AN78" s="342"/>
      <c r="AO78" s="342"/>
      <c r="AP78" s="342"/>
      <c r="AQ78" s="152"/>
      <c r="AR78" s="152" t="str">
        <f t="shared" si="3"/>
        <v/>
      </c>
      <c r="AS78" s="152"/>
      <c r="AT78" s="152"/>
      <c r="AU78" s="152"/>
      <c r="AV78" s="152">
        <v>33</v>
      </c>
      <c r="AW78" s="143" t="str">
        <f t="shared" si="2"/>
        <v/>
      </c>
      <c r="AY78" s="142">
        <f t="shared" si="0"/>
        <v>1</v>
      </c>
      <c r="AZ78" s="142">
        <f>IF(BA78="",0,IFERROR(IF(VLOOKUP(BA78,BA$44:BA77,1,0)&gt;0,0,0),1))</f>
        <v>0</v>
      </c>
      <c r="BA78" s="143">
        <f>IF(DATOS!J36=AW$45,DATOS!C36,"")</f>
        <v>0</v>
      </c>
      <c r="BP78" s="152"/>
      <c r="BQ78" s="152"/>
      <c r="BR78" s="152"/>
      <c r="BS78" s="152"/>
      <c r="BT78" s="152"/>
      <c r="BU78" s="152"/>
      <c r="BV78" s="152"/>
      <c r="BW78" s="152"/>
      <c r="BX78" s="152"/>
      <c r="BY78" s="152"/>
      <c r="BZ78" s="152"/>
      <c r="CA78" s="152"/>
      <c r="CB78" s="152"/>
      <c r="CC78" s="152"/>
      <c r="CD78" s="152"/>
      <c r="CE78" s="152"/>
      <c r="CF78" s="152"/>
      <c r="CG78" s="152"/>
      <c r="CH78" s="152"/>
      <c r="CI78" s="152"/>
      <c r="CJ78" s="152"/>
      <c r="CK78" s="152"/>
      <c r="CL78" s="152"/>
      <c r="CM78" s="152"/>
      <c r="CN78" s="152"/>
      <c r="CO78" s="152"/>
      <c r="CP78" s="152"/>
      <c r="CQ78" s="152"/>
      <c r="CR78" s="152"/>
      <c r="CS78" s="152"/>
    </row>
    <row r="79" spans="21:97" x14ac:dyDescent="0.25">
      <c r="U79" s="160"/>
      <c r="V79" s="341"/>
      <c r="W79" s="341"/>
      <c r="X79" s="341"/>
      <c r="Y79" s="341"/>
      <c r="Z79" s="341"/>
      <c r="AA79" s="341"/>
      <c r="AB79" s="341"/>
      <c r="AC79" s="341"/>
      <c r="AD79" s="341"/>
      <c r="AE79" s="341"/>
      <c r="AF79" s="154"/>
      <c r="AG79" s="154"/>
      <c r="AH79" s="152"/>
      <c r="AI79" s="341"/>
      <c r="AJ79" s="341"/>
      <c r="AK79" s="341"/>
      <c r="AL79" s="341"/>
      <c r="AM79" s="161"/>
      <c r="AN79" s="342"/>
      <c r="AO79" s="342"/>
      <c r="AP79" s="342"/>
      <c r="AQ79" s="152"/>
      <c r="AR79" s="152" t="str">
        <f t="shared" si="3"/>
        <v/>
      </c>
      <c r="AS79" s="152"/>
      <c r="AT79" s="152"/>
      <c r="AU79" s="152"/>
      <c r="AV79" s="152">
        <v>34</v>
      </c>
      <c r="AW79" s="143" t="str">
        <f t="shared" si="2"/>
        <v/>
      </c>
      <c r="AY79" s="142">
        <f t="shared" si="0"/>
        <v>1</v>
      </c>
      <c r="AZ79" s="142">
        <f>IF(BA79="",0,IFERROR(IF(VLOOKUP(BA79,BA$44:BA78,1,0)&gt;0,0,0),1))</f>
        <v>0</v>
      </c>
      <c r="BA79" s="143">
        <f>IF(DATOS!J37=AW$45,DATOS!C37,"")</f>
        <v>0</v>
      </c>
      <c r="BP79" s="152"/>
      <c r="BQ79" s="152"/>
      <c r="BR79" s="152"/>
      <c r="BS79" s="152"/>
      <c r="BT79" s="152"/>
      <c r="BU79" s="152"/>
      <c r="BV79" s="152"/>
      <c r="BW79" s="152"/>
      <c r="BX79" s="152"/>
      <c r="BY79" s="152"/>
      <c r="BZ79" s="152"/>
      <c r="CA79" s="152"/>
      <c r="CB79" s="152"/>
      <c r="CC79" s="152"/>
      <c r="CD79" s="152"/>
      <c r="CE79" s="152"/>
      <c r="CF79" s="152"/>
      <c r="CG79" s="152"/>
      <c r="CH79" s="152"/>
      <c r="CI79" s="152"/>
      <c r="CJ79" s="152"/>
      <c r="CK79" s="152"/>
      <c r="CL79" s="152"/>
      <c r="CM79" s="152"/>
      <c r="CN79" s="152"/>
      <c r="CO79" s="152"/>
      <c r="CP79" s="152"/>
      <c r="CQ79" s="152"/>
      <c r="CR79" s="152"/>
      <c r="CS79" s="152"/>
    </row>
    <row r="80" spans="21:97" x14ac:dyDescent="0.25">
      <c r="U80" s="160"/>
      <c r="V80" s="341"/>
      <c r="W80" s="341"/>
      <c r="X80" s="341"/>
      <c r="Y80" s="341"/>
      <c r="Z80" s="341"/>
      <c r="AA80" s="341"/>
      <c r="AB80" s="341"/>
      <c r="AC80" s="341"/>
      <c r="AD80" s="341"/>
      <c r="AE80" s="341"/>
      <c r="AF80" s="154"/>
      <c r="AG80" s="154"/>
      <c r="AH80" s="152"/>
      <c r="AI80" s="341"/>
      <c r="AJ80" s="341"/>
      <c r="AK80" s="341"/>
      <c r="AL80" s="341"/>
      <c r="AM80" s="161"/>
      <c r="AN80" s="342"/>
      <c r="AO80" s="342"/>
      <c r="AP80" s="342"/>
      <c r="AQ80" s="152"/>
      <c r="AR80" s="152" t="str">
        <f t="shared" si="3"/>
        <v/>
      </c>
      <c r="AS80" s="152"/>
      <c r="AT80" s="152"/>
      <c r="AU80" s="152"/>
      <c r="AV80" s="152">
        <v>35</v>
      </c>
      <c r="AW80" s="143" t="str">
        <f t="shared" si="2"/>
        <v/>
      </c>
      <c r="AY80" s="142">
        <f t="shared" si="0"/>
        <v>1</v>
      </c>
      <c r="AZ80" s="142">
        <f>IF(BA80="",0,IFERROR(IF(VLOOKUP(BA80,BA$44:BA79,1,0)&gt;0,0,0),1))</f>
        <v>0</v>
      </c>
      <c r="BA80" s="143">
        <f>IF(DATOS!J38=AW$45,DATOS!C38,"")</f>
        <v>0</v>
      </c>
      <c r="BP80" s="152"/>
      <c r="BQ80" s="152"/>
      <c r="BR80" s="152"/>
      <c r="BS80" s="152"/>
      <c r="BT80" s="152"/>
      <c r="BU80" s="152"/>
      <c r="BV80" s="152"/>
      <c r="BW80" s="152"/>
      <c r="BX80" s="152"/>
      <c r="BY80" s="152"/>
      <c r="BZ80" s="152"/>
      <c r="CA80" s="152"/>
      <c r="CB80" s="152"/>
      <c r="CC80" s="152"/>
      <c r="CD80" s="152"/>
      <c r="CE80" s="152"/>
      <c r="CF80" s="152"/>
      <c r="CG80" s="152"/>
      <c r="CH80" s="152"/>
      <c r="CI80" s="152"/>
      <c r="CJ80" s="152"/>
      <c r="CK80" s="152"/>
      <c r="CL80" s="152"/>
      <c r="CM80" s="152"/>
      <c r="CN80" s="152"/>
      <c r="CO80" s="152"/>
      <c r="CP80" s="152"/>
      <c r="CQ80" s="152"/>
      <c r="CR80" s="152"/>
      <c r="CS80" s="152"/>
    </row>
    <row r="81" spans="21:97" x14ac:dyDescent="0.25">
      <c r="U81" s="160"/>
      <c r="V81" s="341"/>
      <c r="W81" s="341"/>
      <c r="X81" s="341"/>
      <c r="Y81" s="341"/>
      <c r="Z81" s="341"/>
      <c r="AA81" s="341"/>
      <c r="AB81" s="341"/>
      <c r="AC81" s="341"/>
      <c r="AD81" s="341"/>
      <c r="AE81" s="341"/>
      <c r="AF81" s="154"/>
      <c r="AG81" s="154"/>
      <c r="AH81" s="152"/>
      <c r="AI81" s="341"/>
      <c r="AJ81" s="341"/>
      <c r="AK81" s="341"/>
      <c r="AL81" s="341"/>
      <c r="AM81" s="161"/>
      <c r="AN81" s="342"/>
      <c r="AO81" s="342"/>
      <c r="AP81" s="342"/>
      <c r="AQ81" s="152"/>
      <c r="AR81" s="152" t="str">
        <f t="shared" si="3"/>
        <v/>
      </c>
      <c r="AS81" s="152"/>
      <c r="AT81" s="152"/>
      <c r="AU81" s="152"/>
      <c r="AV81" s="152">
        <v>36</v>
      </c>
      <c r="AW81" s="143" t="str">
        <f t="shared" si="2"/>
        <v/>
      </c>
      <c r="AY81" s="142">
        <f t="shared" si="0"/>
        <v>1</v>
      </c>
      <c r="AZ81" s="142">
        <f>IF(BA81="",0,IFERROR(IF(VLOOKUP(BA81,BA$44:BA80,1,0)&gt;0,0,0),1))</f>
        <v>0</v>
      </c>
      <c r="BA81" s="143">
        <f>IF(DATOS!J39=AW$45,DATOS!C39,"")</f>
        <v>0</v>
      </c>
      <c r="BP81" s="152"/>
      <c r="BQ81" s="152"/>
      <c r="BR81" s="152"/>
      <c r="BS81" s="152"/>
      <c r="BT81" s="152"/>
      <c r="BU81" s="152"/>
      <c r="BV81" s="152"/>
      <c r="BW81" s="152"/>
      <c r="BX81" s="152"/>
      <c r="BY81" s="152"/>
      <c r="BZ81" s="152"/>
      <c r="CA81" s="152"/>
      <c r="CB81" s="152"/>
      <c r="CC81" s="152"/>
      <c r="CD81" s="152"/>
      <c r="CE81" s="152"/>
      <c r="CF81" s="152"/>
      <c r="CG81" s="152"/>
      <c r="CH81" s="152"/>
      <c r="CI81" s="152"/>
      <c r="CJ81" s="152"/>
      <c r="CK81" s="152"/>
      <c r="CL81" s="152"/>
      <c r="CM81" s="152"/>
      <c r="CN81" s="152"/>
      <c r="CO81" s="152"/>
      <c r="CP81" s="152"/>
      <c r="CQ81" s="152"/>
      <c r="CR81" s="152"/>
      <c r="CS81" s="152"/>
    </row>
    <row r="82" spans="21:97" x14ac:dyDescent="0.25">
      <c r="U82" s="160"/>
      <c r="V82" s="341"/>
      <c r="W82" s="341"/>
      <c r="X82" s="341"/>
      <c r="Y82" s="341"/>
      <c r="Z82" s="341"/>
      <c r="AA82" s="341"/>
      <c r="AB82" s="341"/>
      <c r="AC82" s="341"/>
      <c r="AD82" s="341"/>
      <c r="AE82" s="341"/>
      <c r="AF82" s="154"/>
      <c r="AG82" s="154"/>
      <c r="AH82" s="152"/>
      <c r="AI82" s="341"/>
      <c r="AJ82" s="341"/>
      <c r="AK82" s="341"/>
      <c r="AL82" s="341"/>
      <c r="AM82" s="161"/>
      <c r="AN82" s="342"/>
      <c r="AO82" s="342"/>
      <c r="AP82" s="342"/>
      <c r="AQ82" s="152"/>
      <c r="AR82" s="152" t="str">
        <f t="shared" si="3"/>
        <v/>
      </c>
      <c r="AS82" s="152"/>
      <c r="AT82" s="152"/>
      <c r="AU82" s="152"/>
      <c r="AV82" s="152">
        <v>37</v>
      </c>
      <c r="AW82" s="143" t="str">
        <f t="shared" si="2"/>
        <v/>
      </c>
      <c r="AY82" s="142">
        <f t="shared" si="0"/>
        <v>1</v>
      </c>
      <c r="AZ82" s="142">
        <f>IF(BA82="",0,IFERROR(IF(VLOOKUP(BA82,BA$44:BA81,1,0)&gt;0,0,0),1))</f>
        <v>0</v>
      </c>
      <c r="BA82" s="143">
        <f>IF(DATOS!J40=AW$45,DATOS!C40,"")</f>
        <v>0</v>
      </c>
      <c r="BP82" s="152"/>
      <c r="BQ82" s="152"/>
      <c r="BR82" s="152"/>
      <c r="BS82" s="152"/>
      <c r="BT82" s="152"/>
      <c r="BU82" s="152"/>
      <c r="BV82" s="152"/>
      <c r="BW82" s="152"/>
      <c r="BX82" s="152"/>
      <c r="BY82" s="152"/>
      <c r="BZ82" s="152"/>
      <c r="CA82" s="152"/>
      <c r="CB82" s="152"/>
      <c r="CC82" s="152"/>
      <c r="CD82" s="152"/>
      <c r="CE82" s="152"/>
      <c r="CF82" s="152"/>
      <c r="CG82" s="152"/>
      <c r="CH82" s="152"/>
      <c r="CI82" s="152"/>
      <c r="CJ82" s="152"/>
      <c r="CK82" s="152"/>
      <c r="CL82" s="152"/>
      <c r="CM82" s="152"/>
      <c r="CN82" s="152"/>
      <c r="CO82" s="152"/>
      <c r="CP82" s="152"/>
      <c r="CQ82" s="152"/>
      <c r="CR82" s="152"/>
      <c r="CS82" s="152"/>
    </row>
    <row r="83" spans="21:97" x14ac:dyDescent="0.25">
      <c r="U83" s="160"/>
      <c r="V83" s="341"/>
      <c r="W83" s="341"/>
      <c r="X83" s="341"/>
      <c r="Y83" s="341"/>
      <c r="Z83" s="341"/>
      <c r="AA83" s="341"/>
      <c r="AB83" s="341"/>
      <c r="AC83" s="341"/>
      <c r="AD83" s="341"/>
      <c r="AE83" s="341"/>
      <c r="AF83" s="154"/>
      <c r="AG83" s="154"/>
      <c r="AH83" s="152"/>
      <c r="AI83" s="341"/>
      <c r="AJ83" s="341"/>
      <c r="AK83" s="341"/>
      <c r="AL83" s="341"/>
      <c r="AM83" s="161"/>
      <c r="AN83" s="342"/>
      <c r="AO83" s="342"/>
      <c r="AP83" s="342"/>
      <c r="AQ83" s="152"/>
      <c r="AR83" s="152" t="str">
        <f t="shared" si="3"/>
        <v/>
      </c>
      <c r="AS83" s="152"/>
      <c r="AT83" s="152"/>
      <c r="AU83" s="152"/>
      <c r="AV83" s="152">
        <v>38</v>
      </c>
      <c r="AW83" s="143" t="str">
        <f t="shared" si="2"/>
        <v/>
      </c>
      <c r="AY83" s="142">
        <f t="shared" si="0"/>
        <v>1</v>
      </c>
      <c r="AZ83" s="142">
        <f>IF(BA83="",0,IFERROR(IF(VLOOKUP(BA83,BA$44:BA82,1,0)&gt;0,0,0),1))</f>
        <v>0</v>
      </c>
      <c r="BA83" s="143">
        <f>IF(DATOS!J41=AW$45,DATOS!C41,"")</f>
        <v>0</v>
      </c>
      <c r="BP83" s="152"/>
      <c r="BQ83" s="152"/>
      <c r="BR83" s="152"/>
      <c r="BS83" s="152"/>
      <c r="BT83" s="152"/>
      <c r="BU83" s="152"/>
      <c r="BV83" s="152"/>
      <c r="BW83" s="152"/>
      <c r="BX83" s="152"/>
      <c r="BY83" s="152"/>
      <c r="BZ83" s="152"/>
      <c r="CA83" s="152"/>
      <c r="CB83" s="152"/>
      <c r="CC83" s="152"/>
      <c r="CD83" s="152"/>
      <c r="CE83" s="152"/>
      <c r="CF83" s="152"/>
      <c r="CG83" s="152"/>
      <c r="CH83" s="152"/>
      <c r="CI83" s="152"/>
      <c r="CJ83" s="152"/>
      <c r="CK83" s="152"/>
      <c r="CL83" s="152"/>
      <c r="CM83" s="152"/>
      <c r="CN83" s="152"/>
      <c r="CO83" s="152"/>
      <c r="CP83" s="152"/>
      <c r="CQ83" s="152"/>
      <c r="CR83" s="152"/>
      <c r="CS83" s="152"/>
    </row>
    <row r="84" spans="21:97" x14ac:dyDescent="0.25">
      <c r="U84" s="154"/>
      <c r="V84" s="341"/>
      <c r="W84" s="341"/>
      <c r="X84" s="341"/>
      <c r="Y84" s="341"/>
      <c r="Z84" s="341"/>
      <c r="AA84" s="341"/>
      <c r="AB84" s="341"/>
      <c r="AC84" s="341"/>
      <c r="AD84" s="341"/>
      <c r="AE84" s="341"/>
      <c r="AF84" s="154"/>
      <c r="AG84" s="154"/>
      <c r="AH84" s="152"/>
      <c r="AI84" s="341"/>
      <c r="AJ84" s="341"/>
      <c r="AK84" s="341"/>
      <c r="AL84" s="341"/>
      <c r="AM84" s="161"/>
      <c r="AN84" s="342"/>
      <c r="AO84" s="342"/>
      <c r="AP84" s="342"/>
      <c r="AQ84" s="152"/>
      <c r="AR84" s="152" t="str">
        <f t="shared" si="3"/>
        <v/>
      </c>
      <c r="AS84" s="152"/>
      <c r="AT84" s="152"/>
      <c r="AU84" s="152"/>
      <c r="AV84" s="152">
        <v>39</v>
      </c>
      <c r="AW84" s="143" t="str">
        <f t="shared" si="2"/>
        <v/>
      </c>
      <c r="AY84" s="142">
        <f t="shared" si="0"/>
        <v>1</v>
      </c>
      <c r="AZ84" s="142">
        <f>IF(BA84="",0,IFERROR(IF(VLOOKUP(BA84,BA$44:BA83,1,0)&gt;0,0,0),1))</f>
        <v>0</v>
      </c>
      <c r="BA84" s="143">
        <f>IF(DATOS!J42=AW$45,DATOS!C42,"")</f>
        <v>0</v>
      </c>
      <c r="BP84" s="152"/>
      <c r="BQ84" s="152"/>
      <c r="BR84" s="152"/>
      <c r="BS84" s="152"/>
      <c r="BT84" s="152"/>
      <c r="BU84" s="152"/>
      <c r="BV84" s="152"/>
      <c r="BW84" s="152"/>
      <c r="BX84" s="152"/>
      <c r="BY84" s="152"/>
      <c r="BZ84" s="152"/>
      <c r="CA84" s="152"/>
      <c r="CB84" s="152"/>
      <c r="CC84" s="152"/>
      <c r="CD84" s="152"/>
      <c r="CE84" s="152"/>
      <c r="CF84" s="152"/>
      <c r="CG84" s="152"/>
      <c r="CH84" s="152"/>
      <c r="CI84" s="152"/>
      <c r="CJ84" s="152"/>
      <c r="CK84" s="152"/>
      <c r="CL84" s="152"/>
      <c r="CM84" s="152"/>
      <c r="CN84" s="152"/>
      <c r="CO84" s="152"/>
      <c r="CP84" s="152"/>
      <c r="CQ84" s="152"/>
      <c r="CR84" s="152"/>
      <c r="CS84" s="152"/>
    </row>
    <row r="85" spans="21:97" x14ac:dyDescent="0.25">
      <c r="U85" s="154"/>
      <c r="V85" s="341"/>
      <c r="W85" s="341"/>
      <c r="X85" s="341"/>
      <c r="Y85" s="341"/>
      <c r="Z85" s="341"/>
      <c r="AA85" s="341"/>
      <c r="AB85" s="341"/>
      <c r="AC85" s="341"/>
      <c r="AD85" s="341"/>
      <c r="AE85" s="341"/>
      <c r="AF85" s="154"/>
      <c r="AG85" s="154"/>
      <c r="AH85" s="152"/>
      <c r="AI85" s="341"/>
      <c r="AJ85" s="341"/>
      <c r="AK85" s="341"/>
      <c r="AL85" s="341"/>
      <c r="AM85" s="161"/>
      <c r="AN85" s="342"/>
      <c r="AO85" s="342"/>
      <c r="AP85" s="342"/>
      <c r="AQ85" s="152"/>
      <c r="AR85" s="152" t="str">
        <f t="shared" si="3"/>
        <v/>
      </c>
      <c r="AS85" s="152"/>
      <c r="AT85" s="152"/>
      <c r="AU85" s="152"/>
      <c r="AV85" s="152">
        <v>40</v>
      </c>
      <c r="AW85" s="143" t="str">
        <f t="shared" si="2"/>
        <v/>
      </c>
      <c r="AY85" s="142">
        <f t="shared" si="0"/>
        <v>1</v>
      </c>
      <c r="AZ85" s="142">
        <f>IF(BA85="",0,IFERROR(IF(VLOOKUP(BA85,BA$44:BA84,1,0)&gt;0,0,0),1))</f>
        <v>0</v>
      </c>
      <c r="BA85" s="143">
        <f>IF(DATOS!J43=AW$45,DATOS!C43,"")</f>
        <v>0</v>
      </c>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row>
    <row r="86" spans="21:97" x14ac:dyDescent="0.25">
      <c r="U86" s="154"/>
      <c r="V86" s="341"/>
      <c r="W86" s="341"/>
      <c r="X86" s="341"/>
      <c r="Y86" s="341"/>
      <c r="Z86" s="341"/>
      <c r="AA86" s="341"/>
      <c r="AB86" s="341"/>
      <c r="AC86" s="341"/>
      <c r="AD86" s="341"/>
      <c r="AE86" s="341"/>
      <c r="AF86" s="154"/>
      <c r="AG86" s="154"/>
      <c r="AH86" s="152"/>
      <c r="AI86" s="341"/>
      <c r="AJ86" s="341"/>
      <c r="AK86" s="341"/>
      <c r="AL86" s="341"/>
      <c r="AM86" s="161"/>
      <c r="AN86" s="342"/>
      <c r="AO86" s="342"/>
      <c r="AP86" s="342"/>
      <c r="AQ86" s="152"/>
      <c r="AR86" s="152" t="str">
        <f t="shared" si="3"/>
        <v/>
      </c>
      <c r="AS86" s="152"/>
      <c r="AT86" s="152"/>
      <c r="AU86" s="152"/>
      <c r="AV86" s="152">
        <v>41</v>
      </c>
      <c r="AW86" s="143" t="str">
        <f t="shared" ref="AW86:AW91" si="4">IFERROR(VLOOKUP(AV86,AY$44:BA$3376,3,0),"")</f>
        <v/>
      </c>
      <c r="AY86" s="142">
        <f t="shared" ref="AY86:AY91" si="5">AY85+AZ86</f>
        <v>1</v>
      </c>
      <c r="AZ86" s="142">
        <f>IF(BA86="",0,IFERROR(IF(VLOOKUP(BA86,BA$44:BA85,1,0)&gt;0,0,0),1))</f>
        <v>0</v>
      </c>
      <c r="BA86" s="143">
        <f>IF(DATOS!J44=AW$45,DATOS!C44,"")</f>
        <v>0</v>
      </c>
      <c r="BP86" s="152"/>
      <c r="BQ86" s="152"/>
      <c r="BR86" s="152"/>
      <c r="BS86" s="152"/>
      <c r="BT86" s="152"/>
      <c r="BU86" s="152"/>
      <c r="BV86" s="152"/>
      <c r="BW86" s="152"/>
      <c r="BX86" s="152"/>
      <c r="BY86" s="152"/>
      <c r="BZ86" s="152"/>
      <c r="CA86" s="152"/>
      <c r="CB86" s="152"/>
      <c r="CC86" s="152"/>
      <c r="CD86" s="152"/>
      <c r="CE86" s="152"/>
      <c r="CF86" s="152"/>
      <c r="CG86" s="152"/>
      <c r="CH86" s="152"/>
      <c r="CI86" s="152"/>
      <c r="CJ86" s="152"/>
      <c r="CK86" s="152"/>
      <c r="CL86" s="152"/>
      <c r="CM86" s="152"/>
      <c r="CN86" s="152"/>
      <c r="CO86" s="152"/>
      <c r="CP86" s="152"/>
      <c r="CQ86" s="152"/>
      <c r="CR86" s="152"/>
      <c r="CS86" s="152"/>
    </row>
    <row r="87" spans="21:97" x14ac:dyDescent="0.25">
      <c r="U87" s="154"/>
      <c r="V87" s="341"/>
      <c r="W87" s="341"/>
      <c r="X87" s="341"/>
      <c r="Y87" s="341"/>
      <c r="Z87" s="341"/>
      <c r="AA87" s="341"/>
      <c r="AB87" s="341"/>
      <c r="AC87" s="341"/>
      <c r="AD87" s="341"/>
      <c r="AE87" s="341"/>
      <c r="AF87" s="154"/>
      <c r="AG87" s="154"/>
      <c r="AH87" s="152"/>
      <c r="AI87" s="341"/>
      <c r="AJ87" s="341"/>
      <c r="AK87" s="341"/>
      <c r="AL87" s="341"/>
      <c r="AM87" s="161"/>
      <c r="AN87" s="342"/>
      <c r="AO87" s="342"/>
      <c r="AP87" s="342"/>
      <c r="AQ87" s="152"/>
      <c r="AR87" s="152" t="str">
        <f t="shared" si="3"/>
        <v/>
      </c>
      <c r="AS87" s="152"/>
      <c r="AT87" s="152"/>
      <c r="AU87" s="152"/>
      <c r="AV87" s="152">
        <v>42</v>
      </c>
      <c r="AW87" s="143" t="str">
        <f t="shared" si="4"/>
        <v/>
      </c>
      <c r="AY87" s="142">
        <f t="shared" si="5"/>
        <v>1</v>
      </c>
      <c r="AZ87" s="142">
        <f>IF(BA87="",0,IFERROR(IF(VLOOKUP(BA87,BA$44:BA86,1,0)&gt;0,0,0),1))</f>
        <v>0</v>
      </c>
      <c r="BA87" s="143">
        <f>IF(DATOS!J45=AW$45,DATOS!C45,"")</f>
        <v>0</v>
      </c>
      <c r="BP87" s="152"/>
      <c r="BQ87" s="152"/>
      <c r="BR87" s="152"/>
      <c r="BS87" s="152"/>
      <c r="BT87" s="152"/>
      <c r="BU87" s="152"/>
      <c r="BV87" s="152"/>
      <c r="BW87" s="152"/>
      <c r="BX87" s="152"/>
      <c r="BY87" s="152"/>
      <c r="BZ87" s="152"/>
      <c r="CA87" s="152"/>
      <c r="CB87" s="152"/>
      <c r="CC87" s="152"/>
      <c r="CD87" s="152"/>
      <c r="CE87" s="152"/>
      <c r="CF87" s="152"/>
      <c r="CG87" s="152"/>
      <c r="CH87" s="152"/>
      <c r="CI87" s="152"/>
      <c r="CJ87" s="152"/>
      <c r="CK87" s="152"/>
      <c r="CL87" s="152"/>
      <c r="CM87" s="152"/>
      <c r="CN87" s="152"/>
      <c r="CO87" s="152"/>
      <c r="CP87" s="152"/>
      <c r="CQ87" s="152"/>
      <c r="CR87" s="152"/>
      <c r="CS87" s="152"/>
    </row>
    <row r="88" spans="21:97" x14ac:dyDescent="0.25">
      <c r="U88" s="154"/>
      <c r="V88" s="341"/>
      <c r="W88" s="341"/>
      <c r="X88" s="341"/>
      <c r="Y88" s="341"/>
      <c r="Z88" s="341"/>
      <c r="AA88" s="341"/>
      <c r="AB88" s="341"/>
      <c r="AC88" s="341"/>
      <c r="AD88" s="341"/>
      <c r="AE88" s="341"/>
      <c r="AF88" s="154"/>
      <c r="AG88" s="154"/>
      <c r="AH88" s="152"/>
      <c r="AI88" s="341"/>
      <c r="AJ88" s="341"/>
      <c r="AK88" s="341"/>
      <c r="AL88" s="341"/>
      <c r="AM88" s="161"/>
      <c r="AN88" s="342"/>
      <c r="AO88" s="342"/>
      <c r="AP88" s="342"/>
      <c r="AQ88" s="152"/>
      <c r="AR88" s="152" t="str">
        <f t="shared" si="3"/>
        <v/>
      </c>
      <c r="AS88" s="152"/>
      <c r="AT88" s="152"/>
      <c r="AU88" s="152"/>
      <c r="AV88" s="152">
        <v>43</v>
      </c>
      <c r="AW88" s="143" t="str">
        <f t="shared" si="4"/>
        <v/>
      </c>
      <c r="AY88" s="142">
        <f t="shared" si="5"/>
        <v>1</v>
      </c>
      <c r="AZ88" s="142">
        <f>IF(BA88="",0,IFERROR(IF(VLOOKUP(BA88,BA$44:BA87,1,0)&gt;0,0,0),1))</f>
        <v>0</v>
      </c>
      <c r="BA88" s="143">
        <f>IF(DATOS!J46=AW$45,DATOS!C46,"")</f>
        <v>0</v>
      </c>
      <c r="BP88" s="152"/>
      <c r="BQ88" s="152"/>
      <c r="BR88" s="152"/>
      <c r="BS88" s="152"/>
      <c r="BT88" s="152"/>
      <c r="BU88" s="152"/>
      <c r="BV88" s="152"/>
      <c r="BW88" s="152"/>
      <c r="BX88" s="152"/>
      <c r="BY88" s="152"/>
      <c r="BZ88" s="152"/>
      <c r="CA88" s="152"/>
      <c r="CB88" s="152"/>
      <c r="CC88" s="152"/>
      <c r="CD88" s="152"/>
      <c r="CE88" s="152"/>
      <c r="CF88" s="152"/>
      <c r="CG88" s="152"/>
      <c r="CH88" s="152"/>
      <c r="CI88" s="152"/>
      <c r="CJ88" s="152"/>
      <c r="CK88" s="152"/>
      <c r="CL88" s="152"/>
      <c r="CM88" s="152"/>
      <c r="CN88" s="152"/>
      <c r="CO88" s="152"/>
      <c r="CP88" s="152"/>
      <c r="CQ88" s="152"/>
      <c r="CR88" s="152"/>
      <c r="CS88" s="152"/>
    </row>
    <row r="89" spans="21:97" x14ac:dyDescent="0.25">
      <c r="U89" s="154"/>
      <c r="V89" s="341"/>
      <c r="W89" s="341"/>
      <c r="X89" s="341"/>
      <c r="Y89" s="341"/>
      <c r="Z89" s="341"/>
      <c r="AA89" s="341"/>
      <c r="AB89" s="341"/>
      <c r="AC89" s="341"/>
      <c r="AD89" s="341"/>
      <c r="AE89" s="341"/>
      <c r="AF89" s="154"/>
      <c r="AG89" s="154"/>
      <c r="AH89" s="152"/>
      <c r="AI89" s="341"/>
      <c r="AJ89" s="341"/>
      <c r="AK89" s="341"/>
      <c r="AL89" s="341"/>
      <c r="AM89" s="161"/>
      <c r="AN89" s="342"/>
      <c r="AO89" s="342"/>
      <c r="AP89" s="342"/>
      <c r="AQ89" s="152"/>
      <c r="AR89" s="152" t="str">
        <f t="shared" si="3"/>
        <v/>
      </c>
      <c r="AS89" s="152"/>
      <c r="AT89" s="152"/>
      <c r="AU89" s="152"/>
      <c r="AV89" s="152">
        <v>44</v>
      </c>
      <c r="AW89" s="143" t="str">
        <f t="shared" si="4"/>
        <v/>
      </c>
      <c r="AY89" s="142">
        <f t="shared" si="5"/>
        <v>1</v>
      </c>
      <c r="AZ89" s="142">
        <f>IF(BA89="",0,IFERROR(IF(VLOOKUP(BA89,BA$44:BA88,1,0)&gt;0,0,0),1))</f>
        <v>0</v>
      </c>
      <c r="BA89" s="143">
        <f>IF(DATOS!J47=AW$45,DATOS!C47,"")</f>
        <v>0</v>
      </c>
      <c r="BP89" s="152"/>
      <c r="BQ89" s="152"/>
      <c r="BR89" s="152"/>
      <c r="BS89" s="152"/>
      <c r="BT89" s="152"/>
      <c r="BU89" s="152"/>
      <c r="BV89" s="152"/>
      <c r="BW89" s="152"/>
      <c r="BX89" s="152"/>
      <c r="BY89" s="152"/>
      <c r="BZ89" s="152"/>
      <c r="CA89" s="152"/>
      <c r="CB89" s="152"/>
      <c r="CC89" s="152"/>
      <c r="CD89" s="152"/>
      <c r="CE89" s="152"/>
      <c r="CF89" s="152"/>
      <c r="CG89" s="152"/>
      <c r="CH89" s="152"/>
      <c r="CI89" s="152"/>
      <c r="CJ89" s="152"/>
      <c r="CK89" s="152"/>
      <c r="CL89" s="152"/>
      <c r="CM89" s="152"/>
      <c r="CN89" s="152"/>
      <c r="CO89" s="152"/>
      <c r="CP89" s="152"/>
      <c r="CQ89" s="152"/>
      <c r="CR89" s="152"/>
      <c r="CS89" s="152"/>
    </row>
    <row r="90" spans="21:97" x14ac:dyDescent="0.25">
      <c r="U90" s="154"/>
      <c r="V90" s="341"/>
      <c r="W90" s="341"/>
      <c r="X90" s="341"/>
      <c r="Y90" s="341"/>
      <c r="Z90" s="341"/>
      <c r="AA90" s="341"/>
      <c r="AB90" s="341"/>
      <c r="AC90" s="341"/>
      <c r="AD90" s="341"/>
      <c r="AE90" s="341"/>
      <c r="AF90" s="154"/>
      <c r="AG90" s="154"/>
      <c r="AH90" s="152"/>
      <c r="AI90" s="341"/>
      <c r="AJ90" s="341"/>
      <c r="AK90" s="341"/>
      <c r="AL90" s="341"/>
      <c r="AM90" s="161"/>
      <c r="AN90" s="342"/>
      <c r="AO90" s="342"/>
      <c r="AP90" s="342"/>
      <c r="AQ90" s="152"/>
      <c r="AR90" s="152" t="str">
        <f t="shared" si="3"/>
        <v/>
      </c>
      <c r="AS90" s="152"/>
      <c r="AT90" s="152"/>
      <c r="AU90" s="152"/>
      <c r="AV90" s="152">
        <v>45</v>
      </c>
      <c r="AW90" s="143" t="str">
        <f t="shared" si="4"/>
        <v/>
      </c>
      <c r="AY90" s="142">
        <f t="shared" si="5"/>
        <v>1</v>
      </c>
      <c r="AZ90" s="142">
        <f>IF(BA90="",0,IFERROR(IF(VLOOKUP(BA90,BA$44:BA89,1,0)&gt;0,0,0),1))</f>
        <v>0</v>
      </c>
      <c r="BA90" s="143">
        <f>IF(DATOS!J48=AW$45,DATOS!C48,"")</f>
        <v>0</v>
      </c>
      <c r="BP90" s="152"/>
      <c r="BQ90" s="152"/>
      <c r="BR90" s="152"/>
      <c r="BS90" s="152"/>
      <c r="BT90" s="152"/>
      <c r="BU90" s="152"/>
      <c r="BV90" s="152"/>
      <c r="BW90" s="152"/>
      <c r="BX90" s="152"/>
      <c r="BY90" s="152"/>
      <c r="BZ90" s="152"/>
      <c r="CA90" s="152"/>
      <c r="CB90" s="152"/>
      <c r="CC90" s="152"/>
      <c r="CD90" s="152"/>
      <c r="CE90" s="152"/>
      <c r="CF90" s="152"/>
      <c r="CG90" s="152"/>
      <c r="CH90" s="152"/>
      <c r="CI90" s="152"/>
      <c r="CJ90" s="152"/>
      <c r="CK90" s="152"/>
      <c r="CL90" s="152"/>
      <c r="CM90" s="152"/>
      <c r="CN90" s="152"/>
      <c r="CO90" s="152"/>
      <c r="CP90" s="152"/>
      <c r="CQ90" s="152"/>
      <c r="CR90" s="152"/>
      <c r="CS90" s="152"/>
    </row>
    <row r="91" spans="21:97" x14ac:dyDescent="0.25">
      <c r="U91" s="154"/>
      <c r="V91" s="341"/>
      <c r="W91" s="341"/>
      <c r="X91" s="341"/>
      <c r="Y91" s="341"/>
      <c r="Z91" s="341"/>
      <c r="AA91" s="341"/>
      <c r="AB91" s="341"/>
      <c r="AC91" s="341"/>
      <c r="AD91" s="341"/>
      <c r="AE91" s="341"/>
      <c r="AF91" s="154"/>
      <c r="AG91" s="154"/>
      <c r="AH91" s="152"/>
      <c r="AI91" s="341"/>
      <c r="AJ91" s="341"/>
      <c r="AK91" s="341"/>
      <c r="AL91" s="341"/>
      <c r="AM91" s="161"/>
      <c r="AN91" s="342"/>
      <c r="AO91" s="342"/>
      <c r="AP91" s="342"/>
      <c r="AQ91" s="152"/>
      <c r="AR91" s="152"/>
      <c r="AS91" s="152"/>
      <c r="AT91" s="152"/>
      <c r="AU91" s="152"/>
      <c r="AV91" s="152">
        <v>46</v>
      </c>
      <c r="AW91" s="143" t="str">
        <f t="shared" si="4"/>
        <v/>
      </c>
      <c r="AY91" s="142">
        <f t="shared" si="5"/>
        <v>1</v>
      </c>
      <c r="AZ91" s="142">
        <f>IF(BA91="",0,IFERROR(IF(VLOOKUP(BA91,BA$44:BA90,1,0)&gt;0,0,0),1))</f>
        <v>0</v>
      </c>
      <c r="BA91" s="143">
        <f>IF(DATOS!J49=AW$45,DATOS!C49,"")</f>
        <v>0</v>
      </c>
      <c r="BP91" s="152"/>
      <c r="BQ91" s="152"/>
      <c r="BR91" s="152"/>
      <c r="BS91" s="152"/>
      <c r="BT91" s="152"/>
      <c r="BU91" s="152"/>
      <c r="BV91" s="152"/>
      <c r="BW91" s="152"/>
      <c r="BX91" s="152"/>
      <c r="BY91" s="152"/>
      <c r="BZ91" s="152"/>
      <c r="CA91" s="152"/>
      <c r="CB91" s="152"/>
      <c r="CC91" s="152"/>
      <c r="CD91" s="152"/>
      <c r="CE91" s="152"/>
      <c r="CF91" s="152"/>
      <c r="CG91" s="152"/>
      <c r="CH91" s="152"/>
      <c r="CI91" s="152"/>
      <c r="CJ91" s="152"/>
      <c r="CK91" s="152"/>
      <c r="CL91" s="152"/>
      <c r="CM91" s="152"/>
      <c r="CN91" s="152"/>
      <c r="CO91" s="152"/>
      <c r="CP91" s="152"/>
      <c r="CQ91" s="152"/>
      <c r="CR91" s="152"/>
      <c r="CS91" s="152"/>
    </row>
    <row r="92" spans="21:97" x14ac:dyDescent="0.25">
      <c r="U92" s="154"/>
      <c r="V92" s="341"/>
      <c r="W92" s="341"/>
      <c r="X92" s="341"/>
      <c r="Y92" s="341"/>
      <c r="Z92" s="341"/>
      <c r="AA92" s="341"/>
      <c r="AB92" s="341"/>
      <c r="AC92" s="341"/>
      <c r="AD92" s="341"/>
      <c r="AE92" s="341"/>
      <c r="AF92" s="154"/>
      <c r="AG92" s="154"/>
      <c r="AH92" s="152"/>
      <c r="AI92" s="341"/>
      <c r="AJ92" s="341"/>
      <c r="AK92" s="341"/>
      <c r="AL92" s="341"/>
      <c r="AM92" s="161"/>
      <c r="AN92" s="342"/>
      <c r="AO92" s="342"/>
      <c r="AP92" s="342"/>
      <c r="AQ92" s="152"/>
      <c r="AR92" s="152"/>
      <c r="AS92" s="152"/>
      <c r="AT92" s="152"/>
      <c r="AU92" s="152"/>
      <c r="AV92" s="152">
        <v>47</v>
      </c>
      <c r="AW92" s="143" t="str">
        <f>IFERROR(VLOOKUP(AV92,AY$44:BA$3376,3,0),"")</f>
        <v/>
      </c>
      <c r="AY92" s="142">
        <f>AY91+AZ92</f>
        <v>1</v>
      </c>
      <c r="AZ92" s="142">
        <f>IF(BA92="",0,IFERROR(IF(VLOOKUP(BA92,BA$44:BA91,1,0)&gt;0,0,0),1))</f>
        <v>0</v>
      </c>
      <c r="BA92" s="143">
        <f>IF(DATOS!J50=AW$45,DATOS!C50,"")</f>
        <v>0</v>
      </c>
      <c r="BP92" s="152"/>
      <c r="BQ92" s="152"/>
      <c r="BR92" s="152"/>
      <c r="BS92" s="152"/>
      <c r="BT92" s="152"/>
      <c r="BU92" s="152"/>
      <c r="BV92" s="152"/>
      <c r="BW92" s="152"/>
      <c r="BX92" s="152"/>
      <c r="BY92" s="152"/>
      <c r="BZ92" s="152"/>
      <c r="CA92" s="152"/>
      <c r="CB92" s="152"/>
      <c r="CC92" s="152"/>
      <c r="CD92" s="152"/>
      <c r="CE92" s="152"/>
      <c r="CF92" s="152"/>
      <c r="CG92" s="152"/>
      <c r="CH92" s="152"/>
      <c r="CI92" s="152"/>
      <c r="CJ92" s="152"/>
      <c r="CK92" s="152"/>
      <c r="CL92" s="152"/>
      <c r="CM92" s="152"/>
      <c r="CN92" s="152"/>
      <c r="CO92" s="152"/>
      <c r="CP92" s="152"/>
      <c r="CQ92" s="152"/>
      <c r="CR92" s="152"/>
      <c r="CS92" s="152"/>
    </row>
    <row r="93" spans="21:97" x14ac:dyDescent="0.25">
      <c r="U93" s="154"/>
      <c r="V93" s="341"/>
      <c r="W93" s="341"/>
      <c r="X93" s="341"/>
      <c r="Y93" s="341"/>
      <c r="Z93" s="341"/>
      <c r="AA93" s="341"/>
      <c r="AB93" s="341"/>
      <c r="AC93" s="341"/>
      <c r="AD93" s="341"/>
      <c r="AE93" s="341"/>
      <c r="AF93" s="154"/>
      <c r="AG93" s="154"/>
      <c r="AH93" s="152"/>
      <c r="AI93" s="341"/>
      <c r="AJ93" s="341"/>
      <c r="AK93" s="341"/>
      <c r="AL93" s="341"/>
      <c r="AM93" s="161"/>
      <c r="AN93" s="342"/>
      <c r="AO93" s="342"/>
      <c r="AP93" s="342"/>
      <c r="AQ93" s="152"/>
      <c r="AR93" s="152"/>
      <c r="AS93" s="152"/>
      <c r="AT93" s="152"/>
      <c r="AU93" s="152"/>
      <c r="AV93" s="152">
        <v>48</v>
      </c>
      <c r="AW93" s="143" t="str">
        <f>IFERROR(VLOOKUP(AV93,AY$44:BA$3376,3,0),"")</f>
        <v/>
      </c>
      <c r="AY93" s="142">
        <f>AY92+AZ93</f>
        <v>1</v>
      </c>
      <c r="AZ93" s="142">
        <f>IF(BA93="",0,IFERROR(IF(VLOOKUP(BA93,BA$44:BA92,1,0)&gt;0,0,0),1))</f>
        <v>0</v>
      </c>
      <c r="BA93" s="143">
        <f>IF(DATOS!J51=AW$45,DATOS!C51,"")</f>
        <v>0</v>
      </c>
      <c r="BP93" s="152"/>
      <c r="BQ93" s="152"/>
      <c r="BR93" s="152"/>
      <c r="BS93" s="152"/>
      <c r="BT93" s="152"/>
      <c r="BU93" s="152"/>
      <c r="BV93" s="152"/>
      <c r="BW93" s="152"/>
      <c r="BX93" s="152"/>
      <c r="BY93" s="152"/>
      <c r="BZ93" s="152"/>
      <c r="CA93" s="152"/>
      <c r="CB93" s="152"/>
      <c r="CC93" s="152"/>
      <c r="CD93" s="152"/>
      <c r="CE93" s="152"/>
      <c r="CF93" s="152"/>
      <c r="CG93" s="152"/>
      <c r="CH93" s="152"/>
      <c r="CI93" s="152"/>
      <c r="CJ93" s="152"/>
      <c r="CK93" s="152"/>
      <c r="CL93" s="152"/>
      <c r="CM93" s="152"/>
      <c r="CN93" s="152"/>
      <c r="CO93" s="152"/>
      <c r="CP93" s="152"/>
      <c r="CQ93" s="152"/>
      <c r="CR93" s="152"/>
      <c r="CS93" s="152"/>
    </row>
    <row r="94" spans="21:97" x14ac:dyDescent="0.25">
      <c r="U94" s="154"/>
      <c r="V94" s="154"/>
      <c r="W94" s="187"/>
      <c r="X94" s="187"/>
      <c r="Y94" s="187"/>
      <c r="Z94" s="187"/>
      <c r="AA94" s="187"/>
      <c r="AB94" s="187"/>
      <c r="AC94" s="187"/>
      <c r="AD94" s="152"/>
      <c r="AE94" s="154"/>
      <c r="AF94" s="152"/>
      <c r="AG94" s="152"/>
      <c r="AH94" s="152"/>
      <c r="AI94" s="152"/>
      <c r="AJ94" s="152"/>
      <c r="AK94" s="152"/>
      <c r="AL94" s="152"/>
      <c r="AM94" s="152"/>
      <c r="AN94" s="152"/>
      <c r="AO94" s="152"/>
      <c r="AP94" s="152"/>
      <c r="AQ94" s="152"/>
      <c r="AR94" s="152"/>
      <c r="AS94" s="152"/>
      <c r="AT94" s="152"/>
      <c r="AU94" s="152"/>
      <c r="AV94" s="152">
        <v>49</v>
      </c>
      <c r="AW94" s="143" t="str">
        <f>IFERROR(VLOOKUP(AV94,AY$44:BA$3376,3,0),"")</f>
        <v/>
      </c>
      <c r="AY94" s="142">
        <f>AY93+AZ94</f>
        <v>1</v>
      </c>
      <c r="AZ94" s="142">
        <f>IF(BA94="",0,IFERROR(IF(VLOOKUP(BA94,BA$44:BA93,1,0)&gt;0,0,0),1))</f>
        <v>0</v>
      </c>
      <c r="BA94" s="143">
        <f>IF(DATOS!J52=AW$45,DATOS!C52,"")</f>
        <v>0</v>
      </c>
      <c r="BP94" s="152"/>
      <c r="BQ94" s="152"/>
      <c r="BR94" s="152"/>
      <c r="BS94" s="152"/>
      <c r="BT94" s="152"/>
      <c r="BU94" s="152"/>
      <c r="BV94" s="152"/>
      <c r="BW94" s="152"/>
      <c r="BX94" s="152"/>
      <c r="BY94" s="152"/>
      <c r="BZ94" s="152"/>
      <c r="CA94" s="152"/>
      <c r="CB94" s="152"/>
      <c r="CC94" s="152"/>
      <c r="CD94" s="152"/>
      <c r="CE94" s="152"/>
      <c r="CF94" s="152"/>
      <c r="CG94" s="152"/>
      <c r="CH94" s="152"/>
      <c r="CI94" s="152"/>
      <c r="CJ94" s="152"/>
      <c r="CK94" s="152"/>
      <c r="CL94" s="152"/>
      <c r="CM94" s="152"/>
      <c r="CN94" s="152"/>
      <c r="CO94" s="152"/>
      <c r="CP94" s="152"/>
      <c r="CQ94" s="152"/>
      <c r="CR94" s="152"/>
      <c r="CS94" s="152"/>
    </row>
    <row r="95" spans="21:97" x14ac:dyDescent="0.25">
      <c r="U95" s="154"/>
      <c r="V95" s="154"/>
      <c r="W95" s="187"/>
      <c r="X95" s="187"/>
      <c r="Y95" s="187"/>
      <c r="Z95" s="187"/>
      <c r="AA95" s="187"/>
      <c r="AB95" s="187"/>
      <c r="AC95" s="187"/>
      <c r="AD95" s="152"/>
      <c r="AE95" s="154"/>
      <c r="AF95" s="152"/>
      <c r="AG95" s="152"/>
      <c r="AH95" s="152"/>
      <c r="AI95" s="152"/>
      <c r="AJ95" s="152"/>
      <c r="AK95" s="152"/>
      <c r="AL95" s="152"/>
      <c r="AM95" s="152"/>
      <c r="AN95" s="152"/>
      <c r="AO95" s="152"/>
      <c r="AP95" s="152"/>
      <c r="AQ95" s="152"/>
      <c r="AR95" s="152"/>
      <c r="AS95" s="152"/>
      <c r="AT95" s="152"/>
      <c r="AU95" s="152"/>
      <c r="AV95" s="152">
        <v>50</v>
      </c>
      <c r="AW95" s="143" t="str">
        <f>IFERROR(VLOOKUP(AV95,AY$44:BA$3376,3,0),"")</f>
        <v/>
      </c>
      <c r="AY95" s="142">
        <f>AY94+AZ95</f>
        <v>1</v>
      </c>
      <c r="AZ95" s="142">
        <f>IF(BA95="",0,IFERROR(IF(VLOOKUP(BA95,BA$44:BA94,1,0)&gt;0,0,0),1))</f>
        <v>0</v>
      </c>
      <c r="BA95" s="143">
        <f>IF(DATOS!J53=AW$45,DATOS!C53,"")</f>
        <v>0</v>
      </c>
      <c r="BP95" s="152"/>
      <c r="BQ95" s="152"/>
      <c r="BR95" s="152"/>
      <c r="BS95" s="152"/>
      <c r="BT95" s="152"/>
      <c r="BU95" s="152"/>
      <c r="BV95" s="152"/>
      <c r="BW95" s="152"/>
      <c r="BX95" s="152"/>
      <c r="BY95" s="152"/>
      <c r="BZ95" s="152"/>
      <c r="CA95" s="152"/>
      <c r="CB95" s="152"/>
      <c r="CC95" s="152"/>
      <c r="CD95" s="152"/>
      <c r="CE95" s="152"/>
      <c r="CF95" s="152"/>
      <c r="CG95" s="152"/>
      <c r="CH95" s="152"/>
      <c r="CI95" s="152"/>
      <c r="CJ95" s="152"/>
      <c r="CK95" s="152"/>
      <c r="CL95" s="152"/>
      <c r="CM95" s="152"/>
      <c r="CN95" s="152"/>
      <c r="CO95" s="152"/>
      <c r="CP95" s="152"/>
      <c r="CQ95" s="152"/>
      <c r="CR95" s="152"/>
      <c r="CS95" s="152"/>
    </row>
    <row r="96" spans="21:97" x14ac:dyDescent="0.25">
      <c r="U96" s="154"/>
      <c r="V96" s="154"/>
      <c r="W96" s="187"/>
      <c r="X96" s="187"/>
      <c r="Y96" s="187"/>
      <c r="Z96" s="187"/>
      <c r="AA96" s="187"/>
      <c r="AB96" s="187"/>
      <c r="AC96" s="187"/>
      <c r="AD96" s="152"/>
      <c r="AE96" s="154"/>
      <c r="AF96" s="152"/>
      <c r="AG96" s="152"/>
      <c r="AH96" s="152"/>
      <c r="AI96" s="152"/>
      <c r="AJ96" s="152"/>
      <c r="AK96" s="152"/>
      <c r="AL96" s="152"/>
      <c r="AM96" s="152"/>
      <c r="AN96" s="152"/>
      <c r="AO96" s="152"/>
      <c r="AP96" s="152"/>
      <c r="AQ96" s="152"/>
      <c r="AR96" s="152"/>
      <c r="AS96" s="152"/>
      <c r="AT96" s="152"/>
      <c r="AU96" s="152"/>
      <c r="AV96" s="152">
        <v>51</v>
      </c>
      <c r="AW96" s="143" t="str">
        <f t="shared" si="2"/>
        <v/>
      </c>
      <c r="AY96" s="142">
        <f t="shared" si="0"/>
        <v>1</v>
      </c>
      <c r="AZ96" s="142">
        <f>IF(BA96="",0,IFERROR(IF(VLOOKUP(BA96,BA$44:BA95,1,0)&gt;0,0,0),1))</f>
        <v>0</v>
      </c>
      <c r="BA96" s="143">
        <f>IF(DATOS!J54=AW$45,DATOS!C54,"")</f>
        <v>0</v>
      </c>
      <c r="BP96" s="152"/>
      <c r="BQ96" s="152"/>
      <c r="BR96" s="152"/>
      <c r="BS96" s="152"/>
      <c r="BT96" s="152"/>
      <c r="BU96" s="152"/>
      <c r="BV96" s="152"/>
      <c r="BW96" s="152"/>
      <c r="BX96" s="152"/>
      <c r="BY96" s="152"/>
      <c r="BZ96" s="152"/>
      <c r="CA96" s="152"/>
      <c r="CB96" s="152"/>
      <c r="CC96" s="152"/>
      <c r="CD96" s="152"/>
      <c r="CE96" s="152"/>
      <c r="CF96" s="152"/>
      <c r="CG96" s="152"/>
      <c r="CH96" s="152"/>
      <c r="CI96" s="152"/>
      <c r="CJ96" s="152"/>
      <c r="CK96" s="152"/>
      <c r="CL96" s="152"/>
      <c r="CM96" s="152"/>
      <c r="CN96" s="152"/>
      <c r="CO96" s="152"/>
      <c r="CP96" s="152"/>
      <c r="CQ96" s="152"/>
      <c r="CR96" s="152"/>
      <c r="CS96" s="152"/>
    </row>
    <row r="97" spans="21:97" x14ac:dyDescent="0.25">
      <c r="U97" s="154"/>
      <c r="V97" s="154"/>
      <c r="W97" s="187"/>
      <c r="X97" s="187"/>
      <c r="Y97" s="187"/>
      <c r="Z97" s="187"/>
      <c r="AA97" s="187"/>
      <c r="AB97" s="187"/>
      <c r="AC97" s="187"/>
      <c r="AD97" s="152"/>
      <c r="AE97" s="154"/>
      <c r="AF97" s="152"/>
      <c r="AG97" s="152"/>
      <c r="AH97" s="152"/>
      <c r="AI97" s="152"/>
      <c r="AJ97" s="152"/>
      <c r="AK97" s="152"/>
      <c r="AL97" s="152"/>
      <c r="AM97" s="152"/>
      <c r="AN97" s="152"/>
      <c r="AO97" s="152"/>
      <c r="AP97" s="152"/>
      <c r="AQ97" s="152"/>
      <c r="AR97" s="152"/>
      <c r="AS97" s="152"/>
      <c r="AT97" s="152"/>
      <c r="AU97" s="152"/>
      <c r="AV97" s="152">
        <v>52</v>
      </c>
      <c r="AW97" s="143" t="str">
        <f t="shared" si="2"/>
        <v/>
      </c>
      <c r="AY97" s="142">
        <f t="shared" si="0"/>
        <v>1</v>
      </c>
      <c r="AZ97" s="142">
        <f>IF(BA97="",0,IFERROR(IF(VLOOKUP(BA97,BA$44:BA96,1,0)&gt;0,0,0),1))</f>
        <v>0</v>
      </c>
      <c r="BA97" s="143">
        <f>IF(DATOS!J55=AW$45,DATOS!C55,"")</f>
        <v>0</v>
      </c>
      <c r="BP97" s="152"/>
      <c r="BQ97" s="152"/>
      <c r="BR97" s="152"/>
      <c r="BS97" s="152"/>
      <c r="BT97" s="152"/>
      <c r="BU97" s="152"/>
      <c r="BV97" s="152"/>
      <c r="BW97" s="152"/>
      <c r="BX97" s="152"/>
      <c r="BY97" s="152"/>
      <c r="BZ97" s="152"/>
      <c r="CA97" s="152"/>
      <c r="CB97" s="152"/>
      <c r="CC97" s="152"/>
      <c r="CD97" s="152"/>
      <c r="CE97" s="152"/>
      <c r="CF97" s="152"/>
      <c r="CG97" s="152"/>
      <c r="CH97" s="152"/>
      <c r="CI97" s="152"/>
      <c r="CJ97" s="152"/>
      <c r="CK97" s="152"/>
      <c r="CL97" s="152"/>
      <c r="CM97" s="152"/>
      <c r="CN97" s="152"/>
      <c r="CO97" s="152"/>
      <c r="CP97" s="152"/>
      <c r="CQ97" s="152"/>
      <c r="CR97" s="152"/>
      <c r="CS97" s="152"/>
    </row>
    <row r="98" spans="21:97" x14ac:dyDescent="0.25">
      <c r="U98" s="154"/>
      <c r="V98" s="154"/>
      <c r="W98" s="187"/>
      <c r="X98" s="187"/>
      <c r="Y98" s="187"/>
      <c r="Z98" s="187"/>
      <c r="AA98" s="187"/>
      <c r="AB98" s="187"/>
      <c r="AC98" s="187"/>
      <c r="AD98" s="152"/>
      <c r="AE98" s="154"/>
      <c r="AF98" s="152"/>
      <c r="AG98" s="152"/>
      <c r="AH98" s="152"/>
      <c r="AI98" s="152"/>
      <c r="AJ98" s="152"/>
      <c r="AK98" s="152"/>
      <c r="AL98" s="152"/>
      <c r="AM98" s="152"/>
      <c r="AN98" s="152"/>
      <c r="AO98" s="152"/>
      <c r="AP98" s="152"/>
      <c r="AQ98" s="152"/>
      <c r="AR98" s="152"/>
      <c r="AS98" s="152"/>
      <c r="AT98" s="152"/>
      <c r="AU98" s="152"/>
      <c r="AV98" s="152">
        <v>53</v>
      </c>
      <c r="AW98" s="143" t="str">
        <f t="shared" si="2"/>
        <v/>
      </c>
      <c r="AY98" s="142">
        <f t="shared" si="0"/>
        <v>1</v>
      </c>
      <c r="AZ98" s="142">
        <f>IF(BA98="",0,IFERROR(IF(VLOOKUP(BA98,BA$44:BA97,1,0)&gt;0,0,0),1))</f>
        <v>0</v>
      </c>
      <c r="BA98" s="143">
        <f>IF(DATOS!J56=AW$45,DATOS!C56,"")</f>
        <v>0</v>
      </c>
      <c r="BP98" s="152"/>
      <c r="BQ98" s="152"/>
      <c r="BR98" s="152"/>
      <c r="BS98" s="152"/>
      <c r="BT98" s="152"/>
      <c r="BU98" s="152"/>
      <c r="BV98" s="152"/>
      <c r="BW98" s="152"/>
      <c r="BX98" s="152"/>
      <c r="BY98" s="152"/>
      <c r="BZ98" s="152"/>
      <c r="CA98" s="152"/>
      <c r="CB98" s="152"/>
      <c r="CC98" s="152"/>
      <c r="CD98" s="152"/>
      <c r="CE98" s="152"/>
      <c r="CF98" s="152"/>
      <c r="CG98" s="152"/>
      <c r="CH98" s="152"/>
      <c r="CI98" s="152"/>
      <c r="CJ98" s="152"/>
      <c r="CK98" s="152"/>
      <c r="CL98" s="152"/>
      <c r="CM98" s="152"/>
      <c r="CN98" s="152"/>
      <c r="CO98" s="152"/>
      <c r="CP98" s="152"/>
      <c r="CQ98" s="152"/>
      <c r="CR98" s="152"/>
      <c r="CS98" s="152"/>
    </row>
    <row r="99" spans="21:97" x14ac:dyDescent="0.25">
      <c r="U99" s="154"/>
      <c r="V99" s="154"/>
      <c r="W99" s="187"/>
      <c r="X99" s="187"/>
      <c r="Y99" s="187"/>
      <c r="Z99" s="187"/>
      <c r="AA99" s="187"/>
      <c r="AB99" s="187"/>
      <c r="AC99" s="187"/>
      <c r="AD99" s="152"/>
      <c r="AE99" s="154"/>
      <c r="AF99" s="152"/>
      <c r="AG99" s="152"/>
      <c r="AH99" s="152"/>
      <c r="AI99" s="152"/>
      <c r="AJ99" s="152"/>
      <c r="AK99" s="152"/>
      <c r="AL99" s="152"/>
      <c r="AM99" s="152"/>
      <c r="AN99" s="152"/>
      <c r="AO99" s="152"/>
      <c r="AP99" s="152"/>
      <c r="AQ99" s="152"/>
      <c r="AR99" s="152"/>
      <c r="AS99" s="152"/>
      <c r="AT99" s="152"/>
      <c r="AU99" s="152"/>
      <c r="AV99" s="152">
        <v>54</v>
      </c>
      <c r="AW99" s="143" t="str">
        <f t="shared" si="2"/>
        <v/>
      </c>
      <c r="AY99" s="142">
        <f t="shared" si="0"/>
        <v>1</v>
      </c>
      <c r="AZ99" s="142">
        <f>IF(BA99="",0,IFERROR(IF(VLOOKUP(BA99,BA$44:BA98,1,0)&gt;0,0,0),1))</f>
        <v>0</v>
      </c>
      <c r="BA99" s="143">
        <f>IF(DATOS!J57=AW$45,DATOS!C57,"")</f>
        <v>0</v>
      </c>
      <c r="BP99" s="152"/>
      <c r="BQ99" s="152"/>
      <c r="BR99" s="152"/>
      <c r="BS99" s="152"/>
      <c r="BT99" s="152"/>
      <c r="BU99" s="152"/>
      <c r="BV99" s="152"/>
      <c r="BW99" s="152"/>
      <c r="BX99" s="152"/>
      <c r="BY99" s="152"/>
      <c r="BZ99" s="152"/>
      <c r="CA99" s="152"/>
      <c r="CB99" s="152"/>
      <c r="CC99" s="152"/>
      <c r="CD99" s="152"/>
      <c r="CE99" s="152"/>
      <c r="CF99" s="152"/>
      <c r="CG99" s="152"/>
      <c r="CH99" s="152"/>
      <c r="CI99" s="152"/>
      <c r="CJ99" s="152"/>
      <c r="CK99" s="152"/>
      <c r="CL99" s="152"/>
      <c r="CM99" s="152"/>
      <c r="CN99" s="152"/>
      <c r="CO99" s="152"/>
      <c r="CP99" s="152"/>
      <c r="CQ99" s="152"/>
      <c r="CR99" s="152"/>
      <c r="CS99" s="152"/>
    </row>
    <row r="100" spans="21:97" x14ac:dyDescent="0.25">
      <c r="U100" s="154"/>
      <c r="V100" s="154"/>
      <c r="W100" s="187"/>
      <c r="X100" s="187"/>
      <c r="Y100" s="187"/>
      <c r="Z100" s="187"/>
      <c r="AA100" s="187"/>
      <c r="AB100" s="187"/>
      <c r="AC100" s="187"/>
      <c r="AD100" s="152"/>
      <c r="AE100" s="154"/>
      <c r="AF100" s="152"/>
      <c r="AG100" s="152"/>
      <c r="AH100" s="152"/>
      <c r="AI100" s="152"/>
      <c r="AJ100" s="152"/>
      <c r="AK100" s="152"/>
      <c r="AL100" s="152"/>
      <c r="AM100" s="152"/>
      <c r="AN100" s="152"/>
      <c r="AO100" s="152"/>
      <c r="AP100" s="152"/>
      <c r="AQ100" s="152"/>
      <c r="AR100" s="152"/>
      <c r="AS100" s="152"/>
      <c r="AT100" s="152"/>
      <c r="AU100" s="152"/>
      <c r="AV100" s="152">
        <v>55</v>
      </c>
      <c r="AW100" s="143" t="str">
        <f t="shared" si="2"/>
        <v/>
      </c>
      <c r="AY100" s="142">
        <f t="shared" si="0"/>
        <v>1</v>
      </c>
      <c r="AZ100" s="142">
        <f>IF(BA100="",0,IFERROR(IF(VLOOKUP(BA100,BA$44:BA99,1,0)&gt;0,0,0),1))</f>
        <v>0</v>
      </c>
      <c r="BA100" s="143">
        <f>IF(DATOS!J58=AW$45,DATOS!C58,"")</f>
        <v>0</v>
      </c>
      <c r="BP100" s="152"/>
      <c r="BQ100" s="152"/>
      <c r="BR100" s="152"/>
      <c r="BS100" s="152"/>
      <c r="BT100" s="152"/>
      <c r="BU100" s="152"/>
      <c r="BV100" s="152"/>
      <c r="BW100" s="152"/>
      <c r="BX100" s="152"/>
      <c r="BY100" s="152"/>
      <c r="BZ100" s="152"/>
      <c r="CA100" s="152"/>
      <c r="CB100" s="152"/>
      <c r="CC100" s="152"/>
      <c r="CD100" s="152"/>
      <c r="CE100" s="152"/>
      <c r="CF100" s="152"/>
      <c r="CG100" s="152"/>
      <c r="CH100" s="152"/>
      <c r="CI100" s="152"/>
      <c r="CJ100" s="152"/>
      <c r="CK100" s="152"/>
      <c r="CL100" s="152"/>
      <c r="CM100" s="152"/>
      <c r="CN100" s="152"/>
      <c r="CO100" s="152"/>
      <c r="CP100" s="152"/>
      <c r="CQ100" s="152"/>
      <c r="CR100" s="152"/>
      <c r="CS100" s="152"/>
    </row>
    <row r="101" spans="21:97" x14ac:dyDescent="0.25">
      <c r="U101" s="154"/>
      <c r="V101" s="154"/>
      <c r="W101" s="187"/>
      <c r="X101" s="187"/>
      <c r="Y101" s="187"/>
      <c r="Z101" s="187"/>
      <c r="AA101" s="187"/>
      <c r="AB101" s="187"/>
      <c r="AC101" s="187"/>
      <c r="AD101" s="152"/>
      <c r="AE101" s="154"/>
      <c r="AF101" s="152"/>
      <c r="AG101" s="152"/>
      <c r="AH101" s="152"/>
      <c r="AI101" s="152"/>
      <c r="AJ101" s="152"/>
      <c r="AK101" s="152"/>
      <c r="AL101" s="152"/>
      <c r="AM101" s="152"/>
      <c r="AN101" s="152"/>
      <c r="AO101" s="152"/>
      <c r="AP101" s="152"/>
      <c r="AQ101" s="152"/>
      <c r="AR101" s="152"/>
      <c r="AS101" s="152"/>
      <c r="AT101" s="152"/>
      <c r="AU101" s="152"/>
      <c r="AV101" s="152">
        <v>56</v>
      </c>
      <c r="AW101" s="143" t="str">
        <f t="shared" si="2"/>
        <v/>
      </c>
      <c r="AY101" s="142">
        <f t="shared" si="0"/>
        <v>1</v>
      </c>
      <c r="AZ101" s="142">
        <f>IF(BA101="",0,IFERROR(IF(VLOOKUP(BA101,BA$44:BA100,1,0)&gt;0,0,0),1))</f>
        <v>0</v>
      </c>
      <c r="BA101" s="143">
        <f>IF(DATOS!J59=AW$45,DATOS!C59,"")</f>
        <v>0</v>
      </c>
      <c r="BP101" s="152"/>
      <c r="BQ101" s="152"/>
      <c r="BR101" s="152"/>
      <c r="BS101" s="152"/>
      <c r="BT101" s="152"/>
      <c r="BU101" s="152"/>
      <c r="BV101" s="152"/>
      <c r="BW101" s="152"/>
      <c r="BX101" s="152"/>
      <c r="BY101" s="152"/>
      <c r="BZ101" s="152"/>
      <c r="CA101" s="152"/>
      <c r="CB101" s="152"/>
      <c r="CC101" s="152"/>
      <c r="CD101" s="152"/>
      <c r="CE101" s="152"/>
      <c r="CF101" s="152"/>
      <c r="CG101" s="152"/>
      <c r="CH101" s="152"/>
      <c r="CI101" s="152"/>
      <c r="CJ101" s="152"/>
      <c r="CK101" s="152"/>
      <c r="CL101" s="152"/>
      <c r="CM101" s="152"/>
      <c r="CN101" s="152"/>
      <c r="CO101" s="152"/>
      <c r="CP101" s="152"/>
      <c r="CQ101" s="152"/>
      <c r="CR101" s="152"/>
      <c r="CS101" s="152"/>
    </row>
    <row r="102" spans="21:97" x14ac:dyDescent="0.25">
      <c r="U102" s="154"/>
      <c r="V102" s="154"/>
      <c r="W102" s="187"/>
      <c r="X102" s="187"/>
      <c r="Y102" s="187"/>
      <c r="Z102" s="187"/>
      <c r="AA102" s="187"/>
      <c r="AB102" s="187"/>
      <c r="AC102" s="187"/>
      <c r="AD102" s="152"/>
      <c r="AE102" s="154"/>
      <c r="AF102" s="152"/>
      <c r="AG102" s="152"/>
      <c r="AH102" s="152"/>
      <c r="AI102" s="152"/>
      <c r="AJ102" s="152"/>
      <c r="AK102" s="152"/>
      <c r="AL102" s="152"/>
      <c r="AM102" s="152"/>
      <c r="AN102" s="152"/>
      <c r="AO102" s="152"/>
      <c r="AP102" s="152"/>
      <c r="AQ102" s="152"/>
      <c r="AR102" s="152"/>
      <c r="AS102" s="152"/>
      <c r="AT102" s="152"/>
      <c r="AU102" s="152"/>
      <c r="AV102" s="152">
        <v>57</v>
      </c>
      <c r="AW102" s="143" t="str">
        <f t="shared" si="2"/>
        <v/>
      </c>
      <c r="AY102" s="142">
        <f t="shared" si="0"/>
        <v>1</v>
      </c>
      <c r="AZ102" s="142">
        <f>IF(BA102="",0,IFERROR(IF(VLOOKUP(BA102,BA$44:BA101,1,0)&gt;0,0,0),1))</f>
        <v>0</v>
      </c>
      <c r="BA102" s="143">
        <f>IF(DATOS!J60=AW$45,DATOS!C60,"")</f>
        <v>0</v>
      </c>
      <c r="BP102" s="152"/>
      <c r="BQ102" s="152"/>
      <c r="BR102" s="152"/>
      <c r="BS102" s="152"/>
      <c r="BT102" s="152"/>
      <c r="BU102" s="152"/>
      <c r="BV102" s="152"/>
      <c r="BW102" s="152"/>
      <c r="BX102" s="152"/>
      <c r="BY102" s="152"/>
      <c r="BZ102" s="152"/>
      <c r="CA102" s="152"/>
      <c r="CB102" s="152"/>
      <c r="CC102" s="152"/>
      <c r="CD102" s="152"/>
      <c r="CE102" s="152"/>
      <c r="CF102" s="152"/>
      <c r="CG102" s="152"/>
      <c r="CH102" s="152"/>
      <c r="CI102" s="152"/>
      <c r="CJ102" s="152"/>
      <c r="CK102" s="152"/>
      <c r="CL102" s="152"/>
      <c r="CM102" s="152"/>
      <c r="CN102" s="152"/>
      <c r="CO102" s="152"/>
      <c r="CP102" s="152"/>
      <c r="CQ102" s="152"/>
      <c r="CR102" s="152"/>
      <c r="CS102" s="152"/>
    </row>
    <row r="103" spans="21:97" x14ac:dyDescent="0.25">
      <c r="U103" s="154"/>
      <c r="V103" s="154"/>
      <c r="W103" s="187"/>
      <c r="X103" s="187"/>
      <c r="Y103" s="187"/>
      <c r="Z103" s="187"/>
      <c r="AA103" s="187"/>
      <c r="AB103" s="187"/>
      <c r="AC103" s="187"/>
      <c r="AD103" s="152"/>
      <c r="AE103" s="154"/>
      <c r="AF103" s="152"/>
      <c r="AG103" s="152"/>
      <c r="AH103" s="152"/>
      <c r="AI103" s="152"/>
      <c r="AJ103" s="152"/>
      <c r="AK103" s="152"/>
      <c r="AL103" s="152"/>
      <c r="AM103" s="152"/>
      <c r="AN103" s="152"/>
      <c r="AO103" s="152"/>
      <c r="AP103" s="152"/>
      <c r="AQ103" s="152"/>
      <c r="AR103" s="152"/>
      <c r="AS103" s="152"/>
      <c r="AT103" s="152"/>
      <c r="AU103" s="152"/>
      <c r="AV103" s="152">
        <v>58</v>
      </c>
      <c r="AW103" s="143" t="str">
        <f t="shared" si="2"/>
        <v/>
      </c>
      <c r="AY103" s="142">
        <f t="shared" si="0"/>
        <v>1</v>
      </c>
      <c r="AZ103" s="142">
        <f>IF(BA103="",0,IFERROR(IF(VLOOKUP(BA103,BA$44:BA102,1,0)&gt;0,0,0),1))</f>
        <v>0</v>
      </c>
      <c r="BA103" s="143">
        <f>IF(DATOS!J61=AW$45,DATOS!C61,"")</f>
        <v>0</v>
      </c>
      <c r="BP103" s="152"/>
      <c r="BQ103" s="152"/>
      <c r="BR103" s="152"/>
      <c r="BS103" s="152"/>
      <c r="BT103" s="152"/>
      <c r="BU103" s="152"/>
      <c r="BV103" s="152"/>
      <c r="BW103" s="152"/>
      <c r="BX103" s="152"/>
      <c r="BY103" s="152"/>
      <c r="BZ103" s="152"/>
      <c r="CA103" s="152"/>
      <c r="CB103" s="152"/>
      <c r="CC103" s="152"/>
      <c r="CD103" s="152"/>
      <c r="CE103" s="152"/>
      <c r="CF103" s="152"/>
      <c r="CG103" s="152"/>
      <c r="CH103" s="152"/>
      <c r="CI103" s="152"/>
      <c r="CJ103" s="152"/>
      <c r="CK103" s="152"/>
      <c r="CL103" s="152"/>
      <c r="CM103" s="152"/>
      <c r="CN103" s="152"/>
      <c r="CO103" s="152"/>
      <c r="CP103" s="152"/>
      <c r="CQ103" s="152"/>
      <c r="CR103" s="152"/>
      <c r="CS103" s="152"/>
    </row>
    <row r="104" spans="21:97" x14ac:dyDescent="0.25">
      <c r="U104" s="154"/>
      <c r="V104" s="154"/>
      <c r="W104" s="187"/>
      <c r="X104" s="187"/>
      <c r="Y104" s="187"/>
      <c r="Z104" s="187"/>
      <c r="AA104" s="187"/>
      <c r="AB104" s="187"/>
      <c r="AC104" s="187"/>
      <c r="AD104" s="152"/>
      <c r="AE104" s="154"/>
      <c r="AF104" s="152"/>
      <c r="AG104" s="152"/>
      <c r="AH104" s="152"/>
      <c r="AI104" s="152"/>
      <c r="AJ104" s="152"/>
      <c r="AK104" s="152"/>
      <c r="AL104" s="152"/>
      <c r="AM104" s="152"/>
      <c r="AN104" s="152"/>
      <c r="AO104" s="152"/>
      <c r="AP104" s="152"/>
      <c r="AQ104" s="152"/>
      <c r="AR104" s="152"/>
      <c r="AS104" s="152"/>
      <c r="AT104" s="152"/>
      <c r="AU104" s="152"/>
      <c r="AV104" s="152">
        <v>59</v>
      </c>
      <c r="AW104" s="143" t="str">
        <f t="shared" si="2"/>
        <v/>
      </c>
      <c r="AY104" s="142">
        <f t="shared" si="0"/>
        <v>1</v>
      </c>
      <c r="AZ104" s="142">
        <f>IF(BA104="",0,IFERROR(IF(VLOOKUP(BA104,BA$44:BA103,1,0)&gt;0,0,0),1))</f>
        <v>0</v>
      </c>
      <c r="BA104" s="143">
        <f>IF(DATOS!J62=AW$45,DATOS!C62,"")</f>
        <v>0</v>
      </c>
      <c r="BP104" s="152"/>
      <c r="BQ104" s="152"/>
      <c r="BR104" s="152"/>
      <c r="BS104" s="152"/>
      <c r="BT104" s="152"/>
      <c r="BU104" s="152"/>
      <c r="BV104" s="152"/>
      <c r="BW104" s="152"/>
      <c r="BX104" s="152"/>
      <c r="BY104" s="152"/>
      <c r="BZ104" s="152"/>
      <c r="CA104" s="152"/>
      <c r="CB104" s="152"/>
      <c r="CC104" s="152"/>
      <c r="CD104" s="152"/>
      <c r="CE104" s="152"/>
      <c r="CF104" s="152"/>
      <c r="CG104" s="152"/>
      <c r="CH104" s="152"/>
      <c r="CI104" s="152"/>
      <c r="CJ104" s="152"/>
      <c r="CK104" s="152"/>
      <c r="CL104" s="152"/>
      <c r="CM104" s="152"/>
      <c r="CN104" s="152"/>
      <c r="CO104" s="152"/>
      <c r="CP104" s="152"/>
      <c r="CQ104" s="152"/>
      <c r="CR104" s="152"/>
      <c r="CS104" s="152"/>
    </row>
    <row r="105" spans="21:97" x14ac:dyDescent="0.25">
      <c r="U105" s="154"/>
      <c r="V105" s="154"/>
      <c r="W105" s="187"/>
      <c r="X105" s="187"/>
      <c r="Y105" s="187"/>
      <c r="Z105" s="187"/>
      <c r="AA105" s="187"/>
      <c r="AB105" s="187"/>
      <c r="AC105" s="187"/>
      <c r="AD105" s="152"/>
      <c r="AE105" s="154"/>
      <c r="AF105" s="152"/>
      <c r="AG105" s="152"/>
      <c r="AH105" s="152"/>
      <c r="AI105" s="152"/>
      <c r="AJ105" s="152"/>
      <c r="AK105" s="152"/>
      <c r="AL105" s="152"/>
      <c r="AM105" s="152"/>
      <c r="AN105" s="152"/>
      <c r="AO105" s="152"/>
      <c r="AP105" s="152"/>
      <c r="AQ105" s="152"/>
      <c r="AR105" s="152"/>
      <c r="AS105" s="152"/>
      <c r="AT105" s="152"/>
      <c r="AU105" s="152"/>
      <c r="AV105" s="152">
        <v>60</v>
      </c>
      <c r="AW105" s="143" t="str">
        <f t="shared" si="2"/>
        <v/>
      </c>
      <c r="AY105" s="142">
        <f t="shared" si="0"/>
        <v>1</v>
      </c>
      <c r="AZ105" s="142">
        <f>IF(BA105="",0,IFERROR(IF(VLOOKUP(BA105,BA$44:BA104,1,0)&gt;0,0,0),1))</f>
        <v>0</v>
      </c>
      <c r="BA105" s="143">
        <f>IF(DATOS!J63=AW$45,DATOS!C63,"")</f>
        <v>0</v>
      </c>
      <c r="BP105" s="152"/>
      <c r="BQ105" s="152"/>
      <c r="BR105" s="152"/>
      <c r="BS105" s="152"/>
      <c r="BT105" s="152"/>
      <c r="BU105" s="152"/>
      <c r="BV105" s="152"/>
      <c r="BW105" s="152"/>
      <c r="BX105" s="152"/>
      <c r="BY105" s="152"/>
      <c r="BZ105" s="152"/>
      <c r="CA105" s="152"/>
      <c r="CB105" s="152"/>
      <c r="CC105" s="152"/>
      <c r="CD105" s="152"/>
      <c r="CE105" s="152"/>
      <c r="CF105" s="152"/>
      <c r="CG105" s="152"/>
      <c r="CH105" s="152"/>
      <c r="CI105" s="152"/>
      <c r="CJ105" s="152"/>
      <c r="CK105" s="152"/>
      <c r="CL105" s="152"/>
      <c r="CM105" s="152"/>
      <c r="CN105" s="152"/>
      <c r="CO105" s="152"/>
      <c r="CP105" s="152"/>
      <c r="CQ105" s="152"/>
      <c r="CR105" s="152"/>
      <c r="CS105" s="152"/>
    </row>
    <row r="106" spans="21:97" x14ac:dyDescent="0.25">
      <c r="U106" s="154"/>
      <c r="V106" s="154"/>
      <c r="W106" s="187"/>
      <c r="X106" s="187"/>
      <c r="Y106" s="187"/>
      <c r="Z106" s="187"/>
      <c r="AA106" s="187"/>
      <c r="AB106" s="187"/>
      <c r="AC106" s="187"/>
      <c r="AD106" s="152"/>
      <c r="AE106" s="154"/>
      <c r="AF106" s="152"/>
      <c r="AG106" s="152"/>
      <c r="AH106" s="152"/>
      <c r="AI106" s="152"/>
      <c r="AJ106" s="152"/>
      <c r="AK106" s="152"/>
      <c r="AL106" s="152"/>
      <c r="AM106" s="152"/>
      <c r="AN106" s="152"/>
      <c r="AO106" s="152"/>
      <c r="AP106" s="152"/>
      <c r="AQ106" s="152"/>
      <c r="AR106" s="152"/>
      <c r="AS106" s="152"/>
      <c r="AT106" s="152"/>
      <c r="AU106" s="152"/>
      <c r="AV106" s="152">
        <v>61</v>
      </c>
      <c r="AW106" s="143" t="str">
        <f t="shared" si="2"/>
        <v/>
      </c>
      <c r="AY106" s="142">
        <f t="shared" si="0"/>
        <v>1</v>
      </c>
      <c r="AZ106" s="142">
        <f>IF(BA106="",0,IFERROR(IF(VLOOKUP(BA106,BA$44:BA105,1,0)&gt;0,0,0),1))</f>
        <v>0</v>
      </c>
      <c r="BA106" s="143">
        <f>IF(DATOS!J64=AW$45,DATOS!C64,"")</f>
        <v>0</v>
      </c>
      <c r="BP106" s="152"/>
      <c r="BQ106" s="152"/>
      <c r="BR106" s="152"/>
      <c r="BS106" s="152"/>
      <c r="BT106" s="152"/>
      <c r="BU106" s="152"/>
      <c r="BV106" s="152"/>
      <c r="BW106" s="152"/>
      <c r="BX106" s="152"/>
      <c r="BY106" s="152"/>
      <c r="BZ106" s="152"/>
      <c r="CA106" s="152"/>
      <c r="CB106" s="152"/>
      <c r="CC106" s="152"/>
      <c r="CD106" s="152"/>
      <c r="CE106" s="152"/>
      <c r="CF106" s="152"/>
      <c r="CG106" s="152"/>
      <c r="CH106" s="152"/>
      <c r="CI106" s="152"/>
      <c r="CJ106" s="152"/>
      <c r="CK106" s="152"/>
      <c r="CL106" s="152"/>
      <c r="CM106" s="152"/>
      <c r="CN106" s="152"/>
      <c r="CO106" s="152"/>
      <c r="CP106" s="152"/>
      <c r="CQ106" s="152"/>
      <c r="CR106" s="152"/>
      <c r="CS106" s="152"/>
    </row>
    <row r="107" spans="21:97" x14ac:dyDescent="0.25">
      <c r="U107" s="154"/>
      <c r="V107" s="154"/>
      <c r="W107" s="187"/>
      <c r="X107" s="187"/>
      <c r="Y107" s="187"/>
      <c r="Z107" s="187"/>
      <c r="AA107" s="187"/>
      <c r="AB107" s="187"/>
      <c r="AC107" s="187"/>
      <c r="AD107" s="152"/>
      <c r="AE107" s="154"/>
      <c r="AF107" s="152"/>
      <c r="AG107" s="152"/>
      <c r="AH107" s="152"/>
      <c r="AI107" s="152"/>
      <c r="AJ107" s="152"/>
      <c r="AK107" s="152"/>
      <c r="AL107" s="152"/>
      <c r="AM107" s="152"/>
      <c r="AN107" s="152"/>
      <c r="AO107" s="152"/>
      <c r="AP107" s="152"/>
      <c r="AQ107" s="152"/>
      <c r="AR107" s="152"/>
      <c r="AS107" s="152"/>
      <c r="AT107" s="152"/>
      <c r="AU107" s="152"/>
      <c r="AV107" s="152">
        <v>62</v>
      </c>
      <c r="AW107" s="143" t="str">
        <f t="shared" si="2"/>
        <v/>
      </c>
      <c r="AY107" s="142">
        <f t="shared" si="0"/>
        <v>1</v>
      </c>
      <c r="AZ107" s="142">
        <f>IF(BA107="",0,IFERROR(IF(VLOOKUP(BA107,BA$44:BA106,1,0)&gt;0,0,0),1))</f>
        <v>0</v>
      </c>
      <c r="BA107" s="143">
        <f>IF(DATOS!J65=AW$45,DATOS!C65,"")</f>
        <v>0</v>
      </c>
      <c r="BP107" s="152"/>
      <c r="BQ107" s="152"/>
      <c r="BR107" s="152"/>
      <c r="BS107" s="152"/>
      <c r="BT107" s="152"/>
      <c r="BU107" s="152"/>
      <c r="BV107" s="152"/>
      <c r="BW107" s="152"/>
      <c r="BX107" s="152"/>
      <c r="BY107" s="152"/>
      <c r="BZ107" s="152"/>
      <c r="CA107" s="152"/>
      <c r="CB107" s="152"/>
      <c r="CC107" s="152"/>
      <c r="CD107" s="152"/>
      <c r="CE107" s="152"/>
      <c r="CF107" s="152"/>
      <c r="CG107" s="152"/>
      <c r="CH107" s="152"/>
      <c r="CI107" s="152"/>
      <c r="CJ107" s="152"/>
      <c r="CK107" s="152"/>
      <c r="CL107" s="152"/>
      <c r="CM107" s="152"/>
      <c r="CN107" s="152"/>
      <c r="CO107" s="152"/>
      <c r="CP107" s="152"/>
      <c r="CQ107" s="152"/>
      <c r="CR107" s="152"/>
      <c r="CS107" s="152"/>
    </row>
    <row r="108" spans="21:97" x14ac:dyDescent="0.25">
      <c r="U108" s="154"/>
      <c r="V108" s="154"/>
      <c r="W108" s="187"/>
      <c r="X108" s="187"/>
      <c r="Y108" s="187"/>
      <c r="Z108" s="187"/>
      <c r="AA108" s="187"/>
      <c r="AB108" s="187"/>
      <c r="AC108" s="187"/>
      <c r="AD108" s="152"/>
      <c r="AE108" s="154"/>
      <c r="AF108" s="152"/>
      <c r="AG108" s="152"/>
      <c r="AH108" s="152"/>
      <c r="AI108" s="152"/>
      <c r="AJ108" s="152"/>
      <c r="AK108" s="152"/>
      <c r="AL108" s="152"/>
      <c r="AM108" s="152"/>
      <c r="AN108" s="152"/>
      <c r="AO108" s="152"/>
      <c r="AP108" s="152"/>
      <c r="AQ108" s="152"/>
      <c r="AR108" s="152"/>
      <c r="AS108" s="152"/>
      <c r="AT108" s="152"/>
      <c r="AU108" s="152"/>
      <c r="AV108" s="152">
        <v>63</v>
      </c>
      <c r="AW108" s="143" t="str">
        <f t="shared" si="2"/>
        <v/>
      </c>
      <c r="AY108" s="142">
        <f t="shared" ref="AY108:AY171" si="6">AY107+AZ108</f>
        <v>1</v>
      </c>
      <c r="AZ108" s="142">
        <f>IF(BA108="",0,IFERROR(IF(VLOOKUP(BA108,BA$44:BA107,1,0)&gt;0,0,0),1))</f>
        <v>0</v>
      </c>
      <c r="BA108" s="143">
        <f>IF(DATOS!J66=AW$45,DATOS!C66,"")</f>
        <v>0</v>
      </c>
      <c r="BP108" s="152"/>
      <c r="BQ108" s="152"/>
      <c r="BR108" s="152"/>
      <c r="BS108" s="152"/>
      <c r="BT108" s="152"/>
      <c r="BU108" s="152"/>
      <c r="BV108" s="152"/>
      <c r="BW108" s="152"/>
      <c r="BX108" s="152"/>
      <c r="BY108" s="152"/>
      <c r="BZ108" s="152"/>
      <c r="CA108" s="152"/>
      <c r="CB108" s="152"/>
      <c r="CC108" s="152"/>
      <c r="CD108" s="152"/>
      <c r="CE108" s="152"/>
      <c r="CF108" s="152"/>
      <c r="CG108" s="152"/>
      <c r="CH108" s="152"/>
      <c r="CI108" s="152"/>
      <c r="CJ108" s="152"/>
      <c r="CK108" s="152"/>
      <c r="CL108" s="152"/>
      <c r="CM108" s="152"/>
      <c r="CN108" s="152"/>
      <c r="CO108" s="152"/>
      <c r="CP108" s="152"/>
      <c r="CQ108" s="152"/>
      <c r="CR108" s="152"/>
      <c r="CS108" s="152"/>
    </row>
    <row r="109" spans="21:97" x14ac:dyDescent="0.25">
      <c r="U109" s="154"/>
      <c r="V109" s="154"/>
      <c r="W109" s="187"/>
      <c r="X109" s="187"/>
      <c r="Y109" s="187"/>
      <c r="Z109" s="187"/>
      <c r="AA109" s="187"/>
      <c r="AB109" s="187"/>
      <c r="AC109" s="187"/>
      <c r="AD109" s="152"/>
      <c r="AE109" s="154"/>
      <c r="AF109" s="152"/>
      <c r="AG109" s="152"/>
      <c r="AH109" s="152"/>
      <c r="AI109" s="152"/>
      <c r="AJ109" s="152"/>
      <c r="AK109" s="152"/>
      <c r="AL109" s="152"/>
      <c r="AM109" s="152"/>
      <c r="AN109" s="152"/>
      <c r="AO109" s="152"/>
      <c r="AP109" s="152"/>
      <c r="AQ109" s="152"/>
      <c r="AR109" s="152"/>
      <c r="AS109" s="152"/>
      <c r="AT109" s="152"/>
      <c r="AU109" s="152"/>
      <c r="AV109" s="152">
        <v>64</v>
      </c>
      <c r="AW109" s="143" t="str">
        <f t="shared" si="2"/>
        <v/>
      </c>
      <c r="AY109" s="142">
        <f t="shared" si="6"/>
        <v>1</v>
      </c>
      <c r="AZ109" s="142">
        <f>IF(BA109="",0,IFERROR(IF(VLOOKUP(BA109,BA$44:BA108,1,0)&gt;0,0,0),1))</f>
        <v>0</v>
      </c>
      <c r="BA109" s="143">
        <f>IF(DATOS!J67=AW$45,DATOS!C67,"")</f>
        <v>0</v>
      </c>
      <c r="BP109" s="152"/>
      <c r="BQ109" s="152"/>
      <c r="BR109" s="152"/>
      <c r="BS109" s="152"/>
      <c r="BT109" s="152"/>
      <c r="BU109" s="152"/>
      <c r="BV109" s="152"/>
      <c r="BW109" s="152"/>
      <c r="BX109" s="152"/>
      <c r="BY109" s="152"/>
      <c r="BZ109" s="152"/>
      <c r="CA109" s="152"/>
      <c r="CB109" s="152"/>
      <c r="CC109" s="152"/>
      <c r="CD109" s="152"/>
      <c r="CE109" s="152"/>
      <c r="CF109" s="152"/>
      <c r="CG109" s="152"/>
      <c r="CH109" s="152"/>
      <c r="CI109" s="152"/>
      <c r="CJ109" s="152"/>
      <c r="CK109" s="152"/>
      <c r="CL109" s="152"/>
      <c r="CM109" s="152"/>
      <c r="CN109" s="152"/>
      <c r="CO109" s="152"/>
      <c r="CP109" s="152"/>
      <c r="CQ109" s="152"/>
      <c r="CR109" s="152"/>
      <c r="CS109" s="152"/>
    </row>
    <row r="110" spans="21:97" x14ac:dyDescent="0.25">
      <c r="U110" s="154"/>
      <c r="V110" s="154"/>
      <c r="W110" s="187"/>
      <c r="X110" s="187"/>
      <c r="Y110" s="187"/>
      <c r="Z110" s="187"/>
      <c r="AA110" s="187"/>
      <c r="AB110" s="187"/>
      <c r="AC110" s="187"/>
      <c r="AD110" s="152"/>
      <c r="AE110" s="154"/>
      <c r="AF110" s="152"/>
      <c r="AG110" s="152"/>
      <c r="AH110" s="152"/>
      <c r="AI110" s="152"/>
      <c r="AJ110" s="152"/>
      <c r="AK110" s="152"/>
      <c r="AL110" s="152"/>
      <c r="AM110" s="152"/>
      <c r="AN110" s="152"/>
      <c r="AO110" s="152"/>
      <c r="AP110" s="152"/>
      <c r="AQ110" s="152"/>
      <c r="AR110" s="152"/>
      <c r="AS110" s="152"/>
      <c r="AT110" s="152"/>
      <c r="AU110" s="152"/>
      <c r="AV110" s="152">
        <v>65</v>
      </c>
      <c r="AW110" s="143" t="str">
        <f t="shared" ref="AW110:AW130" si="7">IFERROR(VLOOKUP(AV110,AY$44:BA$3376,3,0),"")</f>
        <v/>
      </c>
      <c r="AY110" s="142">
        <f t="shared" si="6"/>
        <v>1</v>
      </c>
      <c r="AZ110" s="142">
        <f>IF(BA110="",0,IFERROR(IF(VLOOKUP(BA110,BA$44:BA109,1,0)&gt;0,0,0),1))</f>
        <v>0</v>
      </c>
      <c r="BA110" s="143">
        <f>IF(DATOS!J68=AW$45,DATOS!C68,"")</f>
        <v>0</v>
      </c>
      <c r="BP110" s="152"/>
      <c r="BQ110" s="152"/>
      <c r="BR110" s="152"/>
      <c r="BS110" s="152"/>
      <c r="BT110" s="152"/>
      <c r="BU110" s="152"/>
      <c r="BV110" s="152"/>
      <c r="BW110" s="152"/>
      <c r="BX110" s="152"/>
      <c r="BY110" s="152"/>
      <c r="BZ110" s="152"/>
      <c r="CA110" s="152"/>
      <c r="CB110" s="152"/>
      <c r="CC110" s="152"/>
      <c r="CD110" s="152"/>
      <c r="CE110" s="152"/>
      <c r="CF110" s="152"/>
      <c r="CG110" s="152"/>
      <c r="CH110" s="152"/>
      <c r="CI110" s="152"/>
      <c r="CJ110" s="152"/>
      <c r="CK110" s="152"/>
      <c r="CL110" s="152"/>
      <c r="CM110" s="152"/>
      <c r="CN110" s="152"/>
      <c r="CO110" s="152"/>
      <c r="CP110" s="152"/>
      <c r="CQ110" s="152"/>
      <c r="CR110" s="152"/>
      <c r="CS110" s="152"/>
    </row>
    <row r="111" spans="21:97" x14ac:dyDescent="0.25">
      <c r="U111" s="154"/>
      <c r="V111" s="154"/>
      <c r="W111" s="187"/>
      <c r="X111" s="187"/>
      <c r="Y111" s="187"/>
      <c r="Z111" s="187"/>
      <c r="AA111" s="187"/>
      <c r="AB111" s="187"/>
      <c r="AC111" s="187"/>
      <c r="AD111" s="152"/>
      <c r="AE111" s="154"/>
      <c r="AF111" s="152"/>
      <c r="AG111" s="152"/>
      <c r="AH111" s="152"/>
      <c r="AI111" s="152"/>
      <c r="AJ111" s="152"/>
      <c r="AK111" s="152"/>
      <c r="AL111" s="152"/>
      <c r="AM111" s="152"/>
      <c r="AN111" s="152"/>
      <c r="AO111" s="152"/>
      <c r="AP111" s="152"/>
      <c r="AQ111" s="152"/>
      <c r="AR111" s="152"/>
      <c r="AS111" s="152"/>
      <c r="AT111" s="152"/>
      <c r="AU111" s="152"/>
      <c r="AV111" s="152">
        <v>66</v>
      </c>
      <c r="AW111" s="143" t="str">
        <f t="shared" si="7"/>
        <v/>
      </c>
      <c r="AY111" s="142">
        <f t="shared" si="6"/>
        <v>1</v>
      </c>
      <c r="AZ111" s="142">
        <f>IF(BA111="",0,IFERROR(IF(VLOOKUP(BA111,BA$44:BA110,1,0)&gt;0,0,0),1))</f>
        <v>0</v>
      </c>
      <c r="BA111" s="143">
        <f>IF(DATOS!J69=AW$45,DATOS!C69,"")</f>
        <v>0</v>
      </c>
      <c r="BP111" s="152"/>
      <c r="BQ111" s="152"/>
      <c r="BR111" s="152"/>
      <c r="BS111" s="152"/>
      <c r="BT111" s="152"/>
      <c r="BU111" s="152"/>
      <c r="BV111" s="152"/>
      <c r="BW111" s="152"/>
      <c r="BX111" s="152"/>
      <c r="BY111" s="152"/>
      <c r="BZ111" s="152"/>
      <c r="CA111" s="152"/>
      <c r="CB111" s="152"/>
      <c r="CC111" s="152"/>
      <c r="CD111" s="152"/>
      <c r="CE111" s="152"/>
      <c r="CF111" s="152"/>
      <c r="CG111" s="152"/>
      <c r="CH111" s="152"/>
      <c r="CI111" s="152"/>
      <c r="CJ111" s="152"/>
      <c r="CK111" s="152"/>
      <c r="CL111" s="152"/>
      <c r="CM111" s="152"/>
      <c r="CN111" s="152"/>
      <c r="CO111" s="152"/>
      <c r="CP111" s="152"/>
      <c r="CQ111" s="152"/>
      <c r="CR111" s="152"/>
      <c r="CS111" s="152"/>
    </row>
    <row r="112" spans="21:97" x14ac:dyDescent="0.25">
      <c r="U112" s="154"/>
      <c r="V112" s="154"/>
      <c r="W112" s="187"/>
      <c r="X112" s="187"/>
      <c r="Y112" s="187"/>
      <c r="Z112" s="187"/>
      <c r="AA112" s="187"/>
      <c r="AB112" s="187"/>
      <c r="AC112" s="187"/>
      <c r="AD112" s="152"/>
      <c r="AE112" s="154"/>
      <c r="AF112" s="152"/>
      <c r="AG112" s="152"/>
      <c r="AH112" s="152"/>
      <c r="AI112" s="152"/>
      <c r="AJ112" s="152"/>
      <c r="AK112" s="152"/>
      <c r="AL112" s="152"/>
      <c r="AM112" s="152"/>
      <c r="AN112" s="152"/>
      <c r="AO112" s="152"/>
      <c r="AP112" s="152"/>
      <c r="AQ112" s="152"/>
      <c r="AR112" s="152"/>
      <c r="AS112" s="152"/>
      <c r="AT112" s="152"/>
      <c r="AU112" s="152"/>
      <c r="AV112" s="152">
        <v>67</v>
      </c>
      <c r="AW112" s="143" t="str">
        <f t="shared" si="7"/>
        <v/>
      </c>
      <c r="AY112" s="142">
        <f t="shared" si="6"/>
        <v>1</v>
      </c>
      <c r="AZ112" s="142">
        <f>IF(BA112="",0,IFERROR(IF(VLOOKUP(BA112,BA$44:BA111,1,0)&gt;0,0,0),1))</f>
        <v>0</v>
      </c>
      <c r="BA112" s="143">
        <f>IF(DATOS!J70=AW$45,DATOS!C70,"")</f>
        <v>0</v>
      </c>
      <c r="BP112" s="152"/>
      <c r="BQ112" s="152"/>
      <c r="BR112" s="152"/>
      <c r="BS112" s="152"/>
      <c r="BT112" s="152"/>
      <c r="BU112" s="152"/>
      <c r="BV112" s="152"/>
      <c r="BW112" s="152"/>
      <c r="BX112" s="152"/>
      <c r="BY112" s="152"/>
      <c r="BZ112" s="152"/>
      <c r="CA112" s="152"/>
      <c r="CB112" s="152"/>
      <c r="CC112" s="152"/>
      <c r="CD112" s="152"/>
      <c r="CE112" s="152"/>
      <c r="CF112" s="152"/>
      <c r="CG112" s="152"/>
      <c r="CH112" s="152"/>
      <c r="CI112" s="152"/>
      <c r="CJ112" s="152"/>
      <c r="CK112" s="152"/>
      <c r="CL112" s="152"/>
      <c r="CM112" s="152"/>
      <c r="CN112" s="152"/>
      <c r="CO112" s="152"/>
      <c r="CP112" s="152"/>
      <c r="CQ112" s="152"/>
      <c r="CR112" s="152"/>
      <c r="CS112" s="152"/>
    </row>
    <row r="113" spans="21:97" x14ac:dyDescent="0.25">
      <c r="U113" s="154"/>
      <c r="V113" s="154"/>
      <c r="W113" s="187"/>
      <c r="X113" s="187"/>
      <c r="Y113" s="187"/>
      <c r="Z113" s="187"/>
      <c r="AA113" s="187"/>
      <c r="AB113" s="187"/>
      <c r="AC113" s="187"/>
      <c r="AD113" s="152"/>
      <c r="AE113" s="154"/>
      <c r="AF113" s="152"/>
      <c r="AG113" s="152"/>
      <c r="AH113" s="152"/>
      <c r="AI113" s="152"/>
      <c r="AJ113" s="152"/>
      <c r="AK113" s="152"/>
      <c r="AL113" s="152"/>
      <c r="AM113" s="152"/>
      <c r="AN113" s="152"/>
      <c r="AO113" s="152"/>
      <c r="AP113" s="152"/>
      <c r="AQ113" s="152"/>
      <c r="AR113" s="152"/>
      <c r="AS113" s="152"/>
      <c r="AT113" s="152"/>
      <c r="AU113" s="152"/>
      <c r="AV113" s="152">
        <v>68</v>
      </c>
      <c r="AW113" s="143" t="str">
        <f t="shared" si="7"/>
        <v/>
      </c>
      <c r="AY113" s="142">
        <f t="shared" si="6"/>
        <v>1</v>
      </c>
      <c r="AZ113" s="142">
        <f>IF(BA113="",0,IFERROR(IF(VLOOKUP(BA113,BA$44:BA112,1,0)&gt;0,0,0),1))</f>
        <v>0</v>
      </c>
      <c r="BA113" s="143">
        <f>IF(DATOS!J71=AW$45,DATOS!C71,"")</f>
        <v>0</v>
      </c>
      <c r="BP113" s="152"/>
      <c r="BQ113" s="152"/>
      <c r="BR113" s="152"/>
      <c r="BS113" s="152"/>
      <c r="BT113" s="152"/>
      <c r="BU113" s="152"/>
      <c r="BV113" s="152"/>
      <c r="BW113" s="152"/>
      <c r="BX113" s="152"/>
      <c r="BY113" s="152"/>
      <c r="BZ113" s="152"/>
      <c r="CA113" s="152"/>
      <c r="CB113" s="152"/>
      <c r="CC113" s="152"/>
      <c r="CD113" s="152"/>
      <c r="CE113" s="152"/>
      <c r="CF113" s="152"/>
      <c r="CG113" s="152"/>
      <c r="CH113" s="152"/>
      <c r="CI113" s="152"/>
      <c r="CJ113" s="152"/>
      <c r="CK113" s="152"/>
      <c r="CL113" s="152"/>
      <c r="CM113" s="152"/>
      <c r="CN113" s="152"/>
      <c r="CO113" s="152"/>
      <c r="CP113" s="152"/>
      <c r="CQ113" s="152"/>
      <c r="CR113" s="152"/>
      <c r="CS113" s="152"/>
    </row>
    <row r="114" spans="21:97" x14ac:dyDescent="0.25">
      <c r="U114" s="154"/>
      <c r="V114" s="154"/>
      <c r="W114" s="187"/>
      <c r="X114" s="187"/>
      <c r="Y114" s="187"/>
      <c r="Z114" s="187"/>
      <c r="AA114" s="187"/>
      <c r="AB114" s="187"/>
      <c r="AC114" s="187"/>
      <c r="AD114" s="152"/>
      <c r="AE114" s="154"/>
      <c r="AF114" s="152"/>
      <c r="AG114" s="152"/>
      <c r="AH114" s="152"/>
      <c r="AI114" s="152"/>
      <c r="AJ114" s="152"/>
      <c r="AK114" s="152"/>
      <c r="AL114" s="152"/>
      <c r="AM114" s="152"/>
      <c r="AN114" s="152"/>
      <c r="AO114" s="152"/>
      <c r="AP114" s="152"/>
      <c r="AQ114" s="152"/>
      <c r="AR114" s="152"/>
      <c r="AS114" s="152"/>
      <c r="AT114" s="152"/>
      <c r="AU114" s="152"/>
      <c r="AV114" s="152">
        <v>69</v>
      </c>
      <c r="AW114" s="143" t="str">
        <f t="shared" si="7"/>
        <v/>
      </c>
      <c r="AY114" s="142">
        <f t="shared" si="6"/>
        <v>1</v>
      </c>
      <c r="AZ114" s="142">
        <f>IF(BA114="",0,IFERROR(IF(VLOOKUP(BA114,BA$44:BA113,1,0)&gt;0,0,0),1))</f>
        <v>0</v>
      </c>
      <c r="BA114" s="143">
        <f>IF(DATOS!J72=AW$45,DATOS!C72,"")</f>
        <v>0</v>
      </c>
      <c r="BP114" s="152"/>
      <c r="BQ114" s="152"/>
      <c r="BR114" s="152"/>
      <c r="BS114" s="152"/>
      <c r="BT114" s="152"/>
      <c r="BU114" s="152"/>
      <c r="BV114" s="152"/>
      <c r="BW114" s="152"/>
      <c r="BX114" s="152"/>
      <c r="BY114" s="152"/>
      <c r="BZ114" s="152"/>
      <c r="CA114" s="152"/>
      <c r="CB114" s="152"/>
      <c r="CC114" s="152"/>
      <c r="CD114" s="152"/>
      <c r="CE114" s="152"/>
      <c r="CF114" s="152"/>
      <c r="CG114" s="152"/>
      <c r="CH114" s="152"/>
      <c r="CI114" s="152"/>
      <c r="CJ114" s="152"/>
      <c r="CK114" s="152"/>
      <c r="CL114" s="152"/>
      <c r="CM114" s="152"/>
      <c r="CN114" s="152"/>
      <c r="CO114" s="152"/>
      <c r="CP114" s="152"/>
      <c r="CQ114" s="152"/>
      <c r="CR114" s="152"/>
      <c r="CS114" s="152"/>
    </row>
    <row r="115" spans="21:97" x14ac:dyDescent="0.25">
      <c r="U115" s="154"/>
      <c r="V115" s="154"/>
      <c r="W115" s="187"/>
      <c r="X115" s="187"/>
      <c r="Y115" s="187"/>
      <c r="Z115" s="187"/>
      <c r="AA115" s="187"/>
      <c r="AB115" s="187"/>
      <c r="AC115" s="187"/>
      <c r="AD115" s="152"/>
      <c r="AE115" s="154"/>
      <c r="AF115" s="152"/>
      <c r="AG115" s="152"/>
      <c r="AH115" s="152"/>
      <c r="AI115" s="152"/>
      <c r="AJ115" s="152"/>
      <c r="AK115" s="152"/>
      <c r="AL115" s="152"/>
      <c r="AM115" s="152"/>
      <c r="AN115" s="152"/>
      <c r="AO115" s="152"/>
      <c r="AP115" s="152"/>
      <c r="AQ115" s="152"/>
      <c r="AR115" s="152"/>
      <c r="AS115" s="152"/>
      <c r="AT115" s="152"/>
      <c r="AU115" s="152"/>
      <c r="AV115" s="152">
        <v>70</v>
      </c>
      <c r="AW115" s="143" t="str">
        <f t="shared" si="7"/>
        <v/>
      </c>
      <c r="AY115" s="142">
        <f t="shared" si="6"/>
        <v>1</v>
      </c>
      <c r="AZ115" s="142">
        <f>IF(BA115="",0,IFERROR(IF(VLOOKUP(BA115,BA$44:BA114,1,0)&gt;0,0,0),1))</f>
        <v>0</v>
      </c>
      <c r="BA115" s="143">
        <f>IF(DATOS!J73=AW$45,DATOS!C73,"")</f>
        <v>0</v>
      </c>
      <c r="BP115" s="152"/>
      <c r="BQ115" s="152"/>
      <c r="BR115" s="152"/>
      <c r="BS115" s="152"/>
      <c r="BT115" s="152"/>
      <c r="BU115" s="152"/>
      <c r="BV115" s="152"/>
      <c r="BW115" s="152"/>
      <c r="BX115" s="152"/>
      <c r="BY115" s="152"/>
      <c r="BZ115" s="152"/>
      <c r="CA115" s="152"/>
      <c r="CB115" s="152"/>
      <c r="CC115" s="152"/>
      <c r="CD115" s="152"/>
      <c r="CE115" s="152"/>
      <c r="CF115" s="152"/>
      <c r="CG115" s="152"/>
      <c r="CH115" s="152"/>
      <c r="CI115" s="152"/>
      <c r="CJ115" s="152"/>
      <c r="CK115" s="152"/>
      <c r="CL115" s="152"/>
      <c r="CM115" s="152"/>
      <c r="CN115" s="152"/>
      <c r="CO115" s="152"/>
      <c r="CP115" s="152"/>
      <c r="CQ115" s="152"/>
      <c r="CR115" s="152"/>
      <c r="CS115" s="152"/>
    </row>
    <row r="116" spans="21:97" x14ac:dyDescent="0.25">
      <c r="U116" s="154"/>
      <c r="V116" s="154"/>
      <c r="W116" s="187"/>
      <c r="X116" s="187"/>
      <c r="Y116" s="187"/>
      <c r="Z116" s="187"/>
      <c r="AA116" s="187"/>
      <c r="AB116" s="187"/>
      <c r="AC116" s="187"/>
      <c r="AD116" s="152"/>
      <c r="AE116" s="154"/>
      <c r="AF116" s="152"/>
      <c r="AG116" s="152"/>
      <c r="AH116" s="152"/>
      <c r="AI116" s="152"/>
      <c r="AJ116" s="152"/>
      <c r="AK116" s="152"/>
      <c r="AL116" s="152"/>
      <c r="AM116" s="152"/>
      <c r="AN116" s="152"/>
      <c r="AO116" s="152"/>
      <c r="AP116" s="152"/>
      <c r="AQ116" s="152"/>
      <c r="AR116" s="152"/>
      <c r="AS116" s="152"/>
      <c r="AT116" s="152"/>
      <c r="AU116" s="152"/>
      <c r="AV116" s="152">
        <v>71</v>
      </c>
      <c r="AW116" s="143" t="str">
        <f t="shared" si="7"/>
        <v/>
      </c>
      <c r="AY116" s="142">
        <f t="shared" si="6"/>
        <v>1</v>
      </c>
      <c r="AZ116" s="142">
        <f>IF(BA116="",0,IFERROR(IF(VLOOKUP(BA116,BA$44:BA115,1,0)&gt;0,0,0),1))</f>
        <v>0</v>
      </c>
      <c r="BA116" s="143">
        <f>IF(DATOS!J74=AW$45,DATOS!C74,"")</f>
        <v>0</v>
      </c>
      <c r="BP116" s="152"/>
      <c r="BQ116" s="152"/>
      <c r="BR116" s="152"/>
      <c r="BS116" s="152"/>
      <c r="BT116" s="152"/>
      <c r="BU116" s="152"/>
      <c r="BV116" s="152"/>
      <c r="BW116" s="152"/>
      <c r="BX116" s="152"/>
      <c r="BY116" s="152"/>
      <c r="BZ116" s="152"/>
      <c r="CA116" s="152"/>
      <c r="CB116" s="152"/>
      <c r="CC116" s="152"/>
      <c r="CD116" s="152"/>
      <c r="CE116" s="152"/>
      <c r="CF116" s="152"/>
      <c r="CG116" s="152"/>
      <c r="CH116" s="152"/>
      <c r="CI116" s="152"/>
      <c r="CJ116" s="152"/>
      <c r="CK116" s="152"/>
      <c r="CL116" s="152"/>
      <c r="CM116" s="152"/>
      <c r="CN116" s="152"/>
      <c r="CO116" s="152"/>
      <c r="CP116" s="152"/>
      <c r="CQ116" s="152"/>
      <c r="CR116" s="152"/>
      <c r="CS116" s="152"/>
    </row>
    <row r="117" spans="21:97" x14ac:dyDescent="0.25">
      <c r="U117" s="154"/>
      <c r="V117" s="154"/>
      <c r="W117" s="187"/>
      <c r="X117" s="187"/>
      <c r="Y117" s="187"/>
      <c r="Z117" s="187"/>
      <c r="AA117" s="187"/>
      <c r="AB117" s="187"/>
      <c r="AC117" s="187"/>
      <c r="AD117" s="152"/>
      <c r="AE117" s="154"/>
      <c r="AF117" s="152"/>
      <c r="AG117" s="152"/>
      <c r="AH117" s="152"/>
      <c r="AI117" s="152"/>
      <c r="AJ117" s="152"/>
      <c r="AK117" s="152"/>
      <c r="AL117" s="152"/>
      <c r="AM117" s="152"/>
      <c r="AN117" s="152"/>
      <c r="AO117" s="152"/>
      <c r="AP117" s="152"/>
      <c r="AQ117" s="152"/>
      <c r="AR117" s="152"/>
      <c r="AS117" s="152"/>
      <c r="AT117" s="152"/>
      <c r="AU117" s="152"/>
      <c r="AV117" s="152">
        <v>72</v>
      </c>
      <c r="AW117" s="143" t="str">
        <f t="shared" si="7"/>
        <v/>
      </c>
      <c r="AY117" s="142">
        <f t="shared" si="6"/>
        <v>1</v>
      </c>
      <c r="AZ117" s="142">
        <f>IF(BA117="",0,IFERROR(IF(VLOOKUP(BA117,BA$44:BA116,1,0)&gt;0,0,0),1))</f>
        <v>0</v>
      </c>
      <c r="BA117" s="143">
        <f>IF(DATOS!J75=AW$45,DATOS!C75,"")</f>
        <v>0</v>
      </c>
      <c r="BP117" s="152"/>
      <c r="BQ117" s="152"/>
      <c r="BR117" s="152"/>
      <c r="BS117" s="152"/>
      <c r="BT117" s="152"/>
      <c r="BU117" s="152"/>
      <c r="BV117" s="152"/>
      <c r="BW117" s="152"/>
      <c r="BX117" s="152"/>
      <c r="BY117" s="152"/>
      <c r="BZ117" s="152"/>
      <c r="CA117" s="152"/>
      <c r="CB117" s="152"/>
      <c r="CC117" s="152"/>
      <c r="CD117" s="152"/>
      <c r="CE117" s="152"/>
      <c r="CF117" s="152"/>
      <c r="CG117" s="152"/>
      <c r="CH117" s="152"/>
      <c r="CI117" s="152"/>
      <c r="CJ117" s="152"/>
      <c r="CK117" s="152"/>
      <c r="CL117" s="152"/>
      <c r="CM117" s="152"/>
      <c r="CN117" s="152"/>
      <c r="CO117" s="152"/>
      <c r="CP117" s="152"/>
      <c r="CQ117" s="152"/>
      <c r="CR117" s="152"/>
      <c r="CS117" s="152"/>
    </row>
    <row r="118" spans="21:97" x14ac:dyDescent="0.25">
      <c r="U118" s="154"/>
      <c r="V118" s="154"/>
      <c r="W118" s="187"/>
      <c r="X118" s="187"/>
      <c r="Y118" s="187"/>
      <c r="Z118" s="187"/>
      <c r="AA118" s="187"/>
      <c r="AB118" s="187"/>
      <c r="AC118" s="187"/>
      <c r="AD118" s="152"/>
      <c r="AE118" s="154"/>
      <c r="AF118" s="152"/>
      <c r="AG118" s="152"/>
      <c r="AH118" s="152"/>
      <c r="AI118" s="152"/>
      <c r="AJ118" s="152"/>
      <c r="AK118" s="152"/>
      <c r="AL118" s="152"/>
      <c r="AM118" s="152"/>
      <c r="AN118" s="152"/>
      <c r="AO118" s="152"/>
      <c r="AP118" s="152"/>
      <c r="AQ118" s="152"/>
      <c r="AR118" s="152"/>
      <c r="AS118" s="152"/>
      <c r="AT118" s="152"/>
      <c r="AU118" s="152"/>
      <c r="AV118" s="152">
        <v>73</v>
      </c>
      <c r="AW118" s="143" t="str">
        <f t="shared" si="7"/>
        <v/>
      </c>
      <c r="AY118" s="142">
        <f t="shared" si="6"/>
        <v>1</v>
      </c>
      <c r="AZ118" s="142">
        <f>IF(BA118="",0,IFERROR(IF(VLOOKUP(BA118,BA$44:BA117,1,0)&gt;0,0,0),1))</f>
        <v>0</v>
      </c>
      <c r="BA118" s="143">
        <f>IF(DATOS!J76=AW$45,DATOS!C76,"")</f>
        <v>0</v>
      </c>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row>
    <row r="119" spans="21:97" x14ac:dyDescent="0.25">
      <c r="U119" s="154"/>
      <c r="V119" s="154"/>
      <c r="W119" s="187"/>
      <c r="X119" s="187"/>
      <c r="Y119" s="187"/>
      <c r="Z119" s="187"/>
      <c r="AA119" s="187"/>
      <c r="AB119" s="187"/>
      <c r="AC119" s="187"/>
      <c r="AD119" s="152"/>
      <c r="AE119" s="154"/>
      <c r="AF119" s="152"/>
      <c r="AG119" s="152"/>
      <c r="AH119" s="152"/>
      <c r="AI119" s="152"/>
      <c r="AJ119" s="152"/>
      <c r="AK119" s="152"/>
      <c r="AL119" s="152"/>
      <c r="AM119" s="152"/>
      <c r="AN119" s="152"/>
      <c r="AO119" s="152"/>
      <c r="AP119" s="152"/>
      <c r="AQ119" s="152"/>
      <c r="AR119" s="152"/>
      <c r="AS119" s="152"/>
      <c r="AT119" s="152"/>
      <c r="AU119" s="152"/>
      <c r="AV119" s="152">
        <v>74</v>
      </c>
      <c r="AW119" s="143" t="str">
        <f t="shared" si="7"/>
        <v/>
      </c>
      <c r="AY119" s="142">
        <f t="shared" si="6"/>
        <v>1</v>
      </c>
      <c r="AZ119" s="142">
        <f>IF(BA119="",0,IFERROR(IF(VLOOKUP(BA119,BA$44:BA118,1,0)&gt;0,0,0),1))</f>
        <v>0</v>
      </c>
      <c r="BA119" s="143">
        <f>IF(DATOS!J77=AW$45,DATOS!C77,"")</f>
        <v>0</v>
      </c>
      <c r="BP119" s="152"/>
      <c r="BQ119" s="152"/>
      <c r="BR119" s="152"/>
      <c r="BS119" s="152"/>
      <c r="BT119" s="152"/>
      <c r="BU119" s="152"/>
      <c r="BV119" s="152"/>
      <c r="BW119" s="152"/>
      <c r="BX119" s="152"/>
      <c r="BY119" s="152"/>
      <c r="BZ119" s="152"/>
      <c r="CA119" s="152"/>
      <c r="CB119" s="152"/>
      <c r="CC119" s="152"/>
      <c r="CD119" s="152"/>
      <c r="CE119" s="152"/>
      <c r="CF119" s="152"/>
      <c r="CG119" s="152"/>
      <c r="CH119" s="152"/>
      <c r="CI119" s="152"/>
      <c r="CJ119" s="152"/>
      <c r="CK119" s="152"/>
      <c r="CL119" s="152"/>
      <c r="CM119" s="152"/>
      <c r="CN119" s="152"/>
      <c r="CO119" s="152"/>
      <c r="CP119" s="152"/>
      <c r="CQ119" s="152"/>
      <c r="CR119" s="152"/>
      <c r="CS119" s="152"/>
    </row>
    <row r="120" spans="21:97" x14ac:dyDescent="0.25">
      <c r="U120" s="154"/>
      <c r="V120" s="154"/>
      <c r="W120" s="187"/>
      <c r="X120" s="187"/>
      <c r="Y120" s="187"/>
      <c r="Z120" s="187"/>
      <c r="AA120" s="187"/>
      <c r="AB120" s="187"/>
      <c r="AC120" s="187"/>
      <c r="AD120" s="152"/>
      <c r="AE120" s="154"/>
      <c r="AF120" s="152"/>
      <c r="AG120" s="152"/>
      <c r="AH120" s="152"/>
      <c r="AI120" s="152"/>
      <c r="AJ120" s="152"/>
      <c r="AK120" s="152"/>
      <c r="AL120" s="152"/>
      <c r="AM120" s="152"/>
      <c r="AN120" s="152"/>
      <c r="AO120" s="152"/>
      <c r="AP120" s="152"/>
      <c r="AQ120" s="152"/>
      <c r="AR120" s="152"/>
      <c r="AS120" s="152"/>
      <c r="AT120" s="152"/>
      <c r="AU120" s="152"/>
      <c r="AV120" s="152">
        <v>75</v>
      </c>
      <c r="AW120" s="143" t="str">
        <f t="shared" si="7"/>
        <v/>
      </c>
      <c r="AY120" s="142">
        <f t="shared" si="6"/>
        <v>1</v>
      </c>
      <c r="AZ120" s="142">
        <f>IF(BA120="",0,IFERROR(IF(VLOOKUP(BA120,BA$44:BA119,1,0)&gt;0,0,0),1))</f>
        <v>0</v>
      </c>
      <c r="BA120" s="143">
        <f>IF(DATOS!J78=AW$45,DATOS!C78,"")</f>
        <v>0</v>
      </c>
      <c r="BP120" s="152"/>
      <c r="BQ120" s="152"/>
      <c r="BR120" s="152"/>
      <c r="BS120" s="152"/>
      <c r="BT120" s="152"/>
      <c r="BU120" s="152"/>
      <c r="BV120" s="152"/>
      <c r="BW120" s="152"/>
      <c r="BX120" s="152"/>
      <c r="BY120" s="152"/>
      <c r="BZ120" s="152"/>
      <c r="CA120" s="152"/>
      <c r="CB120" s="152"/>
      <c r="CC120" s="152"/>
      <c r="CD120" s="152"/>
      <c r="CE120" s="152"/>
      <c r="CF120" s="152"/>
      <c r="CG120" s="152"/>
      <c r="CH120" s="152"/>
      <c r="CI120" s="152"/>
      <c r="CJ120" s="152"/>
      <c r="CK120" s="152"/>
      <c r="CL120" s="152"/>
      <c r="CM120" s="152"/>
      <c r="CN120" s="152"/>
      <c r="CO120" s="152"/>
      <c r="CP120" s="152"/>
      <c r="CQ120" s="152"/>
      <c r="CR120" s="152"/>
      <c r="CS120" s="152"/>
    </row>
    <row r="121" spans="21:97" x14ac:dyDescent="0.25">
      <c r="U121" s="154"/>
      <c r="V121" s="154"/>
      <c r="W121" s="187"/>
      <c r="X121" s="187"/>
      <c r="Y121" s="187"/>
      <c r="Z121" s="187"/>
      <c r="AA121" s="187"/>
      <c r="AB121" s="187"/>
      <c r="AC121" s="187"/>
      <c r="AD121" s="152"/>
      <c r="AE121" s="154"/>
      <c r="AF121" s="152"/>
      <c r="AG121" s="152"/>
      <c r="AH121" s="152"/>
      <c r="AI121" s="152"/>
      <c r="AJ121" s="152"/>
      <c r="AK121" s="152"/>
      <c r="AL121" s="152"/>
      <c r="AM121" s="152"/>
      <c r="AN121" s="152"/>
      <c r="AO121" s="152"/>
      <c r="AP121" s="152"/>
      <c r="AQ121" s="152"/>
      <c r="AR121" s="152"/>
      <c r="AS121" s="152"/>
      <c r="AT121" s="152"/>
      <c r="AU121" s="152"/>
      <c r="AV121" s="152">
        <v>76</v>
      </c>
      <c r="AW121" s="143" t="str">
        <f t="shared" si="7"/>
        <v/>
      </c>
      <c r="AY121" s="142">
        <f t="shared" si="6"/>
        <v>1</v>
      </c>
      <c r="AZ121" s="142">
        <f>IF(BA121="",0,IFERROR(IF(VLOOKUP(BA121,BA$44:BA120,1,0)&gt;0,0,0),1))</f>
        <v>0</v>
      </c>
      <c r="BA121" s="143">
        <f>IF(DATOS!J79=AW$45,DATOS!C79,"")</f>
        <v>0</v>
      </c>
      <c r="BP121" s="152"/>
      <c r="BQ121" s="152"/>
      <c r="BR121" s="152"/>
      <c r="BS121" s="152"/>
      <c r="BT121" s="152"/>
      <c r="BU121" s="152"/>
      <c r="BV121" s="152"/>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row>
    <row r="122" spans="21:97" x14ac:dyDescent="0.25">
      <c r="U122" s="154"/>
      <c r="V122" s="154"/>
      <c r="W122" s="187"/>
      <c r="X122" s="187"/>
      <c r="Y122" s="187"/>
      <c r="Z122" s="187"/>
      <c r="AA122" s="187"/>
      <c r="AB122" s="187"/>
      <c r="AC122" s="187"/>
      <c r="AD122" s="152"/>
      <c r="AE122" s="154"/>
      <c r="AF122" s="152"/>
      <c r="AG122" s="152"/>
      <c r="AH122" s="152"/>
      <c r="AI122" s="152"/>
      <c r="AJ122" s="152"/>
      <c r="AK122" s="152"/>
      <c r="AL122" s="152"/>
      <c r="AM122" s="152"/>
      <c r="AN122" s="152"/>
      <c r="AO122" s="152"/>
      <c r="AP122" s="152"/>
      <c r="AQ122" s="152"/>
      <c r="AR122" s="152"/>
      <c r="AS122" s="152"/>
      <c r="AT122" s="152"/>
      <c r="AU122" s="152"/>
      <c r="AV122" s="152">
        <v>77</v>
      </c>
      <c r="AW122" s="143" t="str">
        <f t="shared" si="7"/>
        <v/>
      </c>
      <c r="AY122" s="142">
        <f t="shared" si="6"/>
        <v>1</v>
      </c>
      <c r="AZ122" s="142">
        <f>IF(BA122="",0,IFERROR(IF(VLOOKUP(BA122,BA$44:BA121,1,0)&gt;0,0,0),1))</f>
        <v>0</v>
      </c>
      <c r="BA122" s="143">
        <f>IF(DATOS!J80=AW$45,DATOS!C80,"")</f>
        <v>0</v>
      </c>
      <c r="BP122" s="152"/>
      <c r="BQ122" s="152"/>
      <c r="BR122" s="152"/>
      <c r="BS122" s="152"/>
      <c r="BT122" s="152"/>
      <c r="BU122" s="152"/>
      <c r="BV122" s="152"/>
      <c r="BW122" s="152"/>
      <c r="BX122" s="152"/>
      <c r="BY122" s="152"/>
      <c r="BZ122" s="152"/>
      <c r="CA122" s="152"/>
      <c r="CB122" s="152"/>
      <c r="CC122" s="152"/>
      <c r="CD122" s="152"/>
      <c r="CE122" s="152"/>
      <c r="CF122" s="152"/>
      <c r="CG122" s="152"/>
      <c r="CH122" s="152"/>
      <c r="CI122" s="152"/>
      <c r="CJ122" s="152"/>
      <c r="CK122" s="152"/>
      <c r="CL122" s="152"/>
      <c r="CM122" s="152"/>
      <c r="CN122" s="152"/>
      <c r="CO122" s="152"/>
      <c r="CP122" s="152"/>
      <c r="CQ122" s="152"/>
      <c r="CR122" s="152"/>
      <c r="CS122" s="152"/>
    </row>
    <row r="123" spans="21:97" x14ac:dyDescent="0.25">
      <c r="U123" s="154"/>
      <c r="V123" s="154"/>
      <c r="W123" s="187"/>
      <c r="X123" s="187"/>
      <c r="Y123" s="187"/>
      <c r="Z123" s="187"/>
      <c r="AA123" s="187"/>
      <c r="AB123" s="187"/>
      <c r="AC123" s="187"/>
      <c r="AD123" s="152"/>
      <c r="AE123" s="154"/>
      <c r="AF123" s="152"/>
      <c r="AG123" s="152"/>
      <c r="AH123" s="152"/>
      <c r="AI123" s="152"/>
      <c r="AJ123" s="152"/>
      <c r="AK123" s="152"/>
      <c r="AL123" s="152"/>
      <c r="AM123" s="152"/>
      <c r="AN123" s="152"/>
      <c r="AO123" s="152"/>
      <c r="AP123" s="152"/>
      <c r="AQ123" s="152"/>
      <c r="AR123" s="152"/>
      <c r="AS123" s="152"/>
      <c r="AT123" s="152"/>
      <c r="AU123" s="152"/>
      <c r="AV123" s="152">
        <v>78</v>
      </c>
      <c r="AW123" s="143" t="str">
        <f t="shared" si="7"/>
        <v/>
      </c>
      <c r="AY123" s="142">
        <f t="shared" si="6"/>
        <v>1</v>
      </c>
      <c r="AZ123" s="142">
        <f>IF(BA123="",0,IFERROR(IF(VLOOKUP(BA123,BA$44:BA122,1,0)&gt;0,0,0),1))</f>
        <v>0</v>
      </c>
      <c r="BA123" s="143">
        <f>IF(DATOS!J81=AW$45,DATOS!C81,"")</f>
        <v>0</v>
      </c>
      <c r="BP123" s="152"/>
      <c r="BQ123" s="152"/>
      <c r="BR123" s="152"/>
      <c r="BS123" s="152"/>
      <c r="BT123" s="152"/>
      <c r="BU123" s="152"/>
      <c r="BV123" s="152"/>
      <c r="BW123" s="152"/>
      <c r="BX123" s="152"/>
      <c r="BY123" s="152"/>
      <c r="BZ123" s="152"/>
      <c r="CA123" s="152"/>
      <c r="CB123" s="152"/>
      <c r="CC123" s="152"/>
      <c r="CD123" s="152"/>
      <c r="CE123" s="152"/>
      <c r="CF123" s="152"/>
      <c r="CG123" s="152"/>
      <c r="CH123" s="152"/>
      <c r="CI123" s="152"/>
      <c r="CJ123" s="152"/>
      <c r="CK123" s="152"/>
      <c r="CL123" s="152"/>
      <c r="CM123" s="152"/>
      <c r="CN123" s="152"/>
      <c r="CO123" s="152"/>
      <c r="CP123" s="152"/>
      <c r="CQ123" s="152"/>
      <c r="CR123" s="152"/>
      <c r="CS123" s="152"/>
    </row>
    <row r="124" spans="21:97" x14ac:dyDescent="0.25">
      <c r="U124" s="154"/>
      <c r="V124" s="154"/>
      <c r="W124" s="187"/>
      <c r="X124" s="187"/>
      <c r="Y124" s="187"/>
      <c r="Z124" s="187"/>
      <c r="AA124" s="187"/>
      <c r="AB124" s="187"/>
      <c r="AC124" s="187"/>
      <c r="AD124" s="152"/>
      <c r="AE124" s="154"/>
      <c r="AF124" s="152"/>
      <c r="AG124" s="152"/>
      <c r="AH124" s="152"/>
      <c r="AI124" s="152"/>
      <c r="AJ124" s="152"/>
      <c r="AK124" s="152"/>
      <c r="AL124" s="152"/>
      <c r="AM124" s="152"/>
      <c r="AN124" s="152"/>
      <c r="AO124" s="152"/>
      <c r="AP124" s="152"/>
      <c r="AQ124" s="152"/>
      <c r="AR124" s="152"/>
      <c r="AS124" s="152"/>
      <c r="AT124" s="152"/>
      <c r="AU124" s="152"/>
      <c r="AV124" s="152">
        <v>79</v>
      </c>
      <c r="AW124" s="143" t="str">
        <f t="shared" si="7"/>
        <v/>
      </c>
      <c r="AY124" s="142">
        <f t="shared" si="6"/>
        <v>1</v>
      </c>
      <c r="AZ124" s="142">
        <f>IF(BA124="",0,IFERROR(IF(VLOOKUP(BA124,BA$44:BA123,1,0)&gt;0,0,0),1))</f>
        <v>0</v>
      </c>
      <c r="BA124" s="143">
        <f>IF(DATOS!J82=AW$45,DATOS!C82,"")</f>
        <v>0</v>
      </c>
      <c r="BP124" s="152"/>
      <c r="BQ124" s="152"/>
      <c r="BR124" s="152"/>
      <c r="BS124" s="152"/>
      <c r="BT124" s="152"/>
      <c r="BU124" s="152"/>
      <c r="BV124" s="152"/>
      <c r="BW124" s="152"/>
      <c r="BX124" s="152"/>
      <c r="BY124" s="152"/>
      <c r="BZ124" s="152"/>
      <c r="CA124" s="152"/>
      <c r="CB124" s="152"/>
      <c r="CC124" s="152"/>
      <c r="CD124" s="152"/>
      <c r="CE124" s="152"/>
      <c r="CF124" s="152"/>
      <c r="CG124" s="152"/>
      <c r="CH124" s="152"/>
      <c r="CI124" s="152"/>
      <c r="CJ124" s="152"/>
      <c r="CK124" s="152"/>
      <c r="CL124" s="152"/>
      <c r="CM124" s="152"/>
      <c r="CN124" s="152"/>
      <c r="CO124" s="152"/>
      <c r="CP124" s="152"/>
      <c r="CQ124" s="152"/>
      <c r="CR124" s="152"/>
      <c r="CS124" s="152"/>
    </row>
    <row r="125" spans="21:97" x14ac:dyDescent="0.25">
      <c r="U125" s="154"/>
      <c r="V125" s="154"/>
      <c r="W125" s="187"/>
      <c r="X125" s="187"/>
      <c r="Y125" s="187"/>
      <c r="Z125" s="187"/>
      <c r="AA125" s="187"/>
      <c r="AB125" s="187"/>
      <c r="AC125" s="187"/>
      <c r="AD125" s="152"/>
      <c r="AE125" s="154"/>
      <c r="AF125" s="152"/>
      <c r="AG125" s="152"/>
      <c r="AH125" s="152"/>
      <c r="AI125" s="152"/>
      <c r="AJ125" s="152"/>
      <c r="AK125" s="152"/>
      <c r="AL125" s="152"/>
      <c r="AM125" s="152"/>
      <c r="AN125" s="152"/>
      <c r="AO125" s="152"/>
      <c r="AP125" s="152"/>
      <c r="AQ125" s="152"/>
      <c r="AR125" s="152"/>
      <c r="AS125" s="152"/>
      <c r="AT125" s="152"/>
      <c r="AU125" s="152"/>
      <c r="AV125" s="152">
        <v>80</v>
      </c>
      <c r="AW125" s="143" t="str">
        <f t="shared" si="7"/>
        <v/>
      </c>
      <c r="AY125" s="142">
        <f t="shared" si="6"/>
        <v>1</v>
      </c>
      <c r="AZ125" s="142">
        <f>IF(BA125="",0,IFERROR(IF(VLOOKUP(BA125,BA$44:BA124,1,0)&gt;0,0,0),1))</f>
        <v>0</v>
      </c>
      <c r="BA125" s="143">
        <f>IF(DATOS!J83=AW$45,DATOS!C83,"")</f>
        <v>0</v>
      </c>
      <c r="BP125" s="152"/>
      <c r="BQ125" s="152"/>
      <c r="BR125" s="152"/>
      <c r="BS125" s="152"/>
      <c r="BT125" s="152"/>
      <c r="BU125" s="152"/>
      <c r="BV125" s="152"/>
      <c r="BW125" s="152"/>
      <c r="BX125" s="152"/>
      <c r="BY125" s="152"/>
      <c r="BZ125" s="152"/>
      <c r="CA125" s="152"/>
      <c r="CB125" s="152"/>
      <c r="CC125" s="152"/>
      <c r="CD125" s="152"/>
      <c r="CE125" s="152"/>
      <c r="CF125" s="152"/>
      <c r="CG125" s="152"/>
      <c r="CH125" s="152"/>
      <c r="CI125" s="152"/>
      <c r="CJ125" s="152"/>
      <c r="CK125" s="152"/>
      <c r="CL125" s="152"/>
      <c r="CM125" s="152"/>
      <c r="CN125" s="152"/>
      <c r="CO125" s="152"/>
      <c r="CP125" s="152"/>
      <c r="CQ125" s="152"/>
      <c r="CR125" s="152"/>
      <c r="CS125" s="152"/>
    </row>
    <row r="126" spans="21:97" x14ac:dyDescent="0.25">
      <c r="U126" s="154"/>
      <c r="V126" s="154"/>
      <c r="W126" s="187"/>
      <c r="X126" s="187"/>
      <c r="Y126" s="187"/>
      <c r="Z126" s="187"/>
      <c r="AA126" s="187"/>
      <c r="AB126" s="187"/>
      <c r="AC126" s="187"/>
      <c r="AD126" s="152"/>
      <c r="AE126" s="154"/>
      <c r="AF126" s="152"/>
      <c r="AG126" s="152"/>
      <c r="AH126" s="152"/>
      <c r="AI126" s="152"/>
      <c r="AJ126" s="152"/>
      <c r="AK126" s="152"/>
      <c r="AL126" s="152"/>
      <c r="AM126" s="152"/>
      <c r="AN126" s="152"/>
      <c r="AO126" s="152"/>
      <c r="AP126" s="152"/>
      <c r="AQ126" s="152"/>
      <c r="AR126" s="152"/>
      <c r="AS126" s="152"/>
      <c r="AT126" s="152"/>
      <c r="AU126" s="152"/>
      <c r="AV126" s="152">
        <v>81</v>
      </c>
      <c r="AW126" s="143" t="str">
        <f t="shared" si="7"/>
        <v/>
      </c>
      <c r="AY126" s="142">
        <f t="shared" si="6"/>
        <v>1</v>
      </c>
      <c r="AZ126" s="142">
        <f>IF(BA126="",0,IFERROR(IF(VLOOKUP(BA126,BA$44:BA125,1,0)&gt;0,0,0),1))</f>
        <v>0</v>
      </c>
      <c r="BA126" s="143">
        <f>IF(DATOS!J84=AW$45,DATOS!C84,"")</f>
        <v>0</v>
      </c>
      <c r="BP126" s="152"/>
      <c r="BQ126" s="152"/>
      <c r="BR126" s="152"/>
      <c r="BS126" s="152"/>
      <c r="BT126" s="152"/>
      <c r="BU126" s="152"/>
      <c r="BV126" s="152"/>
      <c r="BW126" s="152"/>
      <c r="BX126" s="152"/>
      <c r="BY126" s="152"/>
      <c r="BZ126" s="152"/>
      <c r="CA126" s="152"/>
      <c r="CB126" s="152"/>
      <c r="CC126" s="152"/>
      <c r="CD126" s="152"/>
      <c r="CE126" s="152"/>
      <c r="CF126" s="152"/>
      <c r="CG126" s="152"/>
      <c r="CH126" s="152"/>
      <c r="CI126" s="152"/>
      <c r="CJ126" s="152"/>
      <c r="CK126" s="152"/>
      <c r="CL126" s="152"/>
      <c r="CM126" s="152"/>
      <c r="CN126" s="152"/>
      <c r="CO126" s="152"/>
      <c r="CP126" s="152"/>
      <c r="CQ126" s="152"/>
      <c r="CR126" s="152"/>
      <c r="CS126" s="152"/>
    </row>
    <row r="127" spans="21:97" x14ac:dyDescent="0.25">
      <c r="U127" s="154"/>
      <c r="V127" s="154"/>
      <c r="W127" s="187"/>
      <c r="X127" s="187"/>
      <c r="Y127" s="187"/>
      <c r="Z127" s="187"/>
      <c r="AA127" s="187"/>
      <c r="AB127" s="187"/>
      <c r="AC127" s="187"/>
      <c r="AD127" s="152"/>
      <c r="AE127" s="154"/>
      <c r="AF127" s="152"/>
      <c r="AG127" s="152"/>
      <c r="AH127" s="152"/>
      <c r="AI127" s="152"/>
      <c r="AJ127" s="152"/>
      <c r="AK127" s="152"/>
      <c r="AL127" s="152"/>
      <c r="AM127" s="152"/>
      <c r="AN127" s="152"/>
      <c r="AO127" s="152"/>
      <c r="AP127" s="152"/>
      <c r="AQ127" s="152"/>
      <c r="AR127" s="152"/>
      <c r="AS127" s="152"/>
      <c r="AT127" s="152"/>
      <c r="AU127" s="152"/>
      <c r="AV127" s="152">
        <v>82</v>
      </c>
      <c r="AW127" s="143" t="str">
        <f t="shared" si="7"/>
        <v/>
      </c>
      <c r="AY127" s="142">
        <f t="shared" si="6"/>
        <v>1</v>
      </c>
      <c r="AZ127" s="142">
        <f>IF(BA127="",0,IFERROR(IF(VLOOKUP(BA127,BA$44:BA126,1,0)&gt;0,0,0),1))</f>
        <v>0</v>
      </c>
      <c r="BA127" s="143">
        <f>IF(DATOS!J85=AW$45,DATOS!C85,"")</f>
        <v>0</v>
      </c>
      <c r="BP127" s="152"/>
      <c r="BQ127" s="152"/>
      <c r="BR127" s="152"/>
      <c r="BS127" s="152"/>
      <c r="BT127" s="152"/>
      <c r="BU127" s="152"/>
      <c r="BV127" s="152"/>
      <c r="BW127" s="152"/>
      <c r="BX127" s="152"/>
      <c r="BY127" s="152"/>
      <c r="BZ127" s="152"/>
      <c r="CA127" s="152"/>
      <c r="CB127" s="152"/>
      <c r="CC127" s="152"/>
      <c r="CD127" s="152"/>
      <c r="CE127" s="152"/>
      <c r="CF127" s="152"/>
      <c r="CG127" s="152"/>
      <c r="CH127" s="152"/>
      <c r="CI127" s="152"/>
      <c r="CJ127" s="152"/>
      <c r="CK127" s="152"/>
      <c r="CL127" s="152"/>
      <c r="CM127" s="152"/>
      <c r="CN127" s="152"/>
      <c r="CO127" s="152"/>
      <c r="CP127" s="152"/>
      <c r="CQ127" s="152"/>
      <c r="CR127" s="152"/>
      <c r="CS127" s="152"/>
    </row>
    <row r="128" spans="21:97" x14ac:dyDescent="0.25">
      <c r="U128" s="154"/>
      <c r="V128" s="154"/>
      <c r="W128" s="187"/>
      <c r="X128" s="187"/>
      <c r="Y128" s="187"/>
      <c r="Z128" s="187"/>
      <c r="AA128" s="187"/>
      <c r="AB128" s="187"/>
      <c r="AC128" s="187"/>
      <c r="AD128" s="152"/>
      <c r="AE128" s="154"/>
      <c r="AF128" s="152"/>
      <c r="AG128" s="152"/>
      <c r="AH128" s="152"/>
      <c r="AI128" s="152"/>
      <c r="AJ128" s="152"/>
      <c r="AK128" s="152"/>
      <c r="AL128" s="152"/>
      <c r="AM128" s="152"/>
      <c r="AN128" s="152"/>
      <c r="AO128" s="152"/>
      <c r="AP128" s="152"/>
      <c r="AQ128" s="152"/>
      <c r="AR128" s="152"/>
      <c r="AS128" s="152"/>
      <c r="AT128" s="152"/>
      <c r="AU128" s="152"/>
      <c r="AV128" s="152">
        <v>83</v>
      </c>
      <c r="AW128" s="143" t="str">
        <f t="shared" si="7"/>
        <v/>
      </c>
      <c r="AY128" s="142">
        <f t="shared" si="6"/>
        <v>1</v>
      </c>
      <c r="AZ128" s="142">
        <f>IF(BA128="",0,IFERROR(IF(VLOOKUP(BA128,BA$44:BA127,1,0)&gt;0,0,0),1))</f>
        <v>0</v>
      </c>
      <c r="BA128" s="143">
        <f>IF(DATOS!J86=AW$45,DATOS!C86,"")</f>
        <v>0</v>
      </c>
      <c r="BP128" s="152"/>
      <c r="BQ128" s="152"/>
      <c r="BR128" s="152"/>
      <c r="BS128" s="152"/>
      <c r="BT128" s="152"/>
      <c r="BU128" s="152"/>
      <c r="BV128" s="152"/>
      <c r="BW128" s="152"/>
      <c r="BX128" s="152"/>
      <c r="BY128" s="152"/>
      <c r="BZ128" s="152"/>
      <c r="CA128" s="152"/>
      <c r="CB128" s="152"/>
      <c r="CC128" s="152"/>
      <c r="CD128" s="152"/>
      <c r="CE128" s="152"/>
      <c r="CF128" s="152"/>
      <c r="CG128" s="152"/>
      <c r="CH128" s="152"/>
      <c r="CI128" s="152"/>
      <c r="CJ128" s="152"/>
      <c r="CK128" s="152"/>
      <c r="CL128" s="152"/>
      <c r="CM128" s="152"/>
      <c r="CN128" s="152"/>
      <c r="CO128" s="152"/>
      <c r="CP128" s="152"/>
      <c r="CQ128" s="152"/>
      <c r="CR128" s="152"/>
      <c r="CS128" s="152"/>
    </row>
    <row r="129" spans="21:97" x14ac:dyDescent="0.25">
      <c r="U129" s="154"/>
      <c r="V129" s="154"/>
      <c r="W129" s="187"/>
      <c r="X129" s="187"/>
      <c r="Y129" s="187"/>
      <c r="Z129" s="187"/>
      <c r="AA129" s="187"/>
      <c r="AB129" s="187"/>
      <c r="AC129" s="187"/>
      <c r="AD129" s="152"/>
      <c r="AE129" s="154"/>
      <c r="AF129" s="152"/>
      <c r="AG129" s="152"/>
      <c r="AH129" s="152"/>
      <c r="AI129" s="152"/>
      <c r="AJ129" s="152"/>
      <c r="AK129" s="152"/>
      <c r="AL129" s="152"/>
      <c r="AM129" s="152"/>
      <c r="AN129" s="152"/>
      <c r="AO129" s="152"/>
      <c r="AP129" s="152"/>
      <c r="AQ129" s="152"/>
      <c r="AR129" s="152"/>
      <c r="AS129" s="152"/>
      <c r="AT129" s="152"/>
      <c r="AU129" s="152"/>
      <c r="AV129" s="152">
        <v>84</v>
      </c>
      <c r="AW129" s="143" t="str">
        <f t="shared" si="7"/>
        <v/>
      </c>
      <c r="AY129" s="142">
        <f t="shared" si="6"/>
        <v>1</v>
      </c>
      <c r="AZ129" s="142">
        <f>IF(BA129="",0,IFERROR(IF(VLOOKUP(BA129,BA$44:BA128,1,0)&gt;0,0,0),1))</f>
        <v>0</v>
      </c>
      <c r="BA129" s="143">
        <f>IF(DATOS!J87=AW$45,DATOS!C87,"")</f>
        <v>0</v>
      </c>
      <c r="BP129" s="152"/>
      <c r="BQ129" s="152"/>
      <c r="BR129" s="152"/>
      <c r="BS129" s="152"/>
      <c r="BT129" s="152"/>
      <c r="BU129" s="152"/>
      <c r="BV129" s="152"/>
      <c r="BW129" s="152"/>
      <c r="BX129" s="152"/>
      <c r="BY129" s="152"/>
      <c r="BZ129" s="152"/>
      <c r="CA129" s="152"/>
      <c r="CB129" s="152"/>
      <c r="CC129" s="152"/>
      <c r="CD129" s="152"/>
      <c r="CE129" s="152"/>
      <c r="CF129" s="152"/>
      <c r="CG129" s="152"/>
      <c r="CH129" s="152"/>
      <c r="CI129" s="152"/>
      <c r="CJ129" s="152"/>
      <c r="CK129" s="152"/>
      <c r="CL129" s="152"/>
      <c r="CM129" s="152"/>
      <c r="CN129" s="152"/>
      <c r="CO129" s="152"/>
      <c r="CP129" s="152"/>
      <c r="CQ129" s="152"/>
      <c r="CR129" s="152"/>
      <c r="CS129" s="152"/>
    </row>
    <row r="130" spans="21:97" x14ac:dyDescent="0.25">
      <c r="U130" s="154"/>
      <c r="V130" s="154"/>
      <c r="W130" s="187"/>
      <c r="X130" s="187"/>
      <c r="Y130" s="187"/>
      <c r="Z130" s="187"/>
      <c r="AA130" s="187"/>
      <c r="AB130" s="187"/>
      <c r="AC130" s="187"/>
      <c r="AD130" s="152"/>
      <c r="AE130" s="154"/>
      <c r="AF130" s="152"/>
      <c r="AG130" s="152"/>
      <c r="AH130" s="152"/>
      <c r="AI130" s="152"/>
      <c r="AJ130" s="152"/>
      <c r="AK130" s="152"/>
      <c r="AL130" s="152"/>
      <c r="AM130" s="152"/>
      <c r="AN130" s="152"/>
      <c r="AO130" s="152"/>
      <c r="AP130" s="152"/>
      <c r="AQ130" s="152"/>
      <c r="AR130" s="152"/>
      <c r="AS130" s="152"/>
      <c r="AT130" s="152"/>
      <c r="AU130" s="152"/>
      <c r="AV130" s="152">
        <v>85</v>
      </c>
      <c r="AW130" s="143" t="str">
        <f t="shared" si="7"/>
        <v/>
      </c>
      <c r="AY130" s="142">
        <f t="shared" si="6"/>
        <v>1</v>
      </c>
      <c r="AZ130" s="142">
        <f>IF(BA130="",0,IFERROR(IF(VLOOKUP(BA130,BA$44:BA129,1,0)&gt;0,0,0),1))</f>
        <v>0</v>
      </c>
      <c r="BA130" s="143">
        <f>IF(DATOS!J88=AW$45,DATOS!C88,"")</f>
        <v>0</v>
      </c>
      <c r="BP130" s="152"/>
      <c r="BQ130" s="152"/>
      <c r="BR130" s="152"/>
      <c r="BS130" s="152"/>
      <c r="BT130" s="152"/>
      <c r="BU130" s="152"/>
      <c r="BV130" s="152"/>
      <c r="BW130" s="152"/>
      <c r="BX130" s="152"/>
      <c r="BY130" s="152"/>
      <c r="BZ130" s="152"/>
      <c r="CA130" s="152"/>
      <c r="CB130" s="152"/>
      <c r="CC130" s="152"/>
      <c r="CD130" s="152"/>
      <c r="CE130" s="152"/>
      <c r="CF130" s="152"/>
      <c r="CG130" s="152"/>
      <c r="CH130" s="152"/>
      <c r="CI130" s="152"/>
      <c r="CJ130" s="152"/>
      <c r="CK130" s="152"/>
      <c r="CL130" s="152"/>
      <c r="CM130" s="152"/>
      <c r="CN130" s="152"/>
      <c r="CO130" s="152"/>
      <c r="CP130" s="152"/>
      <c r="CQ130" s="152"/>
      <c r="CR130" s="152"/>
      <c r="CS130" s="152"/>
    </row>
    <row r="131" spans="21:97" x14ac:dyDescent="0.25">
      <c r="U131" s="154"/>
      <c r="V131" s="154"/>
      <c r="W131" s="187"/>
      <c r="X131" s="187"/>
      <c r="Y131" s="187"/>
      <c r="Z131" s="187"/>
      <c r="AA131" s="187"/>
      <c r="AB131" s="187"/>
      <c r="AC131" s="187"/>
      <c r="AD131" s="152"/>
      <c r="AE131" s="154"/>
      <c r="AF131" s="152"/>
      <c r="AG131" s="152"/>
      <c r="AH131" s="152"/>
      <c r="AI131" s="152"/>
      <c r="AJ131" s="152"/>
      <c r="AK131" s="152"/>
      <c r="AL131" s="152"/>
      <c r="AM131" s="152"/>
      <c r="AN131" s="152"/>
      <c r="AO131" s="152"/>
      <c r="AP131" s="152"/>
      <c r="AQ131" s="152"/>
      <c r="AR131" s="152"/>
      <c r="AS131" s="152"/>
      <c r="AT131" s="152"/>
      <c r="AU131" s="152"/>
      <c r="AV131" s="152"/>
      <c r="AY131" s="142">
        <f t="shared" si="6"/>
        <v>1</v>
      </c>
      <c r="AZ131" s="142">
        <f>IF(BA131="",0,IFERROR(IF(VLOOKUP(BA131,BA$44:BA130,1,0)&gt;0,0,0),1))</f>
        <v>0</v>
      </c>
      <c r="BA131" s="143">
        <f>IF(DATOS!J89=AW$45,DATOS!C89,"")</f>
        <v>0</v>
      </c>
      <c r="BP131" s="152"/>
      <c r="BQ131" s="152"/>
      <c r="BR131" s="152"/>
      <c r="BS131" s="152"/>
      <c r="BT131" s="152"/>
      <c r="BU131" s="152"/>
      <c r="BV131" s="152"/>
      <c r="BW131" s="152"/>
      <c r="BX131" s="152"/>
      <c r="BY131" s="152"/>
      <c r="BZ131" s="152"/>
      <c r="CA131" s="152"/>
      <c r="CB131" s="152"/>
      <c r="CC131" s="152"/>
      <c r="CD131" s="152"/>
      <c r="CE131" s="152"/>
      <c r="CF131" s="152"/>
      <c r="CG131" s="152"/>
      <c r="CH131" s="152"/>
      <c r="CI131" s="152"/>
      <c r="CJ131" s="152"/>
      <c r="CK131" s="152"/>
      <c r="CL131" s="152"/>
      <c r="CM131" s="152"/>
      <c r="CN131" s="152"/>
      <c r="CO131" s="152"/>
      <c r="CP131" s="152"/>
      <c r="CQ131" s="152"/>
      <c r="CR131" s="152"/>
      <c r="CS131" s="152"/>
    </row>
    <row r="132" spans="21:97" x14ac:dyDescent="0.25">
      <c r="U132" s="154"/>
      <c r="V132" s="154"/>
      <c r="W132" s="187"/>
      <c r="X132" s="187"/>
      <c r="Y132" s="187"/>
      <c r="Z132" s="187"/>
      <c r="AA132" s="187"/>
      <c r="AB132" s="187"/>
      <c r="AC132" s="187"/>
      <c r="AD132" s="152"/>
      <c r="AE132" s="154"/>
      <c r="AF132" s="152"/>
      <c r="AG132" s="152"/>
      <c r="AH132" s="152"/>
      <c r="AI132" s="152"/>
      <c r="AJ132" s="152"/>
      <c r="AK132" s="152"/>
      <c r="AL132" s="152"/>
      <c r="AM132" s="152"/>
      <c r="AN132" s="152"/>
      <c r="AO132" s="152"/>
      <c r="AP132" s="152"/>
      <c r="AQ132" s="152"/>
      <c r="AR132" s="152"/>
      <c r="AS132" s="152"/>
      <c r="AT132" s="152"/>
      <c r="AU132" s="152"/>
      <c r="AV132" s="152"/>
      <c r="AY132" s="142">
        <f t="shared" si="6"/>
        <v>1</v>
      </c>
      <c r="AZ132" s="142">
        <f>IF(BA132="",0,IFERROR(IF(VLOOKUP(BA132,BA$44:BA131,1,0)&gt;0,0,0),1))</f>
        <v>0</v>
      </c>
      <c r="BA132" s="143">
        <f>IF(DATOS!J90=AW$45,DATOS!C90,"")</f>
        <v>0</v>
      </c>
      <c r="BP132" s="152"/>
      <c r="BQ132" s="152"/>
      <c r="BR132" s="152"/>
      <c r="BS132" s="152"/>
      <c r="BT132" s="152"/>
      <c r="BU132" s="152"/>
      <c r="BV132" s="152"/>
      <c r="BW132" s="152"/>
      <c r="BX132" s="152"/>
      <c r="BY132" s="152"/>
      <c r="BZ132" s="152"/>
      <c r="CA132" s="152"/>
      <c r="CB132" s="152"/>
      <c r="CC132" s="152"/>
      <c r="CD132" s="152"/>
      <c r="CE132" s="152"/>
      <c r="CF132" s="152"/>
      <c r="CG132" s="152"/>
      <c r="CH132" s="152"/>
      <c r="CI132" s="152"/>
      <c r="CJ132" s="152"/>
      <c r="CK132" s="152"/>
      <c r="CL132" s="152"/>
      <c r="CM132" s="152"/>
      <c r="CN132" s="152"/>
      <c r="CO132" s="152"/>
      <c r="CP132" s="152"/>
      <c r="CQ132" s="152"/>
      <c r="CR132" s="152"/>
      <c r="CS132" s="152"/>
    </row>
    <row r="133" spans="21:97" x14ac:dyDescent="0.25">
      <c r="U133" s="154"/>
      <c r="V133" s="154"/>
      <c r="W133" s="187"/>
      <c r="X133" s="187"/>
      <c r="Y133" s="187"/>
      <c r="Z133" s="187"/>
      <c r="AA133" s="187"/>
      <c r="AB133" s="187"/>
      <c r="AC133" s="187"/>
      <c r="AD133" s="152"/>
      <c r="AE133" s="154"/>
      <c r="AF133" s="152"/>
      <c r="AG133" s="152"/>
      <c r="AH133" s="152"/>
      <c r="AI133" s="152"/>
      <c r="AJ133" s="152"/>
      <c r="AK133" s="152"/>
      <c r="AL133" s="152"/>
      <c r="AM133" s="152"/>
      <c r="AN133" s="152"/>
      <c r="AO133" s="152"/>
      <c r="AP133" s="152"/>
      <c r="AQ133" s="152"/>
      <c r="AR133" s="152"/>
      <c r="AS133" s="152"/>
      <c r="AT133" s="152"/>
      <c r="AU133" s="152"/>
      <c r="AV133" s="152"/>
      <c r="AY133" s="142">
        <f t="shared" si="6"/>
        <v>1</v>
      </c>
      <c r="AZ133" s="142">
        <f>IF(BA133="",0,IFERROR(IF(VLOOKUP(BA133,BA$44:BA132,1,0)&gt;0,0,0),1))</f>
        <v>0</v>
      </c>
      <c r="BA133" s="143">
        <f>IF(DATOS!J91=AW$45,DATOS!C91,"")</f>
        <v>0</v>
      </c>
      <c r="BP133" s="152"/>
      <c r="BQ133" s="152"/>
      <c r="BR133" s="152"/>
      <c r="BS133" s="152"/>
      <c r="BT133" s="152"/>
      <c r="BU133" s="152"/>
      <c r="BV133" s="152"/>
      <c r="BW133" s="152"/>
      <c r="BX133" s="152"/>
      <c r="BY133" s="152"/>
      <c r="BZ133" s="152"/>
      <c r="CA133" s="152"/>
      <c r="CB133" s="152"/>
      <c r="CC133" s="152"/>
      <c r="CD133" s="152"/>
      <c r="CE133" s="152"/>
      <c r="CF133" s="152"/>
      <c r="CG133" s="152"/>
      <c r="CH133" s="152"/>
      <c r="CI133" s="152"/>
      <c r="CJ133" s="152"/>
      <c r="CK133" s="152"/>
      <c r="CL133" s="152"/>
      <c r="CM133" s="152"/>
      <c r="CN133" s="152"/>
      <c r="CO133" s="152"/>
      <c r="CP133" s="152"/>
      <c r="CQ133" s="152"/>
      <c r="CR133" s="152"/>
      <c r="CS133" s="152"/>
    </row>
    <row r="134" spans="21:97" x14ac:dyDescent="0.25">
      <c r="U134" s="154"/>
      <c r="V134" s="154"/>
      <c r="W134" s="187"/>
      <c r="X134" s="187"/>
      <c r="Y134" s="187"/>
      <c r="Z134" s="187"/>
      <c r="AA134" s="187"/>
      <c r="AB134" s="187"/>
      <c r="AC134" s="187"/>
      <c r="AD134" s="152"/>
      <c r="AE134" s="154"/>
      <c r="AF134" s="152"/>
      <c r="AG134" s="152"/>
      <c r="AH134" s="152"/>
      <c r="AI134" s="152"/>
      <c r="AJ134" s="152"/>
      <c r="AK134" s="152"/>
      <c r="AL134" s="152"/>
      <c r="AM134" s="152"/>
      <c r="AN134" s="152"/>
      <c r="AO134" s="152"/>
      <c r="AP134" s="152"/>
      <c r="AQ134" s="152"/>
      <c r="AR134" s="152"/>
      <c r="AS134" s="152"/>
      <c r="AT134" s="152"/>
      <c r="AU134" s="152"/>
      <c r="AV134" s="152"/>
      <c r="AY134" s="142">
        <f t="shared" si="6"/>
        <v>1</v>
      </c>
      <c r="AZ134" s="142">
        <f>IF(BA134="",0,IFERROR(IF(VLOOKUP(BA134,BA$44:BA133,1,0)&gt;0,0,0),1))</f>
        <v>0</v>
      </c>
      <c r="BA134" s="143">
        <f>IF(DATOS!J92=AW$45,DATOS!C92,"")</f>
        <v>0</v>
      </c>
      <c r="BP134" s="152"/>
      <c r="BQ134" s="152"/>
      <c r="BR134" s="152"/>
      <c r="BS134" s="152"/>
      <c r="BT134" s="152"/>
      <c r="BU134" s="152"/>
      <c r="BV134" s="152"/>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row>
    <row r="135" spans="21:97" x14ac:dyDescent="0.25">
      <c r="U135" s="154"/>
      <c r="V135" s="154"/>
      <c r="W135" s="187"/>
      <c r="X135" s="187"/>
      <c r="Y135" s="187"/>
      <c r="Z135" s="187"/>
      <c r="AA135" s="187"/>
      <c r="AB135" s="187"/>
      <c r="AC135" s="187"/>
      <c r="AD135" s="152"/>
      <c r="AE135" s="154"/>
      <c r="AF135" s="152"/>
      <c r="AG135" s="152"/>
      <c r="AH135" s="152"/>
      <c r="AI135" s="152"/>
      <c r="AJ135" s="152"/>
      <c r="AK135" s="152"/>
      <c r="AL135" s="152"/>
      <c r="AM135" s="152"/>
      <c r="AN135" s="152"/>
      <c r="AO135" s="152"/>
      <c r="AP135" s="152"/>
      <c r="AQ135" s="152"/>
      <c r="AR135" s="152"/>
      <c r="AS135" s="152"/>
      <c r="AT135" s="152"/>
      <c r="AU135" s="152"/>
      <c r="AV135" s="152"/>
      <c r="AY135" s="142">
        <f t="shared" si="6"/>
        <v>1</v>
      </c>
      <c r="AZ135" s="142">
        <f>IF(BA135="",0,IFERROR(IF(VLOOKUP(BA135,BA$44:BA134,1,0)&gt;0,0,0),1))</f>
        <v>0</v>
      </c>
      <c r="BA135" s="143">
        <f>IF(DATOS!J93=AW$45,DATOS!C93,"")</f>
        <v>0</v>
      </c>
      <c r="BP135" s="152"/>
      <c r="BQ135" s="152"/>
      <c r="BR135" s="152"/>
      <c r="BS135" s="152"/>
      <c r="BT135" s="152"/>
      <c r="BU135" s="152"/>
      <c r="BV135" s="152"/>
      <c r="BW135" s="152"/>
      <c r="BX135" s="152"/>
      <c r="BY135" s="152"/>
      <c r="BZ135" s="152"/>
      <c r="CA135" s="152"/>
      <c r="CB135" s="152"/>
      <c r="CC135" s="152"/>
      <c r="CD135" s="152"/>
      <c r="CE135" s="152"/>
      <c r="CF135" s="152"/>
      <c r="CG135" s="152"/>
      <c r="CH135" s="152"/>
      <c r="CI135" s="152"/>
      <c r="CJ135" s="152"/>
      <c r="CK135" s="152"/>
      <c r="CL135" s="152"/>
      <c r="CM135" s="152"/>
      <c r="CN135" s="152"/>
      <c r="CO135" s="152"/>
      <c r="CP135" s="152"/>
      <c r="CQ135" s="152"/>
      <c r="CR135" s="152"/>
      <c r="CS135" s="152"/>
    </row>
    <row r="136" spans="21:97" x14ac:dyDescent="0.25">
      <c r="U136" s="154"/>
      <c r="V136" s="154"/>
      <c r="W136" s="187"/>
      <c r="X136" s="187"/>
      <c r="Y136" s="187"/>
      <c r="Z136" s="187"/>
      <c r="AA136" s="187"/>
      <c r="AB136" s="187"/>
      <c r="AC136" s="187"/>
      <c r="AD136" s="152"/>
      <c r="AE136" s="154"/>
      <c r="AF136" s="152"/>
      <c r="AG136" s="152"/>
      <c r="AH136" s="152"/>
      <c r="AI136" s="152"/>
      <c r="AJ136" s="152"/>
      <c r="AK136" s="152"/>
      <c r="AL136" s="152"/>
      <c r="AM136" s="152"/>
      <c r="AN136" s="152"/>
      <c r="AO136" s="152"/>
      <c r="AP136" s="152"/>
      <c r="AQ136" s="152"/>
      <c r="AR136" s="152"/>
      <c r="AS136" s="152"/>
      <c r="AT136" s="152"/>
      <c r="AU136" s="152"/>
      <c r="AV136" s="152"/>
      <c r="AY136" s="142">
        <f t="shared" si="6"/>
        <v>1</v>
      </c>
      <c r="AZ136" s="142">
        <f>IF(BA136="",0,IFERROR(IF(VLOOKUP(BA136,BA$44:BA135,1,0)&gt;0,0,0),1))</f>
        <v>0</v>
      </c>
      <c r="BA136" s="143">
        <f>IF(DATOS!J94=AW$45,DATOS!C94,"")</f>
        <v>0</v>
      </c>
      <c r="BP136" s="152"/>
      <c r="BQ136" s="152"/>
      <c r="BR136" s="152"/>
      <c r="BS136" s="152"/>
      <c r="BT136" s="152"/>
      <c r="BU136" s="152"/>
      <c r="BV136" s="152"/>
      <c r="BW136" s="152"/>
      <c r="BX136" s="152"/>
      <c r="BY136" s="152"/>
      <c r="BZ136" s="152"/>
      <c r="CA136" s="152"/>
      <c r="CB136" s="152"/>
      <c r="CC136" s="152"/>
      <c r="CD136" s="152"/>
      <c r="CE136" s="152"/>
      <c r="CF136" s="152"/>
      <c r="CG136" s="152"/>
      <c r="CH136" s="152"/>
      <c r="CI136" s="152"/>
      <c r="CJ136" s="152"/>
      <c r="CK136" s="152"/>
      <c r="CL136" s="152"/>
      <c r="CM136" s="152"/>
      <c r="CN136" s="152"/>
      <c r="CO136" s="152"/>
      <c r="CP136" s="152"/>
      <c r="CQ136" s="152"/>
      <c r="CR136" s="152"/>
      <c r="CS136" s="152"/>
    </row>
    <row r="137" spans="21:97" x14ac:dyDescent="0.25">
      <c r="U137" s="154"/>
      <c r="V137" s="154"/>
      <c r="W137" s="187"/>
      <c r="X137" s="187"/>
      <c r="Y137" s="187"/>
      <c r="Z137" s="187"/>
      <c r="AA137" s="187"/>
      <c r="AB137" s="187"/>
      <c r="AC137" s="187"/>
      <c r="AD137" s="152"/>
      <c r="AE137" s="154"/>
      <c r="AF137" s="152"/>
      <c r="AG137" s="152"/>
      <c r="AH137" s="152"/>
      <c r="AI137" s="152"/>
      <c r="AJ137" s="152"/>
      <c r="AK137" s="152"/>
      <c r="AL137" s="152"/>
      <c r="AM137" s="152"/>
      <c r="AN137" s="152"/>
      <c r="AO137" s="152"/>
      <c r="AP137" s="152"/>
      <c r="AQ137" s="152"/>
      <c r="AR137" s="152"/>
      <c r="AS137" s="152"/>
      <c r="AT137" s="152"/>
      <c r="AU137" s="152"/>
      <c r="AV137" s="152"/>
      <c r="AY137" s="142">
        <f t="shared" si="6"/>
        <v>1</v>
      </c>
      <c r="AZ137" s="142">
        <f>IF(BA137="",0,IFERROR(IF(VLOOKUP(BA137,BA$44:BA136,1,0)&gt;0,0,0),1))</f>
        <v>0</v>
      </c>
      <c r="BA137" s="143">
        <f>IF(DATOS!J95=AW$45,DATOS!C95,"")</f>
        <v>0</v>
      </c>
      <c r="BP137" s="152"/>
      <c r="BQ137" s="152"/>
      <c r="BR137" s="152"/>
      <c r="BS137" s="152"/>
      <c r="BT137" s="152"/>
      <c r="BU137" s="152"/>
      <c r="BV137" s="152"/>
      <c r="BW137" s="152"/>
      <c r="BX137" s="152"/>
      <c r="BY137" s="152"/>
      <c r="BZ137" s="152"/>
      <c r="CA137" s="152"/>
      <c r="CB137" s="152"/>
      <c r="CC137" s="152"/>
      <c r="CD137" s="152"/>
      <c r="CE137" s="152"/>
      <c r="CF137" s="152"/>
      <c r="CG137" s="152"/>
      <c r="CH137" s="152"/>
      <c r="CI137" s="152"/>
      <c r="CJ137" s="152"/>
      <c r="CK137" s="152"/>
      <c r="CL137" s="152"/>
      <c r="CM137" s="152"/>
      <c r="CN137" s="152"/>
      <c r="CO137" s="152"/>
      <c r="CP137" s="152"/>
      <c r="CQ137" s="152"/>
      <c r="CR137" s="152"/>
      <c r="CS137" s="152"/>
    </row>
    <row r="138" spans="21:97" x14ac:dyDescent="0.25">
      <c r="U138" s="154"/>
      <c r="V138" s="154"/>
      <c r="W138" s="187"/>
      <c r="X138" s="187"/>
      <c r="Y138" s="187"/>
      <c r="Z138" s="187"/>
      <c r="AA138" s="187"/>
      <c r="AB138" s="187"/>
      <c r="AC138" s="187"/>
      <c r="AD138" s="152"/>
      <c r="AE138" s="154"/>
      <c r="AF138" s="152"/>
      <c r="AG138" s="152"/>
      <c r="AH138" s="152"/>
      <c r="AI138" s="152"/>
      <c r="AJ138" s="152"/>
      <c r="AK138" s="152"/>
      <c r="AL138" s="152"/>
      <c r="AM138" s="152"/>
      <c r="AN138" s="152"/>
      <c r="AO138" s="152"/>
      <c r="AP138" s="152"/>
      <c r="AQ138" s="152"/>
      <c r="AR138" s="152"/>
      <c r="AS138" s="152"/>
      <c r="AT138" s="152"/>
      <c r="AU138" s="152"/>
      <c r="AV138" s="152"/>
      <c r="AY138" s="142">
        <f t="shared" si="6"/>
        <v>1</v>
      </c>
      <c r="AZ138" s="142">
        <f>IF(BA138="",0,IFERROR(IF(VLOOKUP(BA138,BA$44:BA137,1,0)&gt;0,0,0),1))</f>
        <v>0</v>
      </c>
      <c r="BA138" s="143">
        <f>IF(DATOS!J96=AW$45,DATOS!C96,"")</f>
        <v>0</v>
      </c>
      <c r="BP138" s="152"/>
      <c r="BQ138" s="152"/>
      <c r="BR138" s="152"/>
      <c r="BS138" s="152"/>
      <c r="BT138" s="152"/>
      <c r="BU138" s="152"/>
      <c r="BV138" s="152"/>
      <c r="BW138" s="152"/>
      <c r="BX138" s="152"/>
      <c r="BY138" s="152"/>
      <c r="BZ138" s="152"/>
      <c r="CA138" s="152"/>
      <c r="CB138" s="152"/>
      <c r="CC138" s="152"/>
      <c r="CD138" s="152"/>
      <c r="CE138" s="152"/>
      <c r="CF138" s="152"/>
      <c r="CG138" s="152"/>
      <c r="CH138" s="152"/>
      <c r="CI138" s="152"/>
      <c r="CJ138" s="152"/>
      <c r="CK138" s="152"/>
      <c r="CL138" s="152"/>
      <c r="CM138" s="152"/>
      <c r="CN138" s="152"/>
      <c r="CO138" s="152"/>
      <c r="CP138" s="152"/>
      <c r="CQ138" s="152"/>
      <c r="CR138" s="152"/>
      <c r="CS138" s="152"/>
    </row>
    <row r="139" spans="21:97" x14ac:dyDescent="0.25">
      <c r="U139" s="154"/>
      <c r="V139" s="154"/>
      <c r="W139" s="187"/>
      <c r="X139" s="187"/>
      <c r="Y139" s="187"/>
      <c r="Z139" s="187"/>
      <c r="AA139" s="187"/>
      <c r="AB139" s="187"/>
      <c r="AC139" s="187"/>
      <c r="AD139" s="152"/>
      <c r="AE139" s="154"/>
      <c r="AF139" s="152"/>
      <c r="AG139" s="152"/>
      <c r="AH139" s="152"/>
      <c r="AI139" s="152"/>
      <c r="AJ139" s="152"/>
      <c r="AK139" s="152"/>
      <c r="AL139" s="152"/>
      <c r="AM139" s="152"/>
      <c r="AN139" s="152"/>
      <c r="AO139" s="152"/>
      <c r="AP139" s="152"/>
      <c r="AQ139" s="152"/>
      <c r="AR139" s="152"/>
      <c r="AS139" s="152"/>
      <c r="AT139" s="152"/>
      <c r="AU139" s="152"/>
      <c r="AV139" s="152"/>
      <c r="AY139" s="142">
        <f t="shared" si="6"/>
        <v>1</v>
      </c>
      <c r="AZ139" s="142">
        <f>IF(BA139="",0,IFERROR(IF(VLOOKUP(BA139,BA$44:BA138,1,0)&gt;0,0,0),1))</f>
        <v>0</v>
      </c>
      <c r="BA139" s="143">
        <f>IF(DATOS!J97=AW$45,DATOS!C97,"")</f>
        <v>0</v>
      </c>
      <c r="BP139" s="152"/>
      <c r="BQ139" s="152"/>
      <c r="BR139" s="152"/>
      <c r="BS139" s="152"/>
      <c r="BT139" s="152"/>
      <c r="BU139" s="152"/>
      <c r="BV139" s="152"/>
      <c r="BW139" s="152"/>
      <c r="BX139" s="152"/>
      <c r="BY139" s="152"/>
      <c r="BZ139" s="152"/>
      <c r="CA139" s="152"/>
      <c r="CB139" s="152"/>
      <c r="CC139" s="152"/>
      <c r="CD139" s="152"/>
      <c r="CE139" s="152"/>
      <c r="CF139" s="152"/>
      <c r="CG139" s="152"/>
      <c r="CH139" s="152"/>
      <c r="CI139" s="152"/>
      <c r="CJ139" s="152"/>
      <c r="CK139" s="152"/>
      <c r="CL139" s="152"/>
      <c r="CM139" s="152"/>
      <c r="CN139" s="152"/>
      <c r="CO139" s="152"/>
      <c r="CP139" s="152"/>
      <c r="CQ139" s="152"/>
      <c r="CR139" s="152"/>
      <c r="CS139" s="152"/>
    </row>
    <row r="140" spans="21:97" x14ac:dyDescent="0.25">
      <c r="U140" s="154"/>
      <c r="V140" s="154"/>
      <c r="W140" s="187"/>
      <c r="X140" s="187"/>
      <c r="Y140" s="187"/>
      <c r="Z140" s="187"/>
      <c r="AA140" s="187"/>
      <c r="AB140" s="187"/>
      <c r="AC140" s="187"/>
      <c r="AD140" s="152"/>
      <c r="AE140" s="154"/>
      <c r="AF140" s="152"/>
      <c r="AG140" s="152"/>
      <c r="AH140" s="152"/>
      <c r="AI140" s="152"/>
      <c r="AJ140" s="152"/>
      <c r="AK140" s="152"/>
      <c r="AL140" s="152"/>
      <c r="AM140" s="152"/>
      <c r="AN140" s="152"/>
      <c r="AO140" s="152"/>
      <c r="AP140" s="152"/>
      <c r="AQ140" s="152"/>
      <c r="AR140" s="152"/>
      <c r="AS140" s="152"/>
      <c r="AT140" s="152"/>
      <c r="AU140" s="152"/>
      <c r="AV140" s="152"/>
      <c r="AY140" s="142">
        <f t="shared" si="6"/>
        <v>1</v>
      </c>
      <c r="AZ140" s="142">
        <f>IF(BA140="",0,IFERROR(IF(VLOOKUP(BA140,BA$44:BA139,1,0)&gt;0,0,0),1))</f>
        <v>0</v>
      </c>
      <c r="BA140" s="143">
        <f>IF(DATOS!J98=AW$45,DATOS!C98,"")</f>
        <v>0</v>
      </c>
      <c r="BP140" s="152"/>
      <c r="BQ140" s="152"/>
      <c r="BR140" s="152"/>
      <c r="BS140" s="152"/>
      <c r="BT140" s="152"/>
      <c r="BU140" s="152"/>
      <c r="BV140" s="152"/>
      <c r="BW140" s="152"/>
      <c r="BX140" s="152"/>
      <c r="BY140" s="152"/>
      <c r="BZ140" s="152"/>
      <c r="CA140" s="152"/>
      <c r="CB140" s="152"/>
      <c r="CC140" s="152"/>
      <c r="CD140" s="152"/>
      <c r="CE140" s="152"/>
      <c r="CF140" s="152"/>
      <c r="CG140" s="152"/>
      <c r="CH140" s="152"/>
      <c r="CI140" s="152"/>
      <c r="CJ140" s="152"/>
      <c r="CK140" s="152"/>
      <c r="CL140" s="152"/>
      <c r="CM140" s="152"/>
      <c r="CN140" s="152"/>
      <c r="CO140" s="152"/>
      <c r="CP140" s="152"/>
      <c r="CQ140" s="152"/>
      <c r="CR140" s="152"/>
      <c r="CS140" s="152"/>
    </row>
    <row r="141" spans="21:97" x14ac:dyDescent="0.25">
      <c r="U141" s="154"/>
      <c r="V141" s="154"/>
      <c r="W141" s="187"/>
      <c r="X141" s="187"/>
      <c r="Y141" s="187"/>
      <c r="Z141" s="187"/>
      <c r="AA141" s="187"/>
      <c r="AB141" s="187"/>
      <c r="AC141" s="187"/>
      <c r="AD141" s="152"/>
      <c r="AE141" s="154"/>
      <c r="AF141" s="152"/>
      <c r="AG141" s="152"/>
      <c r="AH141" s="152"/>
      <c r="AI141" s="152"/>
      <c r="AJ141" s="152"/>
      <c r="AK141" s="152"/>
      <c r="AL141" s="152"/>
      <c r="AM141" s="152"/>
      <c r="AN141" s="152"/>
      <c r="AO141" s="152"/>
      <c r="AP141" s="152"/>
      <c r="AQ141" s="152"/>
      <c r="AR141" s="152"/>
      <c r="AS141" s="152"/>
      <c r="AT141" s="152"/>
      <c r="AU141" s="152"/>
      <c r="AV141" s="152"/>
      <c r="AY141" s="142">
        <f t="shared" si="6"/>
        <v>1</v>
      </c>
      <c r="AZ141" s="142">
        <f>IF(BA141="",0,IFERROR(IF(VLOOKUP(BA141,BA$44:BA140,1,0)&gt;0,0,0),1))</f>
        <v>0</v>
      </c>
      <c r="BA141" s="143">
        <f>IF(DATOS!J99=AW$45,DATOS!C99,"")</f>
        <v>0</v>
      </c>
      <c r="BP141" s="152"/>
      <c r="BQ141" s="152"/>
      <c r="BR141" s="152"/>
      <c r="BS141" s="152"/>
      <c r="BT141" s="152"/>
      <c r="BU141" s="152"/>
      <c r="BV141" s="152"/>
      <c r="BW141" s="152"/>
      <c r="BX141" s="152"/>
      <c r="BY141" s="152"/>
      <c r="BZ141" s="152"/>
      <c r="CA141" s="152"/>
      <c r="CB141" s="152"/>
      <c r="CC141" s="152"/>
      <c r="CD141" s="152"/>
      <c r="CE141" s="152"/>
      <c r="CF141" s="152"/>
      <c r="CG141" s="152"/>
      <c r="CH141" s="152"/>
      <c r="CI141" s="152"/>
      <c r="CJ141" s="152"/>
      <c r="CK141" s="152"/>
      <c r="CL141" s="152"/>
      <c r="CM141" s="152"/>
      <c r="CN141" s="152"/>
      <c r="CO141" s="152"/>
      <c r="CP141" s="152"/>
      <c r="CQ141" s="152"/>
      <c r="CR141" s="152"/>
      <c r="CS141" s="152"/>
    </row>
    <row r="142" spans="21:97" x14ac:dyDescent="0.25">
      <c r="U142" s="154"/>
      <c r="V142" s="154"/>
      <c r="W142" s="187"/>
      <c r="X142" s="187"/>
      <c r="Y142" s="187"/>
      <c r="Z142" s="187"/>
      <c r="AA142" s="187"/>
      <c r="AB142" s="187"/>
      <c r="AC142" s="187"/>
      <c r="AD142" s="152"/>
      <c r="AE142" s="154"/>
      <c r="AF142" s="152"/>
      <c r="AG142" s="152"/>
      <c r="AH142" s="152"/>
      <c r="AI142" s="152"/>
      <c r="AJ142" s="152"/>
      <c r="AK142" s="152"/>
      <c r="AL142" s="152"/>
      <c r="AM142" s="152"/>
      <c r="AN142" s="152"/>
      <c r="AO142" s="152"/>
      <c r="AP142" s="152"/>
      <c r="AQ142" s="152"/>
      <c r="AR142" s="152"/>
      <c r="AS142" s="152"/>
      <c r="AT142" s="152"/>
      <c r="AU142" s="152"/>
      <c r="AV142" s="152"/>
      <c r="AY142" s="142">
        <f t="shared" si="6"/>
        <v>1</v>
      </c>
      <c r="AZ142" s="142">
        <f>IF(BA142="",0,IFERROR(IF(VLOOKUP(BA142,BA$44:BA141,1,0)&gt;0,0,0),1))</f>
        <v>0</v>
      </c>
      <c r="BA142" s="143">
        <f>IF(DATOS!J100=AW$45,DATOS!C100,"")</f>
        <v>0</v>
      </c>
      <c r="BP142" s="152"/>
      <c r="BQ142" s="152"/>
      <c r="BR142" s="152"/>
      <c r="BS142" s="152"/>
      <c r="BT142" s="152"/>
      <c r="BU142" s="152"/>
      <c r="BV142" s="152"/>
      <c r="BW142" s="152"/>
      <c r="BX142" s="152"/>
      <c r="BY142" s="152"/>
      <c r="BZ142" s="152"/>
      <c r="CA142" s="152"/>
      <c r="CB142" s="152"/>
      <c r="CC142" s="152"/>
      <c r="CD142" s="152"/>
      <c r="CE142" s="152"/>
      <c r="CF142" s="152"/>
      <c r="CG142" s="152"/>
      <c r="CH142" s="152"/>
      <c r="CI142" s="152"/>
      <c r="CJ142" s="152"/>
      <c r="CK142" s="152"/>
      <c r="CL142" s="152"/>
      <c r="CM142" s="152"/>
      <c r="CN142" s="152"/>
      <c r="CO142" s="152"/>
      <c r="CP142" s="152"/>
      <c r="CQ142" s="152"/>
      <c r="CR142" s="152"/>
      <c r="CS142" s="152"/>
    </row>
    <row r="143" spans="21:97" x14ac:dyDescent="0.25">
      <c r="U143" s="154"/>
      <c r="V143" s="154"/>
      <c r="W143" s="187"/>
      <c r="X143" s="187"/>
      <c r="Y143" s="187"/>
      <c r="Z143" s="187"/>
      <c r="AA143" s="187"/>
      <c r="AB143" s="187"/>
      <c r="AC143" s="187"/>
      <c r="AD143" s="152"/>
      <c r="AE143" s="154"/>
      <c r="AF143" s="152"/>
      <c r="AG143" s="152"/>
      <c r="AH143" s="152"/>
      <c r="AI143" s="152"/>
      <c r="AJ143" s="152"/>
      <c r="AK143" s="152"/>
      <c r="AL143" s="152"/>
      <c r="AM143" s="152"/>
      <c r="AN143" s="152"/>
      <c r="AO143" s="152"/>
      <c r="AP143" s="152"/>
      <c r="AQ143" s="152"/>
      <c r="AR143" s="152"/>
      <c r="AS143" s="152"/>
      <c r="AT143" s="152"/>
      <c r="AU143" s="152"/>
      <c r="AV143" s="152"/>
      <c r="AY143" s="142">
        <f t="shared" si="6"/>
        <v>1</v>
      </c>
      <c r="AZ143" s="142">
        <f>IF(BA143="",0,IFERROR(IF(VLOOKUP(BA143,BA$44:BA142,1,0)&gt;0,0,0),1))</f>
        <v>0</v>
      </c>
      <c r="BA143" s="143">
        <f>IF(DATOS!J101=AW$45,DATOS!C101,"")</f>
        <v>0</v>
      </c>
      <c r="BP143" s="152"/>
      <c r="BQ143" s="152"/>
      <c r="BR143" s="152"/>
      <c r="BS143" s="152"/>
      <c r="BT143" s="152"/>
      <c r="BU143" s="152"/>
      <c r="BV143" s="152"/>
      <c r="BW143" s="152"/>
      <c r="BX143" s="152"/>
      <c r="BY143" s="152"/>
      <c r="BZ143" s="152"/>
      <c r="CA143" s="152"/>
      <c r="CB143" s="152"/>
      <c r="CC143" s="152"/>
      <c r="CD143" s="152"/>
      <c r="CE143" s="152"/>
      <c r="CF143" s="152"/>
      <c r="CG143" s="152"/>
      <c r="CH143" s="152"/>
      <c r="CI143" s="152"/>
      <c r="CJ143" s="152"/>
      <c r="CK143" s="152"/>
      <c r="CL143" s="152"/>
      <c r="CM143" s="152"/>
      <c r="CN143" s="152"/>
      <c r="CO143" s="152"/>
      <c r="CP143" s="152"/>
      <c r="CQ143" s="152"/>
      <c r="CR143" s="152"/>
      <c r="CS143" s="152"/>
    </row>
    <row r="144" spans="21:97" x14ac:dyDescent="0.25">
      <c r="U144" s="154"/>
      <c r="V144" s="154"/>
      <c r="W144" s="187"/>
      <c r="X144" s="187"/>
      <c r="Y144" s="187"/>
      <c r="Z144" s="187"/>
      <c r="AA144" s="187"/>
      <c r="AB144" s="187"/>
      <c r="AC144" s="187"/>
      <c r="AD144" s="152"/>
      <c r="AE144" s="154"/>
      <c r="AF144" s="152"/>
      <c r="AG144" s="152"/>
      <c r="AH144" s="152"/>
      <c r="AI144" s="152"/>
      <c r="AJ144" s="152"/>
      <c r="AK144" s="152"/>
      <c r="AL144" s="152"/>
      <c r="AM144" s="152"/>
      <c r="AN144" s="152"/>
      <c r="AO144" s="152"/>
      <c r="AP144" s="152"/>
      <c r="AQ144" s="152"/>
      <c r="AR144" s="152"/>
      <c r="AS144" s="152"/>
      <c r="AT144" s="152"/>
      <c r="AU144" s="152"/>
      <c r="AV144" s="152"/>
      <c r="AY144" s="142">
        <f t="shared" si="6"/>
        <v>1</v>
      </c>
      <c r="AZ144" s="142">
        <f>IF(BA144="",0,IFERROR(IF(VLOOKUP(BA144,BA$44:BA143,1,0)&gt;0,0,0),1))</f>
        <v>0</v>
      </c>
      <c r="BA144" s="143">
        <f>IF(DATOS!J102=AW$45,DATOS!C102,"")</f>
        <v>0</v>
      </c>
      <c r="BP144" s="152"/>
      <c r="BQ144" s="152"/>
      <c r="BR144" s="152"/>
      <c r="BS144" s="152"/>
      <c r="BT144" s="152"/>
      <c r="BU144" s="152"/>
      <c r="BV144" s="152"/>
      <c r="BW144" s="152"/>
      <c r="BX144" s="152"/>
      <c r="BY144" s="152"/>
      <c r="BZ144" s="152"/>
      <c r="CA144" s="152"/>
      <c r="CB144" s="152"/>
      <c r="CC144" s="152"/>
      <c r="CD144" s="152"/>
      <c r="CE144" s="152"/>
      <c r="CF144" s="152"/>
      <c r="CG144" s="152"/>
      <c r="CH144" s="152"/>
      <c r="CI144" s="152"/>
      <c r="CJ144" s="152"/>
      <c r="CK144" s="152"/>
      <c r="CL144" s="152"/>
      <c r="CM144" s="152"/>
      <c r="CN144" s="152"/>
      <c r="CO144" s="152"/>
      <c r="CP144" s="152"/>
      <c r="CQ144" s="152"/>
      <c r="CR144" s="152"/>
      <c r="CS144" s="152"/>
    </row>
    <row r="145" spans="21:97" x14ac:dyDescent="0.25">
      <c r="U145" s="154"/>
      <c r="V145" s="154"/>
      <c r="W145" s="187"/>
      <c r="X145" s="187"/>
      <c r="Y145" s="187"/>
      <c r="Z145" s="187"/>
      <c r="AA145" s="187"/>
      <c r="AB145" s="187"/>
      <c r="AC145" s="187"/>
      <c r="AD145" s="152"/>
      <c r="AE145" s="154"/>
      <c r="AF145" s="152"/>
      <c r="AG145" s="152"/>
      <c r="AH145" s="152"/>
      <c r="AI145" s="152"/>
      <c r="AJ145" s="152"/>
      <c r="AK145" s="152"/>
      <c r="AL145" s="152"/>
      <c r="AM145" s="152"/>
      <c r="AN145" s="152"/>
      <c r="AO145" s="152"/>
      <c r="AP145" s="152"/>
      <c r="AQ145" s="152"/>
      <c r="AR145" s="152"/>
      <c r="AS145" s="152"/>
      <c r="AT145" s="152"/>
      <c r="AU145" s="152"/>
      <c r="AV145" s="152"/>
      <c r="AY145" s="142">
        <f t="shared" si="6"/>
        <v>1</v>
      </c>
      <c r="AZ145" s="142">
        <f>IF(BA145="",0,IFERROR(IF(VLOOKUP(BA145,BA$44:BA144,1,0)&gt;0,0,0),1))</f>
        <v>0</v>
      </c>
      <c r="BA145" s="143">
        <f>IF(DATOS!J103=AW$45,DATOS!C103,"")</f>
        <v>0</v>
      </c>
      <c r="BP145" s="152"/>
      <c r="BQ145" s="152"/>
      <c r="BR145" s="152"/>
      <c r="BS145" s="152"/>
      <c r="BT145" s="152"/>
      <c r="BU145" s="152"/>
      <c r="BV145" s="152"/>
      <c r="BW145" s="152"/>
      <c r="BX145" s="152"/>
      <c r="BY145" s="152"/>
      <c r="BZ145" s="152"/>
      <c r="CA145" s="152"/>
      <c r="CB145" s="152"/>
      <c r="CC145" s="152"/>
      <c r="CD145" s="152"/>
      <c r="CE145" s="152"/>
      <c r="CF145" s="152"/>
      <c r="CG145" s="152"/>
      <c r="CH145" s="152"/>
      <c r="CI145" s="152"/>
      <c r="CJ145" s="152"/>
      <c r="CK145" s="152"/>
      <c r="CL145" s="152"/>
      <c r="CM145" s="152"/>
      <c r="CN145" s="152"/>
      <c r="CO145" s="152"/>
      <c r="CP145" s="152"/>
      <c r="CQ145" s="152"/>
      <c r="CR145" s="152"/>
      <c r="CS145" s="152"/>
    </row>
    <row r="146" spans="21:97" x14ac:dyDescent="0.25">
      <c r="U146" s="154"/>
      <c r="V146" s="154"/>
      <c r="W146" s="187"/>
      <c r="X146" s="187"/>
      <c r="Y146" s="187"/>
      <c r="Z146" s="187"/>
      <c r="AA146" s="187"/>
      <c r="AB146" s="187"/>
      <c r="AC146" s="187"/>
      <c r="AD146" s="152"/>
      <c r="AE146" s="154"/>
      <c r="AF146" s="152"/>
      <c r="AG146" s="152"/>
      <c r="AH146" s="152"/>
      <c r="AI146" s="152"/>
      <c r="AJ146" s="152"/>
      <c r="AK146" s="152"/>
      <c r="AL146" s="152"/>
      <c r="AM146" s="152"/>
      <c r="AN146" s="152"/>
      <c r="AO146" s="152"/>
      <c r="AP146" s="152"/>
      <c r="AQ146" s="152"/>
      <c r="AR146" s="152"/>
      <c r="AS146" s="152"/>
      <c r="AT146" s="152"/>
      <c r="AU146" s="152"/>
      <c r="AV146" s="152"/>
      <c r="AY146" s="142">
        <f t="shared" si="6"/>
        <v>1</v>
      </c>
      <c r="AZ146" s="142">
        <f>IF(BA146="",0,IFERROR(IF(VLOOKUP(BA146,BA$44:BA145,1,0)&gt;0,0,0),1))</f>
        <v>0</v>
      </c>
      <c r="BA146" s="143">
        <f>IF(DATOS!J104=AW$45,DATOS!C104,"")</f>
        <v>0</v>
      </c>
      <c r="BP146" s="152"/>
      <c r="BQ146" s="152"/>
      <c r="BR146" s="152"/>
      <c r="BS146" s="152"/>
      <c r="BT146" s="152"/>
      <c r="BU146" s="152"/>
      <c r="BV146" s="152"/>
      <c r="BW146" s="152"/>
      <c r="BX146" s="152"/>
      <c r="BY146" s="152"/>
      <c r="BZ146" s="152"/>
      <c r="CA146" s="152"/>
      <c r="CB146" s="152"/>
      <c r="CC146" s="152"/>
      <c r="CD146" s="152"/>
      <c r="CE146" s="152"/>
      <c r="CF146" s="152"/>
      <c r="CG146" s="152"/>
      <c r="CH146" s="152"/>
      <c r="CI146" s="152"/>
      <c r="CJ146" s="152"/>
      <c r="CK146" s="152"/>
      <c r="CL146" s="152"/>
      <c r="CM146" s="152"/>
      <c r="CN146" s="152"/>
      <c r="CO146" s="152"/>
      <c r="CP146" s="152"/>
      <c r="CQ146" s="152"/>
      <c r="CR146" s="152"/>
      <c r="CS146" s="152"/>
    </row>
    <row r="147" spans="21:97" x14ac:dyDescent="0.25">
      <c r="U147" s="154"/>
      <c r="V147" s="154"/>
      <c r="W147" s="187"/>
      <c r="X147" s="187"/>
      <c r="Y147" s="187"/>
      <c r="Z147" s="187"/>
      <c r="AA147" s="187"/>
      <c r="AB147" s="187"/>
      <c r="AC147" s="187"/>
      <c r="AD147" s="152"/>
      <c r="AE147" s="154"/>
      <c r="AF147" s="152"/>
      <c r="AG147" s="152"/>
      <c r="AH147" s="152"/>
      <c r="AI147" s="152"/>
      <c r="AJ147" s="152"/>
      <c r="AK147" s="152"/>
      <c r="AL147" s="152"/>
      <c r="AM147" s="152"/>
      <c r="AN147" s="152"/>
      <c r="AO147" s="152"/>
      <c r="AP147" s="152"/>
      <c r="AQ147" s="152"/>
      <c r="AR147" s="152"/>
      <c r="AS147" s="152"/>
      <c r="AT147" s="152"/>
      <c r="AU147" s="152"/>
      <c r="AV147" s="152"/>
      <c r="AY147" s="142">
        <f t="shared" si="6"/>
        <v>1</v>
      </c>
      <c r="AZ147" s="142">
        <f>IF(BA147="",0,IFERROR(IF(VLOOKUP(BA147,BA$44:BA146,1,0)&gt;0,0,0),1))</f>
        <v>0</v>
      </c>
      <c r="BA147" s="143">
        <f>IF(DATOS!J105=AW$45,DATOS!C105,"")</f>
        <v>0</v>
      </c>
      <c r="BP147" s="152"/>
      <c r="BQ147" s="152"/>
      <c r="BR147" s="152"/>
      <c r="BS147" s="152"/>
      <c r="BT147" s="152"/>
      <c r="BU147" s="152"/>
      <c r="BV147" s="152"/>
      <c r="BW147" s="152"/>
      <c r="BX147" s="152"/>
      <c r="BY147" s="152"/>
      <c r="BZ147" s="152"/>
      <c r="CA147" s="152"/>
      <c r="CB147" s="152"/>
      <c r="CC147" s="152"/>
      <c r="CD147" s="152"/>
      <c r="CE147" s="152"/>
      <c r="CF147" s="152"/>
      <c r="CG147" s="152"/>
      <c r="CH147" s="152"/>
      <c r="CI147" s="152"/>
      <c r="CJ147" s="152"/>
      <c r="CK147" s="152"/>
      <c r="CL147" s="152"/>
      <c r="CM147" s="152"/>
      <c r="CN147" s="152"/>
      <c r="CO147" s="152"/>
      <c r="CP147" s="152"/>
      <c r="CQ147" s="152"/>
      <c r="CR147" s="152"/>
      <c r="CS147" s="152"/>
    </row>
    <row r="148" spans="21:97" x14ac:dyDescent="0.25">
      <c r="U148" s="154"/>
      <c r="V148" s="154"/>
      <c r="W148" s="187"/>
      <c r="X148" s="187"/>
      <c r="Y148" s="187"/>
      <c r="Z148" s="187"/>
      <c r="AA148" s="187"/>
      <c r="AB148" s="187"/>
      <c r="AC148" s="187"/>
      <c r="AD148" s="152"/>
      <c r="AE148" s="154"/>
      <c r="AF148" s="152"/>
      <c r="AG148" s="152"/>
      <c r="AH148" s="152"/>
      <c r="AI148" s="152"/>
      <c r="AJ148" s="152"/>
      <c r="AK148" s="152"/>
      <c r="AL148" s="152"/>
      <c r="AM148" s="152"/>
      <c r="AN148" s="152"/>
      <c r="AO148" s="152"/>
      <c r="AP148" s="152"/>
      <c r="AQ148" s="152"/>
      <c r="AR148" s="152"/>
      <c r="AS148" s="152"/>
      <c r="AT148" s="152"/>
      <c r="AU148" s="152"/>
      <c r="AV148" s="152"/>
      <c r="AY148" s="142">
        <f t="shared" si="6"/>
        <v>1</v>
      </c>
      <c r="AZ148" s="142">
        <f>IF(BA148="",0,IFERROR(IF(VLOOKUP(BA148,BA$44:BA147,1,0)&gt;0,0,0),1))</f>
        <v>0</v>
      </c>
      <c r="BA148" s="143">
        <f>IF(DATOS!J106=AW$45,DATOS!C106,"")</f>
        <v>0</v>
      </c>
      <c r="BP148" s="152"/>
      <c r="BQ148" s="152"/>
      <c r="BR148" s="152"/>
      <c r="BS148" s="152"/>
      <c r="BT148" s="152"/>
      <c r="BU148" s="152"/>
      <c r="BV148" s="152"/>
      <c r="BW148" s="152"/>
      <c r="BX148" s="152"/>
      <c r="BY148" s="152"/>
      <c r="BZ148" s="152"/>
      <c r="CA148" s="152"/>
      <c r="CB148" s="152"/>
      <c r="CC148" s="152"/>
      <c r="CD148" s="152"/>
      <c r="CE148" s="152"/>
      <c r="CF148" s="152"/>
      <c r="CG148" s="152"/>
      <c r="CH148" s="152"/>
      <c r="CI148" s="152"/>
      <c r="CJ148" s="152"/>
      <c r="CK148" s="152"/>
      <c r="CL148" s="152"/>
      <c r="CM148" s="152"/>
      <c r="CN148" s="152"/>
      <c r="CO148" s="152"/>
      <c r="CP148" s="152"/>
      <c r="CQ148" s="152"/>
      <c r="CR148" s="152"/>
      <c r="CS148" s="152"/>
    </row>
    <row r="149" spans="21:97" x14ac:dyDescent="0.25">
      <c r="U149" s="154"/>
      <c r="V149" s="154"/>
      <c r="W149" s="187"/>
      <c r="X149" s="187"/>
      <c r="Y149" s="187"/>
      <c r="Z149" s="187"/>
      <c r="AA149" s="187"/>
      <c r="AB149" s="187"/>
      <c r="AC149" s="187"/>
      <c r="AD149" s="152"/>
      <c r="AE149" s="154"/>
      <c r="AF149" s="152"/>
      <c r="AG149" s="152"/>
      <c r="AH149" s="152"/>
      <c r="AI149" s="152"/>
      <c r="AJ149" s="152"/>
      <c r="AK149" s="152"/>
      <c r="AL149" s="152"/>
      <c r="AM149" s="152"/>
      <c r="AN149" s="152"/>
      <c r="AO149" s="152"/>
      <c r="AP149" s="152"/>
      <c r="AQ149" s="152"/>
      <c r="AR149" s="152"/>
      <c r="AS149" s="152"/>
      <c r="AT149" s="152"/>
      <c r="AU149" s="152"/>
      <c r="AV149" s="152"/>
      <c r="AY149" s="142">
        <f t="shared" si="6"/>
        <v>1</v>
      </c>
      <c r="AZ149" s="142">
        <f>IF(BA149="",0,IFERROR(IF(VLOOKUP(BA149,BA$44:BA148,1,0)&gt;0,0,0),1))</f>
        <v>0</v>
      </c>
      <c r="BA149" s="143">
        <f>IF(DATOS!J107=AW$45,DATOS!C107,"")</f>
        <v>0</v>
      </c>
      <c r="BP149" s="152"/>
      <c r="BQ149" s="152"/>
      <c r="BR149" s="152"/>
      <c r="BS149" s="152"/>
      <c r="BT149" s="152"/>
      <c r="BU149" s="152"/>
      <c r="BV149" s="152"/>
      <c r="BW149" s="152"/>
      <c r="BX149" s="152"/>
      <c r="BY149" s="152"/>
      <c r="BZ149" s="152"/>
      <c r="CA149" s="152"/>
      <c r="CB149" s="152"/>
      <c r="CC149" s="152"/>
      <c r="CD149" s="152"/>
      <c r="CE149" s="152"/>
      <c r="CF149" s="152"/>
      <c r="CG149" s="152"/>
      <c r="CH149" s="152"/>
      <c r="CI149" s="152"/>
      <c r="CJ149" s="152"/>
      <c r="CK149" s="152"/>
      <c r="CL149" s="152"/>
      <c r="CM149" s="152"/>
      <c r="CN149" s="152"/>
      <c r="CO149" s="152"/>
      <c r="CP149" s="152"/>
      <c r="CQ149" s="152"/>
      <c r="CR149" s="152"/>
      <c r="CS149" s="152"/>
    </row>
    <row r="150" spans="21:97" x14ac:dyDescent="0.25">
      <c r="U150" s="154"/>
      <c r="V150" s="154"/>
      <c r="W150" s="187"/>
      <c r="X150" s="187"/>
      <c r="Y150" s="187"/>
      <c r="Z150" s="187"/>
      <c r="AA150" s="187"/>
      <c r="AB150" s="187"/>
      <c r="AC150" s="187"/>
      <c r="AD150" s="152"/>
      <c r="AE150" s="154"/>
      <c r="AF150" s="152"/>
      <c r="AG150" s="152"/>
      <c r="AH150" s="152"/>
      <c r="AI150" s="152"/>
      <c r="AJ150" s="152"/>
      <c r="AK150" s="152"/>
      <c r="AL150" s="152"/>
      <c r="AM150" s="152"/>
      <c r="AN150" s="152"/>
      <c r="AO150" s="152"/>
      <c r="AP150" s="152"/>
      <c r="AQ150" s="152"/>
      <c r="AR150" s="152"/>
      <c r="AS150" s="152"/>
      <c r="AT150" s="152"/>
      <c r="AU150" s="152"/>
      <c r="AV150" s="152"/>
      <c r="AY150" s="142">
        <f t="shared" si="6"/>
        <v>1</v>
      </c>
      <c r="AZ150" s="142">
        <f>IF(BA150="",0,IFERROR(IF(VLOOKUP(BA150,BA$44:BA149,1,0)&gt;0,0,0),1))</f>
        <v>0</v>
      </c>
      <c r="BA150" s="143">
        <f>IF(DATOS!J108=AW$45,DATOS!C108,"")</f>
        <v>0</v>
      </c>
      <c r="BP150" s="152"/>
      <c r="BQ150" s="152"/>
      <c r="BR150" s="152"/>
      <c r="BS150" s="152"/>
      <c r="BT150" s="152"/>
      <c r="BU150" s="152"/>
      <c r="BV150" s="152"/>
      <c r="BW150" s="152"/>
      <c r="BX150" s="152"/>
      <c r="BY150" s="152"/>
      <c r="BZ150" s="152"/>
      <c r="CA150" s="152"/>
      <c r="CB150" s="152"/>
      <c r="CC150" s="152"/>
      <c r="CD150" s="152"/>
      <c r="CE150" s="152"/>
      <c r="CF150" s="152"/>
      <c r="CG150" s="152"/>
      <c r="CH150" s="152"/>
      <c r="CI150" s="152"/>
      <c r="CJ150" s="152"/>
      <c r="CK150" s="152"/>
      <c r="CL150" s="152"/>
      <c r="CM150" s="152"/>
      <c r="CN150" s="152"/>
      <c r="CO150" s="152"/>
      <c r="CP150" s="152"/>
      <c r="CQ150" s="152"/>
      <c r="CR150" s="152"/>
      <c r="CS150" s="152"/>
    </row>
    <row r="151" spans="21:97" x14ac:dyDescent="0.25">
      <c r="U151" s="154"/>
      <c r="V151" s="154"/>
      <c r="W151" s="187"/>
      <c r="X151" s="187"/>
      <c r="Y151" s="187"/>
      <c r="Z151" s="187"/>
      <c r="AA151" s="187"/>
      <c r="AB151" s="187"/>
      <c r="AC151" s="187"/>
      <c r="AD151" s="152"/>
      <c r="AE151" s="154"/>
      <c r="AF151" s="152"/>
      <c r="AG151" s="152"/>
      <c r="AH151" s="152"/>
      <c r="AI151" s="152"/>
      <c r="AJ151" s="152"/>
      <c r="AK151" s="152"/>
      <c r="AL151" s="152"/>
      <c r="AM151" s="152"/>
      <c r="AN151" s="152"/>
      <c r="AO151" s="152"/>
      <c r="AP151" s="152"/>
      <c r="AQ151" s="152"/>
      <c r="AR151" s="152"/>
      <c r="AS151" s="152"/>
      <c r="AT151" s="152"/>
      <c r="AU151" s="152"/>
      <c r="AV151" s="152"/>
      <c r="AY151" s="142">
        <f t="shared" si="6"/>
        <v>1</v>
      </c>
      <c r="AZ151" s="142">
        <f>IF(BA151="",0,IFERROR(IF(VLOOKUP(BA151,BA$44:BA150,1,0)&gt;0,0,0),1))</f>
        <v>0</v>
      </c>
      <c r="BA151" s="143">
        <f>IF(DATOS!J109=AW$45,DATOS!C109,"")</f>
        <v>0</v>
      </c>
      <c r="BP151" s="152"/>
      <c r="BQ151" s="152"/>
      <c r="BR151" s="152"/>
      <c r="BS151" s="152"/>
      <c r="BT151" s="152"/>
      <c r="BU151" s="152"/>
      <c r="BV151" s="152"/>
      <c r="BW151" s="152"/>
      <c r="BX151" s="152"/>
      <c r="BY151" s="152"/>
      <c r="BZ151" s="152"/>
      <c r="CA151" s="152"/>
      <c r="CB151" s="152"/>
      <c r="CC151" s="152"/>
      <c r="CD151" s="152"/>
      <c r="CE151" s="152"/>
      <c r="CF151" s="152"/>
      <c r="CG151" s="152"/>
      <c r="CH151" s="152"/>
      <c r="CI151" s="152"/>
      <c r="CJ151" s="152"/>
      <c r="CK151" s="152"/>
      <c r="CL151" s="152"/>
      <c r="CM151" s="152"/>
      <c r="CN151" s="152"/>
      <c r="CO151" s="152"/>
      <c r="CP151" s="152"/>
      <c r="CQ151" s="152"/>
      <c r="CR151" s="152"/>
      <c r="CS151" s="152"/>
    </row>
    <row r="152" spans="21:97" x14ac:dyDescent="0.25">
      <c r="U152" s="154"/>
      <c r="V152" s="154"/>
      <c r="W152" s="187"/>
      <c r="X152" s="187"/>
      <c r="Y152" s="187"/>
      <c r="Z152" s="187"/>
      <c r="AA152" s="187"/>
      <c r="AB152" s="187"/>
      <c r="AC152" s="187"/>
      <c r="AD152" s="152"/>
      <c r="AE152" s="154"/>
      <c r="AF152" s="152"/>
      <c r="AG152" s="152"/>
      <c r="AH152" s="152"/>
      <c r="AI152" s="152"/>
      <c r="AJ152" s="152"/>
      <c r="AK152" s="152"/>
      <c r="AL152" s="152"/>
      <c r="AM152" s="152"/>
      <c r="AN152" s="152"/>
      <c r="AO152" s="152"/>
      <c r="AP152" s="152"/>
      <c r="AQ152" s="152"/>
      <c r="AR152" s="152"/>
      <c r="AS152" s="152"/>
      <c r="AT152" s="152"/>
      <c r="AU152" s="152"/>
      <c r="AV152" s="152"/>
      <c r="AY152" s="142">
        <f t="shared" si="6"/>
        <v>1</v>
      </c>
      <c r="AZ152" s="142">
        <f>IF(BA152="",0,IFERROR(IF(VLOOKUP(BA152,BA$44:BA151,1,0)&gt;0,0,0),1))</f>
        <v>0</v>
      </c>
      <c r="BA152" s="143">
        <f>IF(DATOS!J110=AW$45,DATOS!C110,"")</f>
        <v>0</v>
      </c>
      <c r="BP152" s="152"/>
      <c r="BQ152" s="152"/>
      <c r="BR152" s="152"/>
      <c r="BS152" s="152"/>
      <c r="BT152" s="152"/>
      <c r="BU152" s="152"/>
      <c r="BV152" s="152"/>
      <c r="BW152" s="152"/>
      <c r="BX152" s="152"/>
      <c r="BY152" s="152"/>
      <c r="BZ152" s="152"/>
      <c r="CA152" s="152"/>
      <c r="CB152" s="152"/>
      <c r="CC152" s="152"/>
      <c r="CD152" s="152"/>
      <c r="CE152" s="152"/>
      <c r="CF152" s="152"/>
      <c r="CG152" s="152"/>
      <c r="CH152" s="152"/>
      <c r="CI152" s="152"/>
      <c r="CJ152" s="152"/>
      <c r="CK152" s="152"/>
      <c r="CL152" s="152"/>
      <c r="CM152" s="152"/>
      <c r="CN152" s="152"/>
      <c r="CO152" s="152"/>
      <c r="CP152" s="152"/>
      <c r="CQ152" s="152"/>
      <c r="CR152" s="152"/>
      <c r="CS152" s="152"/>
    </row>
    <row r="153" spans="21:97" x14ac:dyDescent="0.25">
      <c r="U153" s="154"/>
      <c r="V153" s="154"/>
      <c r="W153" s="187"/>
      <c r="X153" s="187"/>
      <c r="Y153" s="187"/>
      <c r="Z153" s="187"/>
      <c r="AA153" s="187"/>
      <c r="AB153" s="187"/>
      <c r="AC153" s="187"/>
      <c r="AD153" s="152"/>
      <c r="AE153" s="154"/>
      <c r="AF153" s="152"/>
      <c r="AG153" s="152"/>
      <c r="AH153" s="152"/>
      <c r="AI153" s="152"/>
      <c r="AJ153" s="152"/>
      <c r="AK153" s="152"/>
      <c r="AL153" s="152"/>
      <c r="AM153" s="152"/>
      <c r="AN153" s="152"/>
      <c r="AO153" s="152"/>
      <c r="AP153" s="152"/>
      <c r="AQ153" s="152"/>
      <c r="AR153" s="152"/>
      <c r="AS153" s="152"/>
      <c r="AT153" s="152"/>
      <c r="AU153" s="152"/>
      <c r="AV153" s="152"/>
      <c r="AY153" s="142">
        <f t="shared" si="6"/>
        <v>1</v>
      </c>
      <c r="AZ153" s="142">
        <f>IF(BA153="",0,IFERROR(IF(VLOOKUP(BA153,BA$44:BA152,1,0)&gt;0,0,0),1))</f>
        <v>0</v>
      </c>
      <c r="BA153" s="143">
        <f>IF(DATOS!J111=AW$45,DATOS!C111,"")</f>
        <v>0</v>
      </c>
      <c r="BP153" s="152"/>
      <c r="BQ153" s="152"/>
      <c r="BR153" s="152"/>
      <c r="BS153" s="152"/>
      <c r="BT153" s="152"/>
      <c r="BU153" s="152"/>
      <c r="BV153" s="152"/>
      <c r="BW153" s="152"/>
      <c r="BX153" s="152"/>
      <c r="BY153" s="152"/>
      <c r="BZ153" s="152"/>
      <c r="CA153" s="152"/>
      <c r="CB153" s="152"/>
      <c r="CC153" s="152"/>
      <c r="CD153" s="152"/>
      <c r="CE153" s="152"/>
      <c r="CF153" s="152"/>
      <c r="CG153" s="152"/>
      <c r="CH153" s="152"/>
      <c r="CI153" s="152"/>
      <c r="CJ153" s="152"/>
      <c r="CK153" s="152"/>
      <c r="CL153" s="152"/>
      <c r="CM153" s="152"/>
      <c r="CN153" s="152"/>
      <c r="CO153" s="152"/>
      <c r="CP153" s="152"/>
      <c r="CQ153" s="152"/>
      <c r="CR153" s="152"/>
      <c r="CS153" s="152"/>
    </row>
    <row r="154" spans="21:97" x14ac:dyDescent="0.25">
      <c r="U154" s="154"/>
      <c r="V154" s="154"/>
      <c r="W154" s="187"/>
      <c r="X154" s="187"/>
      <c r="Y154" s="187"/>
      <c r="Z154" s="187"/>
      <c r="AA154" s="187"/>
      <c r="AB154" s="187"/>
      <c r="AC154" s="187"/>
      <c r="AD154" s="152"/>
      <c r="AE154" s="154"/>
      <c r="AF154" s="152"/>
      <c r="AG154" s="152"/>
      <c r="AH154" s="152"/>
      <c r="AI154" s="152"/>
      <c r="AJ154" s="152"/>
      <c r="AK154" s="152"/>
      <c r="AL154" s="152"/>
      <c r="AM154" s="152"/>
      <c r="AN154" s="152"/>
      <c r="AO154" s="152"/>
      <c r="AP154" s="152"/>
      <c r="AQ154" s="152"/>
      <c r="AR154" s="152"/>
      <c r="AS154" s="152"/>
      <c r="AT154" s="152"/>
      <c r="AU154" s="152"/>
      <c r="AV154" s="152"/>
      <c r="AY154" s="142">
        <f t="shared" si="6"/>
        <v>1</v>
      </c>
      <c r="AZ154" s="142">
        <f>IF(BA154="",0,IFERROR(IF(VLOOKUP(BA154,BA$44:BA153,1,0)&gt;0,0,0),1))</f>
        <v>0</v>
      </c>
      <c r="BA154" s="143">
        <f>IF(DATOS!J112=AW$45,DATOS!C112,"")</f>
        <v>0</v>
      </c>
      <c r="BP154" s="152"/>
      <c r="BQ154" s="152"/>
      <c r="BR154" s="152"/>
      <c r="BS154" s="152"/>
      <c r="BT154" s="152"/>
      <c r="BU154" s="152"/>
      <c r="BV154" s="152"/>
      <c r="BW154" s="152"/>
      <c r="BX154" s="152"/>
      <c r="BY154" s="152"/>
      <c r="BZ154" s="152"/>
      <c r="CA154" s="152"/>
      <c r="CB154" s="152"/>
      <c r="CC154" s="152"/>
      <c r="CD154" s="152"/>
      <c r="CE154" s="152"/>
      <c r="CF154" s="152"/>
      <c r="CG154" s="152"/>
      <c r="CH154" s="152"/>
      <c r="CI154" s="152"/>
      <c r="CJ154" s="152"/>
      <c r="CK154" s="152"/>
      <c r="CL154" s="152"/>
      <c r="CM154" s="152"/>
      <c r="CN154" s="152"/>
      <c r="CO154" s="152"/>
      <c r="CP154" s="152"/>
      <c r="CQ154" s="152"/>
      <c r="CR154" s="152"/>
      <c r="CS154" s="152"/>
    </row>
    <row r="155" spans="21:97" x14ac:dyDescent="0.25">
      <c r="U155" s="154"/>
      <c r="V155" s="154"/>
      <c r="W155" s="187"/>
      <c r="X155" s="187"/>
      <c r="Y155" s="187"/>
      <c r="Z155" s="187"/>
      <c r="AA155" s="187"/>
      <c r="AB155" s="187"/>
      <c r="AC155" s="187"/>
      <c r="AD155" s="152"/>
      <c r="AE155" s="154"/>
      <c r="AF155" s="152"/>
      <c r="AG155" s="152"/>
      <c r="AH155" s="152"/>
      <c r="AI155" s="152"/>
      <c r="AJ155" s="152"/>
      <c r="AK155" s="152"/>
      <c r="AL155" s="152"/>
      <c r="AM155" s="152"/>
      <c r="AN155" s="152"/>
      <c r="AO155" s="152"/>
      <c r="AP155" s="152"/>
      <c r="AQ155" s="152"/>
      <c r="AR155" s="152"/>
      <c r="AS155" s="152"/>
      <c r="AT155" s="152"/>
      <c r="AU155" s="152"/>
      <c r="AV155" s="152"/>
      <c r="AY155" s="142">
        <f t="shared" si="6"/>
        <v>1</v>
      </c>
      <c r="AZ155" s="142">
        <f>IF(BA155="",0,IFERROR(IF(VLOOKUP(BA155,BA$44:BA154,1,0)&gt;0,0,0),1))</f>
        <v>0</v>
      </c>
      <c r="BA155" s="143">
        <f>IF(DATOS!J113=AW$45,DATOS!C113,"")</f>
        <v>0</v>
      </c>
      <c r="BP155" s="152"/>
      <c r="BQ155" s="152"/>
      <c r="BR155" s="152"/>
      <c r="BS155" s="152"/>
      <c r="BT155" s="152"/>
      <c r="BU155" s="152"/>
      <c r="BV155" s="152"/>
      <c r="BW155" s="152"/>
      <c r="BX155" s="152"/>
      <c r="BY155" s="152"/>
      <c r="BZ155" s="152"/>
      <c r="CA155" s="152"/>
      <c r="CB155" s="152"/>
      <c r="CC155" s="152"/>
      <c r="CD155" s="152"/>
      <c r="CE155" s="152"/>
      <c r="CF155" s="152"/>
      <c r="CG155" s="152"/>
      <c r="CH155" s="152"/>
      <c r="CI155" s="152"/>
      <c r="CJ155" s="152"/>
      <c r="CK155" s="152"/>
      <c r="CL155" s="152"/>
      <c r="CM155" s="152"/>
      <c r="CN155" s="152"/>
      <c r="CO155" s="152"/>
      <c r="CP155" s="152"/>
      <c r="CQ155" s="152"/>
      <c r="CR155" s="152"/>
      <c r="CS155" s="152"/>
    </row>
    <row r="156" spans="21:97" x14ac:dyDescent="0.25">
      <c r="U156" s="154"/>
      <c r="V156" s="154"/>
      <c r="W156" s="187"/>
      <c r="X156" s="187"/>
      <c r="Y156" s="187"/>
      <c r="Z156" s="187"/>
      <c r="AA156" s="187"/>
      <c r="AB156" s="187"/>
      <c r="AC156" s="187"/>
      <c r="AD156" s="152"/>
      <c r="AE156" s="154"/>
      <c r="AF156" s="152"/>
      <c r="AG156" s="152"/>
      <c r="AH156" s="152"/>
      <c r="AI156" s="152"/>
      <c r="AJ156" s="152"/>
      <c r="AK156" s="152"/>
      <c r="AL156" s="152"/>
      <c r="AM156" s="152"/>
      <c r="AN156" s="152"/>
      <c r="AO156" s="152"/>
      <c r="AP156" s="152"/>
      <c r="AQ156" s="152"/>
      <c r="AR156" s="152"/>
      <c r="AS156" s="152"/>
      <c r="AT156" s="152"/>
      <c r="AU156" s="152"/>
      <c r="AV156" s="152"/>
      <c r="AY156" s="142">
        <f t="shared" si="6"/>
        <v>1</v>
      </c>
      <c r="AZ156" s="142">
        <f>IF(BA156="",0,IFERROR(IF(VLOOKUP(BA156,BA$44:BA155,1,0)&gt;0,0,0),1))</f>
        <v>0</v>
      </c>
      <c r="BA156" s="143">
        <f>IF(DATOS!J114=AW$45,DATOS!C114,"")</f>
        <v>0</v>
      </c>
      <c r="BP156" s="152"/>
      <c r="BQ156" s="152"/>
      <c r="BR156" s="152"/>
      <c r="BS156" s="152"/>
      <c r="BT156" s="152"/>
      <c r="BU156" s="152"/>
      <c r="BV156" s="152"/>
      <c r="BW156" s="152"/>
      <c r="BX156" s="152"/>
      <c r="BY156" s="152"/>
      <c r="BZ156" s="152"/>
      <c r="CA156" s="152"/>
      <c r="CB156" s="152"/>
      <c r="CC156" s="152"/>
      <c r="CD156" s="152"/>
      <c r="CE156" s="152"/>
      <c r="CF156" s="152"/>
      <c r="CG156" s="152"/>
      <c r="CH156" s="152"/>
      <c r="CI156" s="152"/>
      <c r="CJ156" s="152"/>
      <c r="CK156" s="152"/>
      <c r="CL156" s="152"/>
      <c r="CM156" s="152"/>
      <c r="CN156" s="152"/>
      <c r="CO156" s="152"/>
      <c r="CP156" s="152"/>
      <c r="CQ156" s="152"/>
      <c r="CR156" s="152"/>
      <c r="CS156" s="152"/>
    </row>
    <row r="157" spans="21:97" x14ac:dyDescent="0.25">
      <c r="U157" s="154"/>
      <c r="V157" s="154"/>
      <c r="W157" s="187"/>
      <c r="X157" s="187"/>
      <c r="Y157" s="187"/>
      <c r="Z157" s="187"/>
      <c r="AA157" s="187"/>
      <c r="AB157" s="187"/>
      <c r="AC157" s="187"/>
      <c r="AD157" s="152"/>
      <c r="AE157" s="154"/>
      <c r="AF157" s="152"/>
      <c r="AG157" s="152"/>
      <c r="AH157" s="152"/>
      <c r="AI157" s="152"/>
      <c r="AJ157" s="152"/>
      <c r="AK157" s="152"/>
      <c r="AL157" s="152"/>
      <c r="AM157" s="152"/>
      <c r="AN157" s="152"/>
      <c r="AO157" s="152"/>
      <c r="AP157" s="152"/>
      <c r="AQ157" s="152"/>
      <c r="AR157" s="152"/>
      <c r="AS157" s="152"/>
      <c r="AT157" s="152"/>
      <c r="AU157" s="152"/>
      <c r="AV157" s="152"/>
      <c r="AY157" s="142">
        <f t="shared" si="6"/>
        <v>1</v>
      </c>
      <c r="AZ157" s="142">
        <f>IF(BA157="",0,IFERROR(IF(VLOOKUP(BA157,BA$44:BA156,1,0)&gt;0,0,0),1))</f>
        <v>0</v>
      </c>
      <c r="BA157" s="143">
        <f>IF(DATOS!J115=AW$45,DATOS!C115,"")</f>
        <v>0</v>
      </c>
      <c r="BP157" s="152"/>
      <c r="BQ157" s="152"/>
      <c r="BR157" s="152"/>
      <c r="BS157" s="152"/>
      <c r="BT157" s="152"/>
      <c r="BU157" s="152"/>
      <c r="BV157" s="152"/>
      <c r="BW157" s="152"/>
      <c r="BX157" s="152"/>
      <c r="BY157" s="152"/>
      <c r="BZ157" s="152"/>
      <c r="CA157" s="152"/>
      <c r="CB157" s="152"/>
      <c r="CC157" s="152"/>
      <c r="CD157" s="152"/>
      <c r="CE157" s="152"/>
      <c r="CF157" s="152"/>
      <c r="CG157" s="152"/>
      <c r="CH157" s="152"/>
      <c r="CI157" s="152"/>
      <c r="CJ157" s="152"/>
      <c r="CK157" s="152"/>
      <c r="CL157" s="152"/>
      <c r="CM157" s="152"/>
      <c r="CN157" s="152"/>
      <c r="CO157" s="152"/>
      <c r="CP157" s="152"/>
      <c r="CQ157" s="152"/>
      <c r="CR157" s="152"/>
      <c r="CS157" s="152"/>
    </row>
    <row r="158" spans="21:97" x14ac:dyDescent="0.25">
      <c r="U158" s="154"/>
      <c r="V158" s="154"/>
      <c r="W158" s="187"/>
      <c r="X158" s="187"/>
      <c r="Y158" s="187"/>
      <c r="Z158" s="187"/>
      <c r="AA158" s="187"/>
      <c r="AB158" s="187"/>
      <c r="AC158" s="187"/>
      <c r="AD158" s="152"/>
      <c r="AE158" s="154"/>
      <c r="AF158" s="152"/>
      <c r="AG158" s="152"/>
      <c r="AH158" s="152"/>
      <c r="AI158" s="152"/>
      <c r="AJ158" s="152"/>
      <c r="AK158" s="152"/>
      <c r="AL158" s="152"/>
      <c r="AM158" s="152"/>
      <c r="AN158" s="152"/>
      <c r="AO158" s="152"/>
      <c r="AP158" s="152"/>
      <c r="AQ158" s="152"/>
      <c r="AR158" s="152"/>
      <c r="AS158" s="152"/>
      <c r="AT158" s="152"/>
      <c r="AU158" s="152"/>
      <c r="AV158" s="152"/>
      <c r="AY158" s="142">
        <f t="shared" si="6"/>
        <v>1</v>
      </c>
      <c r="AZ158" s="142">
        <f>IF(BA158="",0,IFERROR(IF(VLOOKUP(BA158,BA$44:BA157,1,0)&gt;0,0,0),1))</f>
        <v>0</v>
      </c>
      <c r="BA158" s="143">
        <f>IF(DATOS!J116=AW$45,DATOS!C116,"")</f>
        <v>0</v>
      </c>
      <c r="BP158" s="152"/>
      <c r="BQ158" s="152"/>
      <c r="BR158" s="152"/>
      <c r="BS158" s="152"/>
      <c r="BT158" s="152"/>
      <c r="BU158" s="152"/>
      <c r="BV158" s="152"/>
      <c r="BW158" s="152"/>
      <c r="BX158" s="152"/>
      <c r="BY158" s="152"/>
      <c r="BZ158" s="152"/>
      <c r="CA158" s="152"/>
      <c r="CB158" s="152"/>
      <c r="CC158" s="152"/>
      <c r="CD158" s="152"/>
      <c r="CE158" s="152"/>
      <c r="CF158" s="152"/>
      <c r="CG158" s="152"/>
      <c r="CH158" s="152"/>
      <c r="CI158" s="152"/>
      <c r="CJ158" s="152"/>
      <c r="CK158" s="152"/>
      <c r="CL158" s="152"/>
      <c r="CM158" s="152"/>
      <c r="CN158" s="152"/>
      <c r="CO158" s="152"/>
      <c r="CP158" s="152"/>
      <c r="CQ158" s="152"/>
      <c r="CR158" s="152"/>
      <c r="CS158" s="152"/>
    </row>
    <row r="159" spans="21:97" x14ac:dyDescent="0.25">
      <c r="U159" s="154"/>
      <c r="V159" s="154"/>
      <c r="W159" s="187"/>
      <c r="X159" s="187"/>
      <c r="Y159" s="187"/>
      <c r="Z159" s="187"/>
      <c r="AA159" s="187"/>
      <c r="AB159" s="187"/>
      <c r="AC159" s="187"/>
      <c r="AD159" s="152"/>
      <c r="AE159" s="154"/>
      <c r="AF159" s="152"/>
      <c r="AG159" s="152"/>
      <c r="AH159" s="152"/>
      <c r="AI159" s="152"/>
      <c r="AJ159" s="152"/>
      <c r="AK159" s="152"/>
      <c r="AL159" s="152"/>
      <c r="AM159" s="152"/>
      <c r="AN159" s="152"/>
      <c r="AO159" s="152"/>
      <c r="AP159" s="152"/>
      <c r="AQ159" s="152"/>
      <c r="AR159" s="152"/>
      <c r="AS159" s="152"/>
      <c r="AT159" s="152"/>
      <c r="AU159" s="152"/>
      <c r="AV159" s="152"/>
      <c r="AY159" s="142">
        <f t="shared" si="6"/>
        <v>1</v>
      </c>
      <c r="AZ159" s="142">
        <f>IF(BA159="",0,IFERROR(IF(VLOOKUP(BA159,BA$44:BA158,1,0)&gt;0,0,0),1))</f>
        <v>0</v>
      </c>
      <c r="BA159" s="143">
        <f>IF(DATOS!J117=AW$45,DATOS!C117,"")</f>
        <v>0</v>
      </c>
      <c r="BP159" s="152"/>
      <c r="BQ159" s="152"/>
      <c r="BR159" s="152"/>
      <c r="BS159" s="152"/>
      <c r="BT159" s="152"/>
      <c r="BU159" s="152"/>
      <c r="BV159" s="152"/>
      <c r="BW159" s="152"/>
      <c r="BX159" s="152"/>
      <c r="BY159" s="152"/>
      <c r="BZ159" s="152"/>
      <c r="CA159" s="152"/>
      <c r="CB159" s="152"/>
      <c r="CC159" s="152"/>
      <c r="CD159" s="152"/>
      <c r="CE159" s="152"/>
      <c r="CF159" s="152"/>
      <c r="CG159" s="152"/>
      <c r="CH159" s="152"/>
      <c r="CI159" s="152"/>
      <c r="CJ159" s="152"/>
      <c r="CK159" s="152"/>
      <c r="CL159" s="152"/>
      <c r="CM159" s="152"/>
      <c r="CN159" s="152"/>
      <c r="CO159" s="152"/>
      <c r="CP159" s="152"/>
      <c r="CQ159" s="152"/>
      <c r="CR159" s="152"/>
      <c r="CS159" s="152"/>
    </row>
    <row r="160" spans="21:97" x14ac:dyDescent="0.25">
      <c r="U160" s="154"/>
      <c r="V160" s="154"/>
      <c r="W160" s="187"/>
      <c r="X160" s="187"/>
      <c r="Y160" s="187"/>
      <c r="Z160" s="187"/>
      <c r="AA160" s="187"/>
      <c r="AB160" s="187"/>
      <c r="AC160" s="187"/>
      <c r="AD160" s="152"/>
      <c r="AE160" s="154"/>
      <c r="AF160" s="152"/>
      <c r="AG160" s="152"/>
      <c r="AH160" s="152"/>
      <c r="AI160" s="152"/>
      <c r="AJ160" s="152"/>
      <c r="AK160" s="152"/>
      <c r="AL160" s="152"/>
      <c r="AM160" s="152"/>
      <c r="AN160" s="152"/>
      <c r="AO160" s="152"/>
      <c r="AP160" s="152"/>
      <c r="AQ160" s="152"/>
      <c r="AR160" s="152"/>
      <c r="AS160" s="152"/>
      <c r="AT160" s="152"/>
      <c r="AU160" s="152"/>
      <c r="AV160" s="152"/>
      <c r="AY160" s="142">
        <f t="shared" si="6"/>
        <v>1</v>
      </c>
      <c r="AZ160" s="142">
        <f>IF(BA160="",0,IFERROR(IF(VLOOKUP(BA160,BA$44:BA159,1,0)&gt;0,0,0),1))</f>
        <v>0</v>
      </c>
      <c r="BA160" s="143">
        <f>IF(DATOS!J118=AW$45,DATOS!C118,"")</f>
        <v>0</v>
      </c>
      <c r="BP160" s="152"/>
      <c r="BQ160" s="152"/>
      <c r="BR160" s="152"/>
      <c r="BS160" s="152"/>
      <c r="BT160" s="152"/>
      <c r="BU160" s="152"/>
      <c r="BV160" s="152"/>
      <c r="BW160" s="152"/>
      <c r="BX160" s="152"/>
      <c r="BY160" s="152"/>
      <c r="BZ160" s="152"/>
      <c r="CA160" s="152"/>
      <c r="CB160" s="152"/>
      <c r="CC160" s="152"/>
      <c r="CD160" s="152"/>
      <c r="CE160" s="152"/>
      <c r="CF160" s="152"/>
      <c r="CG160" s="152"/>
      <c r="CH160" s="152"/>
      <c r="CI160" s="152"/>
      <c r="CJ160" s="152"/>
      <c r="CK160" s="152"/>
      <c r="CL160" s="152"/>
      <c r="CM160" s="152"/>
      <c r="CN160" s="152"/>
      <c r="CO160" s="152"/>
      <c r="CP160" s="152"/>
      <c r="CQ160" s="152"/>
      <c r="CR160" s="152"/>
      <c r="CS160" s="152"/>
    </row>
    <row r="161" spans="21:97" x14ac:dyDescent="0.25">
      <c r="U161" s="154"/>
      <c r="V161" s="154"/>
      <c r="W161" s="187"/>
      <c r="X161" s="187"/>
      <c r="Y161" s="187"/>
      <c r="Z161" s="187"/>
      <c r="AA161" s="187"/>
      <c r="AB161" s="187"/>
      <c r="AC161" s="187"/>
      <c r="AD161" s="152"/>
      <c r="AE161" s="154"/>
      <c r="AF161" s="152"/>
      <c r="AG161" s="152"/>
      <c r="AH161" s="152"/>
      <c r="AI161" s="152"/>
      <c r="AJ161" s="152"/>
      <c r="AK161" s="152"/>
      <c r="AL161" s="152"/>
      <c r="AM161" s="152"/>
      <c r="AN161" s="152"/>
      <c r="AO161" s="152"/>
      <c r="AP161" s="152"/>
      <c r="AQ161" s="152"/>
      <c r="AR161" s="152"/>
      <c r="AS161" s="152"/>
      <c r="AT161" s="152"/>
      <c r="AU161" s="152"/>
      <c r="AV161" s="152"/>
      <c r="AY161" s="142">
        <f t="shared" si="6"/>
        <v>1</v>
      </c>
      <c r="AZ161" s="142">
        <f>IF(BA161="",0,IFERROR(IF(VLOOKUP(BA161,BA$44:BA160,1,0)&gt;0,0,0),1))</f>
        <v>0</v>
      </c>
      <c r="BA161" s="143">
        <f>IF(DATOS!J119=AW$45,DATOS!C119,"")</f>
        <v>0</v>
      </c>
      <c r="BP161" s="152"/>
      <c r="BQ161" s="152"/>
      <c r="BR161" s="152"/>
      <c r="BS161" s="152"/>
      <c r="BT161" s="152"/>
      <c r="BU161" s="152"/>
      <c r="BV161" s="152"/>
      <c r="BW161" s="152"/>
      <c r="BX161" s="152"/>
      <c r="BY161" s="152"/>
      <c r="BZ161" s="152"/>
      <c r="CA161" s="152"/>
      <c r="CB161" s="152"/>
      <c r="CC161" s="152"/>
      <c r="CD161" s="152"/>
      <c r="CE161" s="152"/>
      <c r="CF161" s="152"/>
      <c r="CG161" s="152"/>
      <c r="CH161" s="152"/>
      <c r="CI161" s="152"/>
      <c r="CJ161" s="152"/>
      <c r="CK161" s="152"/>
      <c r="CL161" s="152"/>
      <c r="CM161" s="152"/>
      <c r="CN161" s="152"/>
      <c r="CO161" s="152"/>
      <c r="CP161" s="152"/>
      <c r="CQ161" s="152"/>
      <c r="CR161" s="152"/>
      <c r="CS161" s="152"/>
    </row>
    <row r="162" spans="21:97" x14ac:dyDescent="0.25">
      <c r="U162" s="154"/>
      <c r="V162" s="154"/>
      <c r="W162" s="187"/>
      <c r="X162" s="187"/>
      <c r="Y162" s="187"/>
      <c r="Z162" s="187"/>
      <c r="AA162" s="187"/>
      <c r="AB162" s="187"/>
      <c r="AC162" s="187"/>
      <c r="AD162" s="152"/>
      <c r="AE162" s="154"/>
      <c r="AF162" s="152"/>
      <c r="AG162" s="152"/>
      <c r="AH162" s="152"/>
      <c r="AI162" s="152"/>
      <c r="AJ162" s="152"/>
      <c r="AK162" s="152"/>
      <c r="AL162" s="152"/>
      <c r="AM162" s="152"/>
      <c r="AN162" s="152"/>
      <c r="AO162" s="152"/>
      <c r="AP162" s="152"/>
      <c r="AQ162" s="152"/>
      <c r="AR162" s="152"/>
      <c r="AS162" s="152"/>
      <c r="AT162" s="152"/>
      <c r="AU162" s="152"/>
      <c r="AV162" s="152"/>
      <c r="AY162" s="142">
        <f t="shared" si="6"/>
        <v>1</v>
      </c>
      <c r="AZ162" s="142">
        <f>IF(BA162="",0,IFERROR(IF(VLOOKUP(BA162,BA$44:BA161,1,0)&gt;0,0,0),1))</f>
        <v>0</v>
      </c>
      <c r="BA162" s="143">
        <f>IF(DATOS!J120=AW$45,DATOS!C120,"")</f>
        <v>0</v>
      </c>
      <c r="BP162" s="152"/>
      <c r="BQ162" s="152"/>
      <c r="BR162" s="152"/>
      <c r="BS162" s="152"/>
      <c r="BT162" s="152"/>
      <c r="BU162" s="152"/>
      <c r="BV162" s="152"/>
      <c r="BW162" s="152"/>
      <c r="BX162" s="152"/>
      <c r="BY162" s="152"/>
      <c r="BZ162" s="152"/>
      <c r="CA162" s="152"/>
      <c r="CB162" s="152"/>
      <c r="CC162" s="152"/>
      <c r="CD162" s="152"/>
      <c r="CE162" s="152"/>
      <c r="CF162" s="152"/>
      <c r="CG162" s="152"/>
      <c r="CH162" s="152"/>
      <c r="CI162" s="152"/>
      <c r="CJ162" s="152"/>
      <c r="CK162" s="152"/>
      <c r="CL162" s="152"/>
      <c r="CM162" s="152"/>
      <c r="CN162" s="152"/>
      <c r="CO162" s="152"/>
      <c r="CP162" s="152"/>
      <c r="CQ162" s="152"/>
      <c r="CR162" s="152"/>
      <c r="CS162" s="152"/>
    </row>
    <row r="163" spans="21:97" x14ac:dyDescent="0.25">
      <c r="U163" s="154"/>
      <c r="V163" s="154"/>
      <c r="W163" s="187"/>
      <c r="X163" s="187"/>
      <c r="Y163" s="187"/>
      <c r="Z163" s="187"/>
      <c r="AA163" s="187"/>
      <c r="AB163" s="187"/>
      <c r="AC163" s="187"/>
      <c r="AD163" s="152"/>
      <c r="AE163" s="154"/>
      <c r="AF163" s="152"/>
      <c r="AG163" s="152"/>
      <c r="AH163" s="152"/>
      <c r="AI163" s="152"/>
      <c r="AJ163" s="152"/>
      <c r="AK163" s="152"/>
      <c r="AL163" s="152"/>
      <c r="AM163" s="152"/>
      <c r="AN163" s="152"/>
      <c r="AO163" s="152"/>
      <c r="AP163" s="152"/>
      <c r="AQ163" s="152"/>
      <c r="AR163" s="152"/>
      <c r="AS163" s="152"/>
      <c r="AT163" s="152"/>
      <c r="AU163" s="152"/>
      <c r="AV163" s="152"/>
      <c r="AY163" s="142">
        <f t="shared" si="6"/>
        <v>1</v>
      </c>
      <c r="AZ163" s="142">
        <f>IF(BA163="",0,IFERROR(IF(VLOOKUP(BA163,BA$44:BA162,1,0)&gt;0,0,0),1))</f>
        <v>0</v>
      </c>
      <c r="BA163" s="143">
        <f>IF(DATOS!J121=AW$45,DATOS!C121,"")</f>
        <v>0</v>
      </c>
      <c r="BP163" s="152"/>
      <c r="BQ163" s="152"/>
      <c r="BR163" s="152"/>
      <c r="BS163" s="152"/>
      <c r="BT163" s="152"/>
      <c r="BU163" s="152"/>
      <c r="BV163" s="152"/>
      <c r="BW163" s="152"/>
      <c r="BX163" s="152"/>
      <c r="BY163" s="152"/>
      <c r="BZ163" s="152"/>
      <c r="CA163" s="152"/>
      <c r="CB163" s="152"/>
      <c r="CC163" s="152"/>
      <c r="CD163" s="152"/>
      <c r="CE163" s="152"/>
      <c r="CF163" s="152"/>
      <c r="CG163" s="152"/>
      <c r="CH163" s="152"/>
      <c r="CI163" s="152"/>
      <c r="CJ163" s="152"/>
      <c r="CK163" s="152"/>
      <c r="CL163" s="152"/>
      <c r="CM163" s="152"/>
      <c r="CN163" s="152"/>
      <c r="CO163" s="152"/>
      <c r="CP163" s="152"/>
      <c r="CQ163" s="152"/>
      <c r="CR163" s="152"/>
      <c r="CS163" s="152"/>
    </row>
    <row r="164" spans="21:97" x14ac:dyDescent="0.25">
      <c r="U164" s="154"/>
      <c r="V164" s="154"/>
      <c r="W164" s="187"/>
      <c r="X164" s="187"/>
      <c r="Y164" s="187"/>
      <c r="Z164" s="187"/>
      <c r="AA164" s="187"/>
      <c r="AB164" s="187"/>
      <c r="AC164" s="187"/>
      <c r="AD164" s="152"/>
      <c r="AE164" s="154"/>
      <c r="AF164" s="152"/>
      <c r="AG164" s="152"/>
      <c r="AH164" s="152"/>
      <c r="AI164" s="152"/>
      <c r="AJ164" s="152"/>
      <c r="AK164" s="152"/>
      <c r="AL164" s="152"/>
      <c r="AM164" s="152"/>
      <c r="AN164" s="152"/>
      <c r="AO164" s="152"/>
      <c r="AP164" s="152"/>
      <c r="AQ164" s="152"/>
      <c r="AR164" s="152"/>
      <c r="AS164" s="152"/>
      <c r="AT164" s="152"/>
      <c r="AU164" s="152"/>
      <c r="AV164" s="152"/>
      <c r="AY164" s="142">
        <f t="shared" si="6"/>
        <v>1</v>
      </c>
      <c r="AZ164" s="142">
        <f>IF(BA164="",0,IFERROR(IF(VLOOKUP(BA164,BA$44:BA163,1,0)&gt;0,0,0),1))</f>
        <v>0</v>
      </c>
      <c r="BA164" s="143">
        <f>IF(DATOS!J122=AW$45,DATOS!C122,"")</f>
        <v>0</v>
      </c>
      <c r="BP164" s="152"/>
      <c r="BQ164" s="152"/>
      <c r="BR164" s="152"/>
      <c r="BS164" s="152"/>
      <c r="BT164" s="152"/>
      <c r="BU164" s="152"/>
      <c r="BV164" s="152"/>
      <c r="BW164" s="152"/>
      <c r="BX164" s="152"/>
      <c r="BY164" s="152"/>
      <c r="BZ164" s="152"/>
      <c r="CA164" s="152"/>
      <c r="CB164" s="152"/>
      <c r="CC164" s="152"/>
      <c r="CD164" s="152"/>
      <c r="CE164" s="152"/>
      <c r="CF164" s="152"/>
      <c r="CG164" s="152"/>
      <c r="CH164" s="152"/>
      <c r="CI164" s="152"/>
      <c r="CJ164" s="152"/>
      <c r="CK164" s="152"/>
      <c r="CL164" s="152"/>
      <c r="CM164" s="152"/>
      <c r="CN164" s="152"/>
      <c r="CO164" s="152"/>
      <c r="CP164" s="152"/>
      <c r="CQ164" s="152"/>
      <c r="CR164" s="152"/>
      <c r="CS164" s="152"/>
    </row>
    <row r="165" spans="21:97" x14ac:dyDescent="0.25">
      <c r="U165" s="154"/>
      <c r="V165" s="154"/>
      <c r="W165" s="187"/>
      <c r="X165" s="187"/>
      <c r="Y165" s="187"/>
      <c r="Z165" s="187"/>
      <c r="AA165" s="187"/>
      <c r="AB165" s="187"/>
      <c r="AC165" s="187"/>
      <c r="AD165" s="152"/>
      <c r="AE165" s="154"/>
      <c r="AF165" s="152"/>
      <c r="AG165" s="152"/>
      <c r="AH165" s="152"/>
      <c r="AI165" s="152"/>
      <c r="AJ165" s="152"/>
      <c r="AK165" s="152"/>
      <c r="AL165" s="152"/>
      <c r="AM165" s="152"/>
      <c r="AN165" s="152"/>
      <c r="AO165" s="152"/>
      <c r="AP165" s="152"/>
      <c r="AQ165" s="152"/>
      <c r="AR165" s="152"/>
      <c r="AS165" s="152"/>
      <c r="AT165" s="152"/>
      <c r="AU165" s="152"/>
      <c r="AV165" s="152"/>
      <c r="AY165" s="142">
        <f t="shared" si="6"/>
        <v>1</v>
      </c>
      <c r="AZ165" s="142">
        <f>IF(BA165="",0,IFERROR(IF(VLOOKUP(BA165,BA$44:BA164,1,0)&gt;0,0,0),1))</f>
        <v>0</v>
      </c>
      <c r="BA165" s="143">
        <f>IF(DATOS!J123=AW$45,DATOS!C123,"")</f>
        <v>0</v>
      </c>
      <c r="BP165" s="152"/>
      <c r="BQ165" s="152"/>
      <c r="BR165" s="152"/>
      <c r="BS165" s="152"/>
      <c r="BT165" s="152"/>
      <c r="BU165" s="152"/>
      <c r="BV165" s="152"/>
      <c r="BW165" s="152"/>
      <c r="BX165" s="152"/>
      <c r="BY165" s="152"/>
      <c r="BZ165" s="152"/>
      <c r="CA165" s="152"/>
      <c r="CB165" s="152"/>
      <c r="CC165" s="152"/>
      <c r="CD165" s="152"/>
      <c r="CE165" s="152"/>
      <c r="CF165" s="152"/>
      <c r="CG165" s="152"/>
      <c r="CH165" s="152"/>
      <c r="CI165" s="152"/>
      <c r="CJ165" s="152"/>
      <c r="CK165" s="152"/>
      <c r="CL165" s="152"/>
      <c r="CM165" s="152"/>
      <c r="CN165" s="152"/>
      <c r="CO165" s="152"/>
      <c r="CP165" s="152"/>
      <c r="CQ165" s="152"/>
      <c r="CR165" s="152"/>
      <c r="CS165" s="152"/>
    </row>
    <row r="166" spans="21:97" x14ac:dyDescent="0.25">
      <c r="U166" s="154"/>
      <c r="V166" s="154"/>
      <c r="W166" s="187"/>
      <c r="X166" s="187"/>
      <c r="Y166" s="187"/>
      <c r="Z166" s="187"/>
      <c r="AA166" s="187"/>
      <c r="AB166" s="187"/>
      <c r="AC166" s="187"/>
      <c r="AD166" s="152"/>
      <c r="AE166" s="154"/>
      <c r="AF166" s="152"/>
      <c r="AG166" s="152"/>
      <c r="AH166" s="152"/>
      <c r="AI166" s="152"/>
      <c r="AJ166" s="152"/>
      <c r="AK166" s="152"/>
      <c r="AL166" s="152"/>
      <c r="AM166" s="152"/>
      <c r="AN166" s="152"/>
      <c r="AO166" s="152"/>
      <c r="AP166" s="152"/>
      <c r="AQ166" s="152"/>
      <c r="AR166" s="152"/>
      <c r="AS166" s="152"/>
      <c r="AT166" s="152"/>
      <c r="AU166" s="152"/>
      <c r="AV166" s="152"/>
      <c r="AY166" s="142">
        <f t="shared" si="6"/>
        <v>1</v>
      </c>
      <c r="AZ166" s="142">
        <f>IF(BA166="",0,IFERROR(IF(VLOOKUP(BA166,BA$44:BA165,1,0)&gt;0,0,0),1))</f>
        <v>0</v>
      </c>
      <c r="BA166" s="143">
        <f>IF(DATOS!J124=AW$45,DATOS!C124,"")</f>
        <v>0</v>
      </c>
      <c r="BP166" s="152"/>
      <c r="BQ166" s="152"/>
      <c r="BR166" s="152"/>
      <c r="BS166" s="152"/>
      <c r="BT166" s="152"/>
      <c r="BU166" s="152"/>
      <c r="BV166" s="152"/>
      <c r="BW166" s="152"/>
      <c r="BX166" s="152"/>
      <c r="BY166" s="152"/>
      <c r="BZ166" s="152"/>
      <c r="CA166" s="152"/>
      <c r="CB166" s="152"/>
      <c r="CC166" s="152"/>
      <c r="CD166" s="152"/>
      <c r="CE166" s="152"/>
      <c r="CF166" s="152"/>
      <c r="CG166" s="152"/>
      <c r="CH166" s="152"/>
      <c r="CI166" s="152"/>
      <c r="CJ166" s="152"/>
      <c r="CK166" s="152"/>
      <c r="CL166" s="152"/>
      <c r="CM166" s="152"/>
      <c r="CN166" s="152"/>
      <c r="CO166" s="152"/>
      <c r="CP166" s="152"/>
      <c r="CQ166" s="152"/>
      <c r="CR166" s="152"/>
      <c r="CS166" s="152"/>
    </row>
    <row r="167" spans="21:97" x14ac:dyDescent="0.25">
      <c r="U167" s="154"/>
      <c r="V167" s="154"/>
      <c r="W167" s="187"/>
      <c r="X167" s="187"/>
      <c r="Y167" s="187"/>
      <c r="Z167" s="187"/>
      <c r="AA167" s="187"/>
      <c r="AB167" s="187"/>
      <c r="AC167" s="187"/>
      <c r="AD167" s="152"/>
      <c r="AE167" s="154"/>
      <c r="AF167" s="152"/>
      <c r="AG167" s="152"/>
      <c r="AH167" s="152"/>
      <c r="AI167" s="152"/>
      <c r="AJ167" s="152"/>
      <c r="AK167" s="152"/>
      <c r="AL167" s="152"/>
      <c r="AM167" s="152"/>
      <c r="AN167" s="152"/>
      <c r="AO167" s="152"/>
      <c r="AP167" s="152"/>
      <c r="AQ167" s="152"/>
      <c r="AR167" s="152"/>
      <c r="AS167" s="152"/>
      <c r="AT167" s="152"/>
      <c r="AU167" s="152"/>
      <c r="AV167" s="152"/>
      <c r="AY167" s="142">
        <f t="shared" si="6"/>
        <v>1</v>
      </c>
      <c r="AZ167" s="142">
        <f>IF(BA167="",0,IFERROR(IF(VLOOKUP(BA167,BA$44:BA166,1,0)&gt;0,0,0),1))</f>
        <v>0</v>
      </c>
      <c r="BA167" s="143">
        <f>IF(DATOS!J125=AW$45,DATOS!C125,"")</f>
        <v>0</v>
      </c>
      <c r="BP167" s="152"/>
      <c r="BQ167" s="152"/>
      <c r="BR167" s="152"/>
      <c r="BS167" s="152"/>
      <c r="BT167" s="152"/>
      <c r="BU167" s="152"/>
      <c r="BV167" s="152"/>
      <c r="BW167" s="152"/>
      <c r="BX167" s="152"/>
      <c r="BY167" s="152"/>
      <c r="BZ167" s="152"/>
      <c r="CA167" s="152"/>
      <c r="CB167" s="152"/>
      <c r="CC167" s="152"/>
      <c r="CD167" s="152"/>
      <c r="CE167" s="152"/>
      <c r="CF167" s="152"/>
      <c r="CG167" s="152"/>
      <c r="CH167" s="152"/>
      <c r="CI167" s="152"/>
      <c r="CJ167" s="152"/>
      <c r="CK167" s="152"/>
      <c r="CL167" s="152"/>
      <c r="CM167" s="152"/>
      <c r="CN167" s="152"/>
      <c r="CO167" s="152"/>
      <c r="CP167" s="152"/>
      <c r="CQ167" s="152"/>
      <c r="CR167" s="152"/>
      <c r="CS167" s="152"/>
    </row>
    <row r="168" spans="21:97" x14ac:dyDescent="0.25">
      <c r="U168" s="154"/>
      <c r="V168" s="154"/>
      <c r="W168" s="187"/>
      <c r="X168" s="187"/>
      <c r="Y168" s="187"/>
      <c r="Z168" s="187"/>
      <c r="AA168" s="187"/>
      <c r="AB168" s="187"/>
      <c r="AC168" s="187"/>
      <c r="AD168" s="152"/>
      <c r="AE168" s="154"/>
      <c r="AF168" s="152"/>
      <c r="AG168" s="152"/>
      <c r="AH168" s="152"/>
      <c r="AI168" s="152"/>
      <c r="AJ168" s="152"/>
      <c r="AK168" s="152"/>
      <c r="AL168" s="152"/>
      <c r="AM168" s="152"/>
      <c r="AN168" s="152"/>
      <c r="AO168" s="152"/>
      <c r="AP168" s="152"/>
      <c r="AQ168" s="152"/>
      <c r="AR168" s="152"/>
      <c r="AS168" s="152"/>
      <c r="AT168" s="152"/>
      <c r="AU168" s="152"/>
      <c r="AV168" s="152"/>
      <c r="AY168" s="142">
        <f t="shared" si="6"/>
        <v>1</v>
      </c>
      <c r="AZ168" s="142">
        <f>IF(BA168="",0,IFERROR(IF(VLOOKUP(BA168,BA$44:BA167,1,0)&gt;0,0,0),1))</f>
        <v>0</v>
      </c>
      <c r="BA168" s="143">
        <f>IF(DATOS!J126=AW$45,DATOS!C126,"")</f>
        <v>0</v>
      </c>
      <c r="BP168" s="152"/>
      <c r="BQ168" s="152"/>
      <c r="BR168" s="152"/>
      <c r="BS168" s="152"/>
      <c r="BT168" s="152"/>
      <c r="BU168" s="152"/>
      <c r="BV168" s="152"/>
      <c r="BW168" s="152"/>
      <c r="BX168" s="152"/>
      <c r="BY168" s="152"/>
      <c r="BZ168" s="152"/>
      <c r="CA168" s="152"/>
      <c r="CB168" s="152"/>
      <c r="CC168" s="152"/>
      <c r="CD168" s="152"/>
      <c r="CE168" s="152"/>
      <c r="CF168" s="152"/>
      <c r="CG168" s="152"/>
      <c r="CH168" s="152"/>
      <c r="CI168" s="152"/>
      <c r="CJ168" s="152"/>
      <c r="CK168" s="152"/>
      <c r="CL168" s="152"/>
      <c r="CM168" s="152"/>
      <c r="CN168" s="152"/>
      <c r="CO168" s="152"/>
      <c r="CP168" s="152"/>
      <c r="CQ168" s="152"/>
      <c r="CR168" s="152"/>
      <c r="CS168" s="152"/>
    </row>
    <row r="169" spans="21:97" x14ac:dyDescent="0.25">
      <c r="U169" s="154"/>
      <c r="V169" s="154"/>
      <c r="W169" s="187"/>
      <c r="X169" s="187"/>
      <c r="Y169" s="187"/>
      <c r="Z169" s="187"/>
      <c r="AA169" s="187"/>
      <c r="AB169" s="187"/>
      <c r="AC169" s="187"/>
      <c r="AD169" s="152"/>
      <c r="AE169" s="154"/>
      <c r="AF169" s="152"/>
      <c r="AG169" s="152"/>
      <c r="AH169" s="152"/>
      <c r="AI169" s="152"/>
      <c r="AJ169" s="152"/>
      <c r="AK169" s="152"/>
      <c r="AL169" s="152"/>
      <c r="AM169" s="152"/>
      <c r="AN169" s="152"/>
      <c r="AO169" s="152"/>
      <c r="AP169" s="152"/>
      <c r="AQ169" s="152"/>
      <c r="AR169" s="152"/>
      <c r="AS169" s="152"/>
      <c r="AT169" s="152"/>
      <c r="AU169" s="152"/>
      <c r="AV169" s="152"/>
      <c r="AY169" s="142">
        <f t="shared" si="6"/>
        <v>1</v>
      </c>
      <c r="AZ169" s="142">
        <f>IF(BA169="",0,IFERROR(IF(VLOOKUP(BA169,BA$44:BA168,1,0)&gt;0,0,0),1))</f>
        <v>0</v>
      </c>
      <c r="BA169" s="143">
        <f>IF(DATOS!J127=AW$45,DATOS!C127,"")</f>
        <v>0</v>
      </c>
      <c r="BP169" s="152"/>
      <c r="BQ169" s="152"/>
      <c r="BR169" s="152"/>
      <c r="BS169" s="152"/>
      <c r="BT169" s="152"/>
      <c r="BU169" s="152"/>
      <c r="BV169" s="152"/>
      <c r="BW169" s="152"/>
      <c r="BX169" s="152"/>
      <c r="BY169" s="152"/>
      <c r="BZ169" s="152"/>
      <c r="CA169" s="152"/>
      <c r="CB169" s="152"/>
      <c r="CC169" s="152"/>
      <c r="CD169" s="152"/>
      <c r="CE169" s="152"/>
      <c r="CF169" s="152"/>
      <c r="CG169" s="152"/>
      <c r="CH169" s="152"/>
      <c r="CI169" s="152"/>
      <c r="CJ169" s="152"/>
      <c r="CK169" s="152"/>
      <c r="CL169" s="152"/>
      <c r="CM169" s="152"/>
      <c r="CN169" s="152"/>
      <c r="CO169" s="152"/>
      <c r="CP169" s="152"/>
      <c r="CQ169" s="152"/>
      <c r="CR169" s="152"/>
      <c r="CS169" s="152"/>
    </row>
    <row r="170" spans="21:97" x14ac:dyDescent="0.25">
      <c r="U170" s="154"/>
      <c r="V170" s="154"/>
      <c r="W170" s="187"/>
      <c r="X170" s="187"/>
      <c r="Y170" s="187"/>
      <c r="Z170" s="187"/>
      <c r="AA170" s="187"/>
      <c r="AB170" s="187"/>
      <c r="AC170" s="187"/>
      <c r="AD170" s="152"/>
      <c r="AE170" s="154"/>
      <c r="AF170" s="152"/>
      <c r="AG170" s="152"/>
      <c r="AH170" s="152"/>
      <c r="AI170" s="152"/>
      <c r="AJ170" s="152"/>
      <c r="AK170" s="152"/>
      <c r="AL170" s="152"/>
      <c r="AM170" s="152"/>
      <c r="AN170" s="152"/>
      <c r="AO170" s="152"/>
      <c r="AP170" s="152"/>
      <c r="AQ170" s="152"/>
      <c r="AR170" s="152"/>
      <c r="AS170" s="152"/>
      <c r="AT170" s="152"/>
      <c r="AU170" s="152"/>
      <c r="AV170" s="152"/>
      <c r="AY170" s="142">
        <f t="shared" si="6"/>
        <v>1</v>
      </c>
      <c r="AZ170" s="142">
        <f>IF(BA170="",0,IFERROR(IF(VLOOKUP(BA170,BA$44:BA169,1,0)&gt;0,0,0),1))</f>
        <v>0</v>
      </c>
      <c r="BA170" s="143">
        <f>IF(DATOS!J128=AW$45,DATOS!C128,"")</f>
        <v>0</v>
      </c>
      <c r="BP170" s="152"/>
      <c r="BQ170" s="152"/>
      <c r="BR170" s="152"/>
      <c r="BS170" s="152"/>
      <c r="BT170" s="152"/>
      <c r="BU170" s="152"/>
      <c r="BV170" s="152"/>
      <c r="BW170" s="152"/>
      <c r="BX170" s="152"/>
      <c r="BY170" s="152"/>
      <c r="BZ170" s="152"/>
      <c r="CA170" s="152"/>
      <c r="CB170" s="152"/>
      <c r="CC170" s="152"/>
      <c r="CD170" s="152"/>
      <c r="CE170" s="152"/>
      <c r="CF170" s="152"/>
      <c r="CG170" s="152"/>
      <c r="CH170" s="152"/>
      <c r="CI170" s="152"/>
      <c r="CJ170" s="152"/>
      <c r="CK170" s="152"/>
      <c r="CL170" s="152"/>
      <c r="CM170" s="152"/>
      <c r="CN170" s="152"/>
      <c r="CO170" s="152"/>
      <c r="CP170" s="152"/>
      <c r="CQ170" s="152"/>
      <c r="CR170" s="152"/>
      <c r="CS170" s="152"/>
    </row>
    <row r="171" spans="21:97" x14ac:dyDescent="0.25">
      <c r="U171" s="154"/>
      <c r="V171" s="154"/>
      <c r="W171" s="187"/>
      <c r="X171" s="187"/>
      <c r="Y171" s="187"/>
      <c r="Z171" s="187"/>
      <c r="AA171" s="187"/>
      <c r="AB171" s="187"/>
      <c r="AC171" s="187"/>
      <c r="AD171" s="152"/>
      <c r="AE171" s="154"/>
      <c r="AF171" s="152"/>
      <c r="AG171" s="152"/>
      <c r="AH171" s="152"/>
      <c r="AI171" s="152"/>
      <c r="AJ171" s="152"/>
      <c r="AK171" s="152"/>
      <c r="AL171" s="152"/>
      <c r="AM171" s="152"/>
      <c r="AN171" s="152"/>
      <c r="AO171" s="152"/>
      <c r="AP171" s="152"/>
      <c r="AQ171" s="152"/>
      <c r="AR171" s="152"/>
      <c r="AS171" s="152"/>
      <c r="AT171" s="152"/>
      <c r="AU171" s="152"/>
      <c r="AV171" s="152"/>
      <c r="AY171" s="142">
        <f t="shared" si="6"/>
        <v>1</v>
      </c>
      <c r="AZ171" s="142">
        <f>IF(BA171="",0,IFERROR(IF(VLOOKUP(BA171,BA$44:BA170,1,0)&gt;0,0,0),1))</f>
        <v>0</v>
      </c>
      <c r="BA171" s="143">
        <f>IF(DATOS!J129=AW$45,DATOS!C129,"")</f>
        <v>0</v>
      </c>
      <c r="BP171" s="152"/>
      <c r="BQ171" s="152"/>
      <c r="BR171" s="152"/>
      <c r="BS171" s="152"/>
      <c r="BT171" s="152"/>
      <c r="BU171" s="152"/>
      <c r="BV171" s="152"/>
      <c r="BW171" s="152"/>
      <c r="BX171" s="152"/>
      <c r="BY171" s="152"/>
      <c r="BZ171" s="152"/>
      <c r="CA171" s="152"/>
      <c r="CB171" s="152"/>
      <c r="CC171" s="152"/>
      <c r="CD171" s="152"/>
      <c r="CE171" s="152"/>
      <c r="CF171" s="152"/>
      <c r="CG171" s="152"/>
      <c r="CH171" s="152"/>
      <c r="CI171" s="152"/>
      <c r="CJ171" s="152"/>
      <c r="CK171" s="152"/>
      <c r="CL171" s="152"/>
      <c r="CM171" s="152"/>
      <c r="CN171" s="152"/>
      <c r="CO171" s="152"/>
      <c r="CP171" s="152"/>
      <c r="CQ171" s="152"/>
      <c r="CR171" s="152"/>
      <c r="CS171" s="152"/>
    </row>
    <row r="172" spans="21:97" x14ac:dyDescent="0.25">
      <c r="U172" s="154"/>
      <c r="V172" s="154"/>
      <c r="W172" s="187"/>
      <c r="X172" s="187"/>
      <c r="Y172" s="187"/>
      <c r="Z172" s="187"/>
      <c r="AA172" s="187"/>
      <c r="AB172" s="187"/>
      <c r="AC172" s="187"/>
      <c r="AD172" s="152"/>
      <c r="AE172" s="154"/>
      <c r="AF172" s="152"/>
      <c r="AG172" s="152"/>
      <c r="AH172" s="152"/>
      <c r="AI172" s="152"/>
      <c r="AJ172" s="152"/>
      <c r="AK172" s="152"/>
      <c r="AL172" s="152"/>
      <c r="AM172" s="152"/>
      <c r="AN172" s="152"/>
      <c r="AO172" s="152"/>
      <c r="AP172" s="152"/>
      <c r="AQ172" s="152"/>
      <c r="AR172" s="152"/>
      <c r="AS172" s="152"/>
      <c r="AT172" s="152"/>
      <c r="AU172" s="152"/>
      <c r="AV172" s="152"/>
      <c r="AY172" s="142">
        <f t="shared" ref="AY172:AY235" si="8">AY171+AZ172</f>
        <v>1</v>
      </c>
      <c r="AZ172" s="142">
        <f>IF(BA172="",0,IFERROR(IF(VLOOKUP(BA172,BA$44:BA171,1,0)&gt;0,0,0),1))</f>
        <v>0</v>
      </c>
      <c r="BA172" s="143">
        <f>IF(DATOS!J130=AW$45,DATOS!C130,"")</f>
        <v>0</v>
      </c>
      <c r="BP172" s="152"/>
      <c r="BQ172" s="152"/>
      <c r="BR172" s="152"/>
      <c r="BS172" s="152"/>
      <c r="BT172" s="152"/>
      <c r="BU172" s="152"/>
      <c r="BV172" s="152"/>
      <c r="BW172" s="152"/>
      <c r="BX172" s="152"/>
      <c r="BY172" s="152"/>
      <c r="BZ172" s="152"/>
      <c r="CA172" s="152"/>
      <c r="CB172" s="152"/>
      <c r="CC172" s="152"/>
      <c r="CD172" s="152"/>
      <c r="CE172" s="152"/>
      <c r="CF172" s="152"/>
      <c r="CG172" s="152"/>
      <c r="CH172" s="152"/>
      <c r="CI172" s="152"/>
      <c r="CJ172" s="152"/>
      <c r="CK172" s="152"/>
      <c r="CL172" s="152"/>
      <c r="CM172" s="152"/>
      <c r="CN172" s="152"/>
      <c r="CO172" s="152"/>
      <c r="CP172" s="152"/>
      <c r="CQ172" s="152"/>
      <c r="CR172" s="152"/>
      <c r="CS172" s="152"/>
    </row>
    <row r="173" spans="21:97" x14ac:dyDescent="0.25">
      <c r="U173" s="154"/>
      <c r="V173" s="154"/>
      <c r="W173" s="187"/>
      <c r="X173" s="187"/>
      <c r="Y173" s="187"/>
      <c r="Z173" s="187"/>
      <c r="AA173" s="187"/>
      <c r="AB173" s="187"/>
      <c r="AC173" s="187"/>
      <c r="AD173" s="152"/>
      <c r="AE173" s="154"/>
      <c r="AF173" s="152"/>
      <c r="AG173" s="152"/>
      <c r="AH173" s="152"/>
      <c r="AI173" s="152"/>
      <c r="AJ173" s="152"/>
      <c r="AK173" s="152"/>
      <c r="AL173" s="152"/>
      <c r="AM173" s="152"/>
      <c r="AN173" s="152"/>
      <c r="AO173" s="152"/>
      <c r="AP173" s="152"/>
      <c r="AQ173" s="152"/>
      <c r="AR173" s="152"/>
      <c r="AS173" s="152"/>
      <c r="AT173" s="152"/>
      <c r="AU173" s="152"/>
      <c r="AV173" s="152"/>
      <c r="AY173" s="142">
        <f t="shared" si="8"/>
        <v>1</v>
      </c>
      <c r="AZ173" s="142">
        <f>IF(BA173="",0,IFERROR(IF(VLOOKUP(BA173,BA$44:BA172,1,0)&gt;0,0,0),1))</f>
        <v>0</v>
      </c>
      <c r="BA173" s="143">
        <f>IF(DATOS!J131=AW$45,DATOS!C131,"")</f>
        <v>0</v>
      </c>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row>
    <row r="174" spans="21:97" x14ac:dyDescent="0.25">
      <c r="U174" s="154"/>
      <c r="V174" s="154"/>
      <c r="W174" s="187"/>
      <c r="X174" s="187"/>
      <c r="Y174" s="187"/>
      <c r="Z174" s="187"/>
      <c r="AA174" s="187"/>
      <c r="AB174" s="187"/>
      <c r="AC174" s="187"/>
      <c r="AD174" s="152"/>
      <c r="AE174" s="154"/>
      <c r="AF174" s="152"/>
      <c r="AG174" s="152"/>
      <c r="AH174" s="152"/>
      <c r="AI174" s="152"/>
      <c r="AJ174" s="152"/>
      <c r="AK174" s="152"/>
      <c r="AL174" s="152"/>
      <c r="AM174" s="152"/>
      <c r="AN174" s="152"/>
      <c r="AO174" s="152"/>
      <c r="AP174" s="152"/>
      <c r="AQ174" s="152"/>
      <c r="AR174" s="152"/>
      <c r="AS174" s="152"/>
      <c r="AT174" s="152"/>
      <c r="AU174" s="152"/>
      <c r="AV174" s="152"/>
      <c r="AY174" s="142">
        <f t="shared" si="8"/>
        <v>1</v>
      </c>
      <c r="AZ174" s="142">
        <f>IF(BA174="",0,IFERROR(IF(VLOOKUP(BA174,BA$44:BA173,1,0)&gt;0,0,0),1))</f>
        <v>0</v>
      </c>
      <c r="BA174" s="143">
        <f>IF(DATOS!J132=AW$45,DATOS!C132,"")</f>
        <v>0</v>
      </c>
      <c r="BP174" s="152"/>
      <c r="BQ174" s="152"/>
      <c r="BR174" s="152"/>
      <c r="BS174" s="152"/>
      <c r="BT174" s="152"/>
      <c r="BU174" s="152"/>
      <c r="BV174" s="152"/>
      <c r="BW174" s="152"/>
      <c r="BX174" s="152"/>
      <c r="BY174" s="152"/>
      <c r="BZ174" s="152"/>
      <c r="CA174" s="152"/>
      <c r="CB174" s="152"/>
      <c r="CC174" s="152"/>
      <c r="CD174" s="152"/>
      <c r="CE174" s="152"/>
      <c r="CF174" s="152"/>
      <c r="CG174" s="152"/>
      <c r="CH174" s="152"/>
      <c r="CI174" s="152"/>
      <c r="CJ174" s="152"/>
      <c r="CK174" s="152"/>
      <c r="CL174" s="152"/>
      <c r="CM174" s="152"/>
      <c r="CN174" s="152"/>
      <c r="CO174" s="152"/>
      <c r="CP174" s="152"/>
      <c r="CQ174" s="152"/>
      <c r="CR174" s="152"/>
      <c r="CS174" s="152"/>
    </row>
    <row r="175" spans="21:97" x14ac:dyDescent="0.25">
      <c r="U175" s="154"/>
      <c r="V175" s="154"/>
      <c r="W175" s="187"/>
      <c r="X175" s="187"/>
      <c r="Y175" s="187"/>
      <c r="Z175" s="187"/>
      <c r="AA175" s="187"/>
      <c r="AB175" s="187"/>
      <c r="AC175" s="187"/>
      <c r="AD175" s="152"/>
      <c r="AE175" s="154"/>
      <c r="AF175" s="152"/>
      <c r="AG175" s="152"/>
      <c r="AH175" s="152"/>
      <c r="AI175" s="152"/>
      <c r="AJ175" s="152"/>
      <c r="AK175" s="152"/>
      <c r="AL175" s="152"/>
      <c r="AM175" s="152"/>
      <c r="AN175" s="152"/>
      <c r="AO175" s="152"/>
      <c r="AP175" s="152"/>
      <c r="AQ175" s="152"/>
      <c r="AR175" s="152"/>
      <c r="AS175" s="152"/>
      <c r="AT175" s="152"/>
      <c r="AU175" s="152"/>
      <c r="AV175" s="152"/>
      <c r="AY175" s="142">
        <f t="shared" si="8"/>
        <v>1</v>
      </c>
      <c r="AZ175" s="142">
        <f>IF(BA175="",0,IFERROR(IF(VLOOKUP(BA175,BA$44:BA174,1,0)&gt;0,0,0),1))</f>
        <v>0</v>
      </c>
      <c r="BA175" s="143">
        <f>IF(DATOS!J133=AW$45,DATOS!C133,"")</f>
        <v>0</v>
      </c>
      <c r="BP175" s="152"/>
      <c r="BQ175" s="152"/>
      <c r="BR175" s="152"/>
      <c r="BS175" s="152"/>
      <c r="BT175" s="152"/>
      <c r="BU175" s="152"/>
      <c r="BV175" s="152"/>
      <c r="BW175" s="152"/>
      <c r="BX175" s="152"/>
      <c r="BY175" s="152"/>
      <c r="BZ175" s="152"/>
      <c r="CA175" s="152"/>
      <c r="CB175" s="152"/>
      <c r="CC175" s="152"/>
      <c r="CD175" s="152"/>
      <c r="CE175" s="152"/>
      <c r="CF175" s="152"/>
      <c r="CG175" s="152"/>
      <c r="CH175" s="152"/>
      <c r="CI175" s="152"/>
      <c r="CJ175" s="152"/>
      <c r="CK175" s="152"/>
      <c r="CL175" s="152"/>
      <c r="CM175" s="152"/>
      <c r="CN175" s="152"/>
      <c r="CO175" s="152"/>
      <c r="CP175" s="152"/>
      <c r="CQ175" s="152"/>
      <c r="CR175" s="152"/>
      <c r="CS175" s="152"/>
    </row>
    <row r="176" spans="21:97" x14ac:dyDescent="0.25">
      <c r="U176" s="154"/>
      <c r="V176" s="154"/>
      <c r="W176" s="187"/>
      <c r="X176" s="187"/>
      <c r="Y176" s="187"/>
      <c r="Z176" s="187"/>
      <c r="AA176" s="187"/>
      <c r="AB176" s="187"/>
      <c r="AC176" s="187"/>
      <c r="AD176" s="152"/>
      <c r="AE176" s="154"/>
      <c r="AF176" s="152"/>
      <c r="AG176" s="152"/>
      <c r="AH176" s="152"/>
      <c r="AI176" s="152"/>
      <c r="AJ176" s="152"/>
      <c r="AK176" s="152"/>
      <c r="AL176" s="152"/>
      <c r="AM176" s="152"/>
      <c r="AN176" s="152"/>
      <c r="AO176" s="152"/>
      <c r="AP176" s="152"/>
      <c r="AQ176" s="152"/>
      <c r="AR176" s="152"/>
      <c r="AS176" s="152"/>
      <c r="AT176" s="152"/>
      <c r="AU176" s="152"/>
      <c r="AV176" s="152"/>
      <c r="AY176" s="142">
        <f t="shared" si="8"/>
        <v>1</v>
      </c>
      <c r="AZ176" s="142">
        <f>IF(BA176="",0,IFERROR(IF(VLOOKUP(BA176,BA$44:BA175,1,0)&gt;0,0,0),1))</f>
        <v>0</v>
      </c>
      <c r="BA176" s="143">
        <f>IF(DATOS!J134=AW$45,DATOS!C134,"")</f>
        <v>0</v>
      </c>
      <c r="BP176" s="152"/>
      <c r="BQ176" s="152"/>
      <c r="BR176" s="152"/>
      <c r="BS176" s="152"/>
      <c r="BT176" s="152"/>
      <c r="BU176" s="152"/>
      <c r="BV176" s="152"/>
      <c r="BW176" s="152"/>
      <c r="BX176" s="152"/>
      <c r="BY176" s="152"/>
      <c r="BZ176" s="152"/>
      <c r="CA176" s="152"/>
      <c r="CB176" s="152"/>
      <c r="CC176" s="152"/>
      <c r="CD176" s="152"/>
      <c r="CE176" s="152"/>
      <c r="CF176" s="152"/>
      <c r="CG176" s="152"/>
      <c r="CH176" s="152"/>
      <c r="CI176" s="152"/>
      <c r="CJ176" s="152"/>
      <c r="CK176" s="152"/>
      <c r="CL176" s="152"/>
      <c r="CM176" s="152"/>
      <c r="CN176" s="152"/>
      <c r="CO176" s="152"/>
      <c r="CP176" s="152"/>
      <c r="CQ176" s="152"/>
      <c r="CR176" s="152"/>
      <c r="CS176" s="152"/>
    </row>
    <row r="177" spans="21:97" x14ac:dyDescent="0.25">
      <c r="U177" s="154"/>
      <c r="V177" s="154"/>
      <c r="W177" s="187"/>
      <c r="X177" s="187"/>
      <c r="Y177" s="187"/>
      <c r="Z177" s="187"/>
      <c r="AA177" s="187"/>
      <c r="AB177" s="187"/>
      <c r="AC177" s="187"/>
      <c r="AD177" s="152"/>
      <c r="AE177" s="154"/>
      <c r="AF177" s="152"/>
      <c r="AG177" s="152"/>
      <c r="AH177" s="152"/>
      <c r="AI177" s="152"/>
      <c r="AJ177" s="152"/>
      <c r="AK177" s="152"/>
      <c r="AL177" s="152"/>
      <c r="AM177" s="152"/>
      <c r="AN177" s="152"/>
      <c r="AO177" s="152"/>
      <c r="AP177" s="152"/>
      <c r="AQ177" s="152"/>
      <c r="AR177" s="152"/>
      <c r="AS177" s="152"/>
      <c r="AT177" s="152"/>
      <c r="AU177" s="152"/>
      <c r="AV177" s="152"/>
      <c r="AY177" s="142">
        <f t="shared" si="8"/>
        <v>1</v>
      </c>
      <c r="AZ177" s="142">
        <f>IF(BA177="",0,IFERROR(IF(VLOOKUP(BA177,BA$44:BA176,1,0)&gt;0,0,0),1))</f>
        <v>0</v>
      </c>
      <c r="BA177" s="143">
        <f>IF(DATOS!J135=AW$45,DATOS!C135,"")</f>
        <v>0</v>
      </c>
      <c r="BP177" s="152"/>
      <c r="BQ177" s="152"/>
      <c r="BR177" s="152"/>
      <c r="BS177" s="152"/>
      <c r="BT177" s="152"/>
      <c r="BU177" s="152"/>
      <c r="BV177" s="152"/>
      <c r="BW177" s="152"/>
      <c r="BX177" s="152"/>
      <c r="BY177" s="152"/>
      <c r="BZ177" s="152"/>
      <c r="CA177" s="152"/>
      <c r="CB177" s="152"/>
      <c r="CC177" s="152"/>
      <c r="CD177" s="152"/>
      <c r="CE177" s="152"/>
      <c r="CF177" s="152"/>
      <c r="CG177" s="152"/>
      <c r="CH177" s="152"/>
      <c r="CI177" s="152"/>
      <c r="CJ177" s="152"/>
      <c r="CK177" s="152"/>
      <c r="CL177" s="152"/>
      <c r="CM177" s="152"/>
      <c r="CN177" s="152"/>
      <c r="CO177" s="152"/>
      <c r="CP177" s="152"/>
      <c r="CQ177" s="152"/>
      <c r="CR177" s="152"/>
      <c r="CS177" s="152"/>
    </row>
    <row r="178" spans="21:97" x14ac:dyDescent="0.25">
      <c r="U178" s="154"/>
      <c r="V178" s="154"/>
      <c r="W178" s="187"/>
      <c r="X178" s="187"/>
      <c r="Y178" s="187"/>
      <c r="Z178" s="187"/>
      <c r="AA178" s="187"/>
      <c r="AB178" s="187"/>
      <c r="AC178" s="187"/>
      <c r="AD178" s="152"/>
      <c r="AE178" s="154"/>
      <c r="AF178" s="152"/>
      <c r="AG178" s="152"/>
      <c r="AH178" s="152"/>
      <c r="AI178" s="152"/>
      <c r="AJ178" s="152"/>
      <c r="AK178" s="152"/>
      <c r="AL178" s="152"/>
      <c r="AM178" s="152"/>
      <c r="AN178" s="152"/>
      <c r="AO178" s="152"/>
      <c r="AP178" s="152"/>
      <c r="AQ178" s="152"/>
      <c r="AR178" s="152"/>
      <c r="AS178" s="152"/>
      <c r="AT178" s="152"/>
      <c r="AU178" s="152"/>
      <c r="AV178" s="152"/>
      <c r="AY178" s="142">
        <f t="shared" si="8"/>
        <v>1</v>
      </c>
      <c r="AZ178" s="142">
        <f>IF(BA178="",0,IFERROR(IF(VLOOKUP(BA178,BA$44:BA177,1,0)&gt;0,0,0),1))</f>
        <v>0</v>
      </c>
      <c r="BA178" s="143">
        <f>IF(DATOS!J136=AW$45,DATOS!C136,"")</f>
        <v>0</v>
      </c>
      <c r="BP178" s="152"/>
      <c r="BQ178" s="152"/>
      <c r="BR178" s="152"/>
      <c r="BS178" s="152"/>
      <c r="BT178" s="152"/>
      <c r="BU178" s="152"/>
      <c r="BV178" s="152"/>
      <c r="BW178" s="152"/>
      <c r="BX178" s="152"/>
      <c r="BY178" s="152"/>
      <c r="BZ178" s="152"/>
      <c r="CA178" s="152"/>
      <c r="CB178" s="152"/>
      <c r="CC178" s="152"/>
      <c r="CD178" s="152"/>
      <c r="CE178" s="152"/>
      <c r="CF178" s="152"/>
      <c r="CG178" s="152"/>
      <c r="CH178" s="152"/>
      <c r="CI178" s="152"/>
      <c r="CJ178" s="152"/>
      <c r="CK178" s="152"/>
      <c r="CL178" s="152"/>
      <c r="CM178" s="152"/>
      <c r="CN178" s="152"/>
      <c r="CO178" s="152"/>
      <c r="CP178" s="152"/>
      <c r="CQ178" s="152"/>
      <c r="CR178" s="152"/>
      <c r="CS178" s="152"/>
    </row>
    <row r="179" spans="21:97" x14ac:dyDescent="0.25">
      <c r="U179" s="154"/>
      <c r="V179" s="154"/>
      <c r="W179" s="187"/>
      <c r="X179" s="187"/>
      <c r="Y179" s="187"/>
      <c r="Z179" s="187"/>
      <c r="AA179" s="187"/>
      <c r="AB179" s="187"/>
      <c r="AC179" s="187"/>
      <c r="AD179" s="152"/>
      <c r="AE179" s="154"/>
      <c r="AF179" s="152"/>
      <c r="AG179" s="152"/>
      <c r="AH179" s="152"/>
      <c r="AI179" s="152"/>
      <c r="AJ179" s="152"/>
      <c r="AK179" s="152"/>
      <c r="AL179" s="152"/>
      <c r="AM179" s="152"/>
      <c r="AN179" s="152"/>
      <c r="AO179" s="152"/>
      <c r="AP179" s="152"/>
      <c r="AQ179" s="152"/>
      <c r="AR179" s="152"/>
      <c r="AS179" s="152"/>
      <c r="AT179" s="152"/>
      <c r="AU179" s="152"/>
      <c r="AV179" s="152"/>
      <c r="AY179" s="142">
        <f t="shared" si="8"/>
        <v>1</v>
      </c>
      <c r="AZ179" s="142">
        <f>IF(BA179="",0,IFERROR(IF(VLOOKUP(BA179,BA$44:BA178,1,0)&gt;0,0,0),1))</f>
        <v>0</v>
      </c>
      <c r="BA179" s="143">
        <f>IF(DATOS!J137=AW$45,DATOS!C137,"")</f>
        <v>0</v>
      </c>
      <c r="BP179" s="152"/>
      <c r="BQ179" s="152"/>
      <c r="BR179" s="152"/>
      <c r="BS179" s="152"/>
      <c r="BT179" s="152"/>
      <c r="BU179" s="152"/>
      <c r="BV179" s="152"/>
      <c r="BW179" s="152"/>
      <c r="BX179" s="152"/>
      <c r="BY179" s="152"/>
      <c r="BZ179" s="152"/>
      <c r="CA179" s="152"/>
      <c r="CB179" s="152"/>
      <c r="CC179" s="152"/>
      <c r="CD179" s="152"/>
      <c r="CE179" s="152"/>
      <c r="CF179" s="152"/>
      <c r="CG179" s="152"/>
      <c r="CH179" s="152"/>
      <c r="CI179" s="152"/>
      <c r="CJ179" s="152"/>
      <c r="CK179" s="152"/>
      <c r="CL179" s="152"/>
      <c r="CM179" s="152"/>
      <c r="CN179" s="152"/>
      <c r="CO179" s="152"/>
      <c r="CP179" s="152"/>
      <c r="CQ179" s="152"/>
      <c r="CR179" s="152"/>
      <c r="CS179" s="152"/>
    </row>
    <row r="180" spans="21:97" x14ac:dyDescent="0.25">
      <c r="U180" s="154"/>
      <c r="V180" s="154"/>
      <c r="W180" s="187"/>
      <c r="X180" s="187"/>
      <c r="Y180" s="187"/>
      <c r="Z180" s="187"/>
      <c r="AA180" s="187"/>
      <c r="AB180" s="187"/>
      <c r="AC180" s="187"/>
      <c r="AD180" s="152"/>
      <c r="AE180" s="154"/>
      <c r="AF180" s="152"/>
      <c r="AG180" s="152"/>
      <c r="AH180" s="152"/>
      <c r="AI180" s="152"/>
      <c r="AJ180" s="152"/>
      <c r="AK180" s="152"/>
      <c r="AL180" s="152"/>
      <c r="AM180" s="152"/>
      <c r="AN180" s="152"/>
      <c r="AO180" s="152"/>
      <c r="AP180" s="152"/>
      <c r="AQ180" s="152"/>
      <c r="AR180" s="152"/>
      <c r="AS180" s="152"/>
      <c r="AT180" s="152"/>
      <c r="AU180" s="152"/>
      <c r="AV180" s="152"/>
      <c r="AY180" s="142">
        <f t="shared" si="8"/>
        <v>1</v>
      </c>
      <c r="AZ180" s="142">
        <f>IF(BA180="",0,IFERROR(IF(VLOOKUP(BA180,BA$44:BA179,1,0)&gt;0,0,0),1))</f>
        <v>0</v>
      </c>
      <c r="BA180" s="143">
        <f>IF(DATOS!J138=AW$45,DATOS!C138,"")</f>
        <v>0</v>
      </c>
      <c r="BP180" s="152"/>
      <c r="BQ180" s="152"/>
      <c r="BR180" s="152"/>
      <c r="BS180" s="152"/>
      <c r="BT180" s="152"/>
      <c r="BU180" s="152"/>
      <c r="BV180" s="152"/>
      <c r="BW180" s="152"/>
      <c r="BX180" s="152"/>
      <c r="BY180" s="152"/>
      <c r="BZ180" s="152"/>
      <c r="CA180" s="152"/>
      <c r="CB180" s="152"/>
      <c r="CC180" s="152"/>
      <c r="CD180" s="152"/>
      <c r="CE180" s="152"/>
      <c r="CF180" s="152"/>
      <c r="CG180" s="152"/>
      <c r="CH180" s="152"/>
      <c r="CI180" s="152"/>
      <c r="CJ180" s="152"/>
      <c r="CK180" s="152"/>
      <c r="CL180" s="152"/>
      <c r="CM180" s="152"/>
      <c r="CN180" s="152"/>
      <c r="CO180" s="152"/>
      <c r="CP180" s="152"/>
      <c r="CQ180" s="152"/>
      <c r="CR180" s="152"/>
      <c r="CS180" s="152"/>
    </row>
    <row r="181" spans="21:97" x14ac:dyDescent="0.25">
      <c r="U181" s="154"/>
      <c r="V181" s="154"/>
      <c r="W181" s="187"/>
      <c r="X181" s="187"/>
      <c r="Y181" s="187"/>
      <c r="Z181" s="187"/>
      <c r="AA181" s="187"/>
      <c r="AB181" s="187"/>
      <c r="AC181" s="187"/>
      <c r="AD181" s="152"/>
      <c r="AE181" s="154"/>
      <c r="AF181" s="152"/>
      <c r="AG181" s="152"/>
      <c r="AH181" s="152"/>
      <c r="AI181" s="152"/>
      <c r="AJ181" s="152"/>
      <c r="AK181" s="152"/>
      <c r="AL181" s="152"/>
      <c r="AM181" s="152"/>
      <c r="AN181" s="152"/>
      <c r="AO181" s="152"/>
      <c r="AP181" s="152"/>
      <c r="AQ181" s="152"/>
      <c r="AR181" s="152"/>
      <c r="AS181" s="152"/>
      <c r="AT181" s="152"/>
      <c r="AU181" s="152"/>
      <c r="AV181" s="152"/>
      <c r="AY181" s="142">
        <f t="shared" si="8"/>
        <v>1</v>
      </c>
      <c r="AZ181" s="142">
        <f>IF(BA181="",0,IFERROR(IF(VLOOKUP(BA181,BA$44:BA180,1,0)&gt;0,0,0),1))</f>
        <v>0</v>
      </c>
      <c r="BA181" s="143">
        <f>IF(DATOS!J139=AW$45,DATOS!C139,"")</f>
        <v>0</v>
      </c>
      <c r="BP181" s="152"/>
      <c r="BQ181" s="152"/>
      <c r="BR181" s="152"/>
      <c r="BS181" s="152"/>
      <c r="BT181" s="152"/>
      <c r="BU181" s="152"/>
      <c r="BV181" s="152"/>
      <c r="BW181" s="152"/>
      <c r="BX181" s="152"/>
      <c r="BY181" s="152"/>
      <c r="BZ181" s="152"/>
      <c r="CA181" s="152"/>
      <c r="CB181" s="152"/>
      <c r="CC181" s="152"/>
      <c r="CD181" s="152"/>
      <c r="CE181" s="152"/>
      <c r="CF181" s="152"/>
      <c r="CG181" s="152"/>
      <c r="CH181" s="152"/>
      <c r="CI181" s="152"/>
      <c r="CJ181" s="152"/>
      <c r="CK181" s="152"/>
      <c r="CL181" s="152"/>
      <c r="CM181" s="152"/>
      <c r="CN181" s="152"/>
      <c r="CO181" s="152"/>
      <c r="CP181" s="152"/>
      <c r="CQ181" s="152"/>
      <c r="CR181" s="152"/>
      <c r="CS181" s="152"/>
    </row>
    <row r="182" spans="21:97" x14ac:dyDescent="0.25">
      <c r="U182" s="154"/>
      <c r="V182" s="154"/>
      <c r="W182" s="187"/>
      <c r="X182" s="187"/>
      <c r="Y182" s="187"/>
      <c r="Z182" s="187"/>
      <c r="AA182" s="187"/>
      <c r="AB182" s="187"/>
      <c r="AC182" s="187"/>
      <c r="AD182" s="152"/>
      <c r="AE182" s="154"/>
      <c r="AF182" s="152"/>
      <c r="AG182" s="152"/>
      <c r="AH182" s="152"/>
      <c r="AI182" s="152"/>
      <c r="AJ182" s="152"/>
      <c r="AK182" s="152"/>
      <c r="AL182" s="152"/>
      <c r="AM182" s="152"/>
      <c r="AN182" s="152"/>
      <c r="AO182" s="152"/>
      <c r="AP182" s="152"/>
      <c r="AQ182" s="152"/>
      <c r="AR182" s="152"/>
      <c r="AS182" s="152"/>
      <c r="AT182" s="152"/>
      <c r="AU182" s="152"/>
      <c r="AV182" s="152"/>
      <c r="AY182" s="142">
        <f t="shared" si="8"/>
        <v>1</v>
      </c>
      <c r="AZ182" s="142">
        <f>IF(BA182="",0,IFERROR(IF(VLOOKUP(BA182,BA$44:BA181,1,0)&gt;0,0,0),1))</f>
        <v>0</v>
      </c>
      <c r="BA182" s="143">
        <f>IF(DATOS!J140=AW$45,DATOS!C140,"")</f>
        <v>0</v>
      </c>
      <c r="BP182" s="152"/>
      <c r="BQ182" s="152"/>
      <c r="BR182" s="152"/>
      <c r="BS182" s="152"/>
      <c r="BT182" s="152"/>
      <c r="BU182" s="152"/>
      <c r="BV182" s="152"/>
      <c r="BW182" s="152"/>
      <c r="BX182" s="152"/>
      <c r="BY182" s="152"/>
      <c r="BZ182" s="152"/>
      <c r="CA182" s="152"/>
      <c r="CB182" s="152"/>
      <c r="CC182" s="152"/>
      <c r="CD182" s="152"/>
      <c r="CE182" s="152"/>
      <c r="CF182" s="152"/>
      <c r="CG182" s="152"/>
      <c r="CH182" s="152"/>
      <c r="CI182" s="152"/>
      <c r="CJ182" s="152"/>
      <c r="CK182" s="152"/>
      <c r="CL182" s="152"/>
      <c r="CM182" s="152"/>
      <c r="CN182" s="152"/>
      <c r="CO182" s="152"/>
      <c r="CP182" s="152"/>
      <c r="CQ182" s="152"/>
      <c r="CR182" s="152"/>
      <c r="CS182" s="152"/>
    </row>
    <row r="183" spans="21:97" x14ac:dyDescent="0.25">
      <c r="U183" s="154"/>
      <c r="V183" s="154"/>
      <c r="W183" s="187"/>
      <c r="X183" s="187"/>
      <c r="Y183" s="187"/>
      <c r="Z183" s="187"/>
      <c r="AA183" s="187"/>
      <c r="AB183" s="187"/>
      <c r="AC183" s="187"/>
      <c r="AD183" s="152"/>
      <c r="AE183" s="154"/>
      <c r="AF183" s="152"/>
      <c r="AG183" s="152"/>
      <c r="AH183" s="152"/>
      <c r="AI183" s="152"/>
      <c r="AJ183" s="152"/>
      <c r="AK183" s="152"/>
      <c r="AL183" s="152"/>
      <c r="AM183" s="152"/>
      <c r="AN183" s="152"/>
      <c r="AO183" s="152"/>
      <c r="AP183" s="152"/>
      <c r="AQ183" s="152"/>
      <c r="AR183" s="152"/>
      <c r="AS183" s="152"/>
      <c r="AT183" s="152"/>
      <c r="AU183" s="152"/>
      <c r="AV183" s="152"/>
      <c r="AY183" s="142">
        <f t="shared" si="8"/>
        <v>1</v>
      </c>
      <c r="AZ183" s="142">
        <f>IF(BA183="",0,IFERROR(IF(VLOOKUP(BA183,BA$44:BA182,1,0)&gt;0,0,0),1))</f>
        <v>0</v>
      </c>
      <c r="BA183" s="143">
        <f>IF(DATOS!J141=AW$45,DATOS!C141,"")</f>
        <v>0</v>
      </c>
      <c r="BP183" s="152"/>
      <c r="BQ183" s="152"/>
      <c r="BR183" s="152"/>
      <c r="BS183" s="152"/>
      <c r="BT183" s="152"/>
      <c r="BU183" s="152"/>
      <c r="BV183" s="152"/>
      <c r="BW183" s="152"/>
      <c r="BX183" s="152"/>
      <c r="BY183" s="152"/>
      <c r="BZ183" s="152"/>
      <c r="CA183" s="152"/>
      <c r="CB183" s="152"/>
      <c r="CC183" s="152"/>
      <c r="CD183" s="152"/>
      <c r="CE183" s="152"/>
      <c r="CF183" s="152"/>
      <c r="CG183" s="152"/>
      <c r="CH183" s="152"/>
      <c r="CI183" s="152"/>
      <c r="CJ183" s="152"/>
      <c r="CK183" s="152"/>
      <c r="CL183" s="152"/>
      <c r="CM183" s="152"/>
      <c r="CN183" s="152"/>
      <c r="CO183" s="152"/>
      <c r="CP183" s="152"/>
      <c r="CQ183" s="152"/>
      <c r="CR183" s="152"/>
      <c r="CS183" s="152"/>
    </row>
    <row r="184" spans="21:97" x14ac:dyDescent="0.25">
      <c r="U184" s="142"/>
      <c r="V184" s="142"/>
      <c r="W184" s="142"/>
      <c r="X184" s="142"/>
      <c r="Y184" s="142"/>
      <c r="Z184" s="142"/>
      <c r="AA184" s="142"/>
      <c r="AB184" s="142"/>
      <c r="AC184" s="142"/>
      <c r="AE184" s="142"/>
      <c r="AH184" s="152"/>
      <c r="AI184" s="152"/>
      <c r="AJ184" s="152"/>
      <c r="AK184" s="152"/>
      <c r="AL184" s="152"/>
      <c r="AM184" s="152"/>
      <c r="AN184" s="152"/>
      <c r="AO184" s="152"/>
      <c r="AP184" s="152"/>
      <c r="AQ184" s="152"/>
      <c r="AR184" s="152"/>
      <c r="AS184" s="152"/>
      <c r="AT184" s="152"/>
      <c r="AU184" s="152"/>
      <c r="AV184" s="152"/>
      <c r="AY184" s="142">
        <f t="shared" si="8"/>
        <v>1</v>
      </c>
      <c r="AZ184" s="142">
        <f>IF(BA184="",0,IFERROR(IF(VLOOKUP(BA184,BA$44:BA183,1,0)&gt;0,0,0),1))</f>
        <v>0</v>
      </c>
      <c r="BA184" s="143">
        <f>IF(DATOS!J142=AW$45,DATOS!C142,"")</f>
        <v>0</v>
      </c>
      <c r="BP184" s="152"/>
      <c r="BQ184" s="152"/>
      <c r="BR184" s="152"/>
      <c r="BS184" s="152"/>
      <c r="BT184" s="152"/>
      <c r="BU184" s="152"/>
      <c r="BV184" s="152"/>
      <c r="BW184" s="152"/>
      <c r="BX184" s="152"/>
      <c r="BY184" s="152"/>
      <c r="BZ184" s="152"/>
      <c r="CA184" s="152"/>
      <c r="CB184" s="152"/>
      <c r="CC184" s="152"/>
      <c r="CD184" s="152"/>
      <c r="CE184" s="152"/>
      <c r="CF184" s="152"/>
      <c r="CG184" s="152"/>
      <c r="CH184" s="152"/>
      <c r="CI184" s="152"/>
      <c r="CJ184" s="152"/>
      <c r="CK184" s="152"/>
      <c r="CL184" s="152"/>
      <c r="CM184" s="152"/>
      <c r="CN184" s="152"/>
      <c r="CO184" s="152"/>
      <c r="CP184" s="152"/>
      <c r="CQ184" s="152"/>
      <c r="CR184" s="152"/>
      <c r="CS184" s="152"/>
    </row>
    <row r="185" spans="21:97" x14ac:dyDescent="0.25">
      <c r="U185" s="154"/>
      <c r="V185" s="154"/>
      <c r="W185" s="187"/>
      <c r="X185" s="187"/>
      <c r="Y185" s="187"/>
      <c r="Z185" s="187"/>
      <c r="AA185" s="187"/>
      <c r="AB185" s="187"/>
      <c r="AC185" s="187"/>
      <c r="AD185" s="152"/>
      <c r="AE185" s="154"/>
      <c r="AF185" s="152"/>
      <c r="AG185" s="152"/>
      <c r="AH185" s="152"/>
      <c r="AI185" s="152"/>
      <c r="AJ185" s="152"/>
      <c r="AK185" s="152"/>
      <c r="AL185" s="152"/>
      <c r="AM185" s="152"/>
      <c r="AN185" s="152"/>
      <c r="AO185" s="152"/>
      <c r="AP185" s="152"/>
      <c r="AQ185" s="152"/>
      <c r="AR185" s="152"/>
      <c r="AS185" s="152"/>
      <c r="AT185" s="152"/>
      <c r="AU185" s="152"/>
      <c r="AV185" s="152"/>
      <c r="AY185" s="142">
        <f t="shared" si="8"/>
        <v>1</v>
      </c>
      <c r="AZ185" s="142">
        <f>IF(BA185="",0,IFERROR(IF(VLOOKUP(BA185,BA$44:BA184,1,0)&gt;0,0,0),1))</f>
        <v>0</v>
      </c>
      <c r="BA185" s="143">
        <f>IF(DATOS!J143=AW$45,DATOS!C143,"")</f>
        <v>0</v>
      </c>
      <c r="BP185" s="152"/>
      <c r="BQ185" s="152"/>
      <c r="BR185" s="152"/>
      <c r="BS185" s="152"/>
      <c r="BT185" s="152"/>
      <c r="BU185" s="152"/>
      <c r="BV185" s="152"/>
      <c r="BW185" s="152"/>
      <c r="BX185" s="152"/>
      <c r="BY185" s="152"/>
      <c r="BZ185" s="152"/>
      <c r="CA185" s="152"/>
      <c r="CB185" s="152"/>
      <c r="CC185" s="152"/>
      <c r="CD185" s="152"/>
      <c r="CE185" s="152"/>
      <c r="CF185" s="152"/>
      <c r="CG185" s="152"/>
      <c r="CH185" s="152"/>
      <c r="CI185" s="152"/>
      <c r="CJ185" s="152"/>
      <c r="CK185" s="152"/>
      <c r="CL185" s="152"/>
      <c r="CM185" s="152"/>
      <c r="CN185" s="152"/>
      <c r="CO185" s="152"/>
      <c r="CP185" s="152"/>
      <c r="CQ185" s="152"/>
      <c r="CR185" s="152"/>
      <c r="CS185" s="152"/>
    </row>
    <row r="186" spans="21:97" x14ac:dyDescent="0.25">
      <c r="U186" s="154"/>
      <c r="V186" s="154"/>
      <c r="W186" s="187"/>
      <c r="X186" s="187"/>
      <c r="Y186" s="187"/>
      <c r="Z186" s="187"/>
      <c r="AA186" s="187"/>
      <c r="AB186" s="187"/>
      <c r="AC186" s="187"/>
      <c r="AD186" s="152"/>
      <c r="AE186" s="154"/>
      <c r="AF186" s="152"/>
      <c r="AG186" s="152"/>
      <c r="AH186" s="152"/>
      <c r="AI186" s="152"/>
      <c r="AJ186" s="152"/>
      <c r="AK186" s="152"/>
      <c r="AL186" s="152"/>
      <c r="AM186" s="152"/>
      <c r="AN186" s="152"/>
      <c r="AO186" s="152"/>
      <c r="AP186" s="152"/>
      <c r="AQ186" s="152"/>
      <c r="AR186" s="152"/>
      <c r="AS186" s="152"/>
      <c r="AT186" s="152"/>
      <c r="AU186" s="152"/>
      <c r="AV186" s="152"/>
      <c r="AY186" s="142">
        <f t="shared" si="8"/>
        <v>1</v>
      </c>
      <c r="AZ186" s="142">
        <f>IF(BA186="",0,IFERROR(IF(VLOOKUP(BA186,BA$44:BA185,1,0)&gt;0,0,0),1))</f>
        <v>0</v>
      </c>
      <c r="BA186" s="143">
        <f>IF(DATOS!J144=AW$45,DATOS!C144,"")</f>
        <v>0</v>
      </c>
      <c r="BP186" s="152"/>
      <c r="BQ186" s="152"/>
      <c r="BR186" s="152"/>
      <c r="BS186" s="152"/>
      <c r="BT186" s="152"/>
      <c r="BU186" s="152"/>
      <c r="BV186" s="152"/>
      <c r="BW186" s="152"/>
      <c r="BX186" s="152"/>
      <c r="BY186" s="152"/>
      <c r="BZ186" s="152"/>
      <c r="CA186" s="152"/>
      <c r="CB186" s="152"/>
      <c r="CC186" s="152"/>
      <c r="CD186" s="152"/>
      <c r="CE186" s="152"/>
      <c r="CF186" s="152"/>
      <c r="CG186" s="152"/>
      <c r="CH186" s="152"/>
      <c r="CI186" s="152"/>
      <c r="CJ186" s="152"/>
      <c r="CK186" s="152"/>
      <c r="CL186" s="152"/>
      <c r="CM186" s="152"/>
      <c r="CN186" s="152"/>
      <c r="CO186" s="152"/>
      <c r="CP186" s="152"/>
      <c r="CQ186" s="152"/>
      <c r="CR186" s="152"/>
      <c r="CS186" s="152"/>
    </row>
    <row r="187" spans="21:97" x14ac:dyDescent="0.25">
      <c r="U187" s="154"/>
      <c r="V187" s="154"/>
      <c r="W187" s="187"/>
      <c r="X187" s="187"/>
      <c r="Y187" s="187"/>
      <c r="Z187" s="187"/>
      <c r="AA187" s="187"/>
      <c r="AB187" s="187"/>
      <c r="AC187" s="187"/>
      <c r="AD187" s="152"/>
      <c r="AE187" s="154"/>
      <c r="AF187" s="152"/>
      <c r="AG187" s="152"/>
      <c r="AH187" s="152"/>
      <c r="AI187" s="152"/>
      <c r="AJ187" s="152"/>
      <c r="AK187" s="152"/>
      <c r="AL187" s="152"/>
      <c r="AM187" s="152"/>
      <c r="AN187" s="152"/>
      <c r="AO187" s="152"/>
      <c r="AP187" s="152"/>
      <c r="AQ187" s="152"/>
      <c r="AR187" s="152"/>
      <c r="AS187" s="152"/>
      <c r="AT187" s="152"/>
      <c r="AU187" s="152"/>
      <c r="AV187" s="152"/>
      <c r="AY187" s="142">
        <f t="shared" si="8"/>
        <v>1</v>
      </c>
      <c r="AZ187" s="142">
        <f>IF(BA187="",0,IFERROR(IF(VLOOKUP(BA187,BA$44:BA186,1,0)&gt;0,0,0),1))</f>
        <v>0</v>
      </c>
      <c r="BA187" s="143">
        <f>IF(DATOS!J145=AW$45,DATOS!C145,"")</f>
        <v>0</v>
      </c>
      <c r="BP187" s="152"/>
      <c r="BQ187" s="152"/>
      <c r="BR187" s="152"/>
      <c r="BS187" s="152"/>
      <c r="BT187" s="152"/>
      <c r="BU187" s="152"/>
      <c r="BV187" s="152"/>
      <c r="BW187" s="152"/>
      <c r="BX187" s="152"/>
      <c r="BY187" s="152"/>
      <c r="BZ187" s="152"/>
      <c r="CA187" s="152"/>
      <c r="CB187" s="152"/>
      <c r="CC187" s="152"/>
      <c r="CD187" s="152"/>
      <c r="CE187" s="152"/>
      <c r="CF187" s="152"/>
      <c r="CG187" s="152"/>
      <c r="CH187" s="152"/>
      <c r="CI187" s="152"/>
      <c r="CJ187" s="152"/>
      <c r="CK187" s="152"/>
      <c r="CL187" s="152"/>
      <c r="CM187" s="152"/>
      <c r="CN187" s="152"/>
      <c r="CO187" s="152"/>
      <c r="CP187" s="152"/>
      <c r="CQ187" s="152"/>
      <c r="CR187" s="152"/>
      <c r="CS187" s="152"/>
    </row>
    <row r="188" spans="21:97" x14ac:dyDescent="0.25">
      <c r="U188" s="154"/>
      <c r="V188" s="154"/>
      <c r="W188" s="187"/>
      <c r="X188" s="187"/>
      <c r="Y188" s="187"/>
      <c r="Z188" s="187"/>
      <c r="AA188" s="187"/>
      <c r="AB188" s="187"/>
      <c r="AC188" s="187"/>
      <c r="AD188" s="152"/>
      <c r="AE188" s="154"/>
      <c r="AF188" s="152"/>
      <c r="AG188" s="152"/>
      <c r="AH188" s="152"/>
      <c r="AI188" s="152"/>
      <c r="AJ188" s="152"/>
      <c r="AK188" s="152"/>
      <c r="AL188" s="152"/>
      <c r="AM188" s="152"/>
      <c r="AN188" s="152"/>
      <c r="AO188" s="152"/>
      <c r="AP188" s="152"/>
      <c r="AQ188" s="152"/>
      <c r="AR188" s="152"/>
      <c r="AS188" s="152"/>
      <c r="AT188" s="152"/>
      <c r="AU188" s="152"/>
      <c r="AV188" s="152"/>
      <c r="AY188" s="142">
        <f t="shared" si="8"/>
        <v>1</v>
      </c>
      <c r="AZ188" s="142">
        <f>IF(BA188="",0,IFERROR(IF(VLOOKUP(BA188,BA$44:BA187,1,0)&gt;0,0,0),1))</f>
        <v>0</v>
      </c>
      <c r="BA188" s="143">
        <f>IF(DATOS!J146=AW$45,DATOS!C146,"")</f>
        <v>0</v>
      </c>
      <c r="BP188" s="152"/>
      <c r="BQ188" s="152"/>
      <c r="BR188" s="152"/>
      <c r="BS188" s="152"/>
      <c r="BT188" s="152"/>
      <c r="BU188" s="152"/>
      <c r="BV188" s="152"/>
      <c r="BW188" s="152"/>
      <c r="BX188" s="152"/>
      <c r="BY188" s="152"/>
      <c r="BZ188" s="152"/>
      <c r="CA188" s="152"/>
      <c r="CB188" s="152"/>
      <c r="CC188" s="152"/>
      <c r="CD188" s="152"/>
      <c r="CE188" s="152"/>
      <c r="CF188" s="152"/>
      <c r="CG188" s="152"/>
      <c r="CH188" s="152"/>
      <c r="CI188" s="152"/>
      <c r="CJ188" s="152"/>
      <c r="CK188" s="152"/>
      <c r="CL188" s="152"/>
      <c r="CM188" s="152"/>
      <c r="CN188" s="152"/>
      <c r="CO188" s="152"/>
      <c r="CP188" s="152"/>
      <c r="CQ188" s="152"/>
      <c r="CR188" s="152"/>
      <c r="CS188" s="152"/>
    </row>
    <row r="189" spans="21:97" x14ac:dyDescent="0.25">
      <c r="U189" s="154"/>
      <c r="V189" s="154"/>
      <c r="W189" s="187"/>
      <c r="X189" s="187"/>
      <c r="Y189" s="187"/>
      <c r="Z189" s="187"/>
      <c r="AA189" s="187"/>
      <c r="AB189" s="187"/>
      <c r="AC189" s="187"/>
      <c r="AD189" s="152"/>
      <c r="AE189" s="154"/>
      <c r="AF189" s="152"/>
      <c r="AG189" s="152"/>
      <c r="AH189" s="152"/>
      <c r="AI189" s="152"/>
      <c r="AJ189" s="152"/>
      <c r="AK189" s="152"/>
      <c r="AL189" s="152"/>
      <c r="AM189" s="152"/>
      <c r="AN189" s="152"/>
      <c r="AO189" s="152"/>
      <c r="AP189" s="152"/>
      <c r="AQ189" s="152"/>
      <c r="AR189" s="152"/>
      <c r="AS189" s="152"/>
      <c r="AT189" s="152"/>
      <c r="AU189" s="152"/>
      <c r="AV189" s="152"/>
      <c r="AY189" s="142">
        <f t="shared" si="8"/>
        <v>1</v>
      </c>
      <c r="AZ189" s="142">
        <f>IF(BA189="",0,IFERROR(IF(VLOOKUP(BA189,BA$44:BA188,1,0)&gt;0,0,0),1))</f>
        <v>0</v>
      </c>
      <c r="BA189" s="143">
        <f>IF(DATOS!J147=AW$45,DATOS!C147,"")</f>
        <v>0</v>
      </c>
    </row>
    <row r="190" spans="21:97" x14ac:dyDescent="0.25">
      <c r="U190" s="154"/>
      <c r="V190" s="154"/>
      <c r="W190" s="187"/>
      <c r="X190" s="187"/>
      <c r="Y190" s="187"/>
      <c r="Z190" s="187"/>
      <c r="AA190" s="187"/>
      <c r="AB190" s="187"/>
      <c r="AC190" s="187"/>
      <c r="AD190" s="152"/>
      <c r="AE190" s="154"/>
      <c r="AF190" s="152"/>
      <c r="AG190" s="152"/>
      <c r="AH190" s="152"/>
      <c r="AI190" s="152"/>
      <c r="AJ190" s="152"/>
      <c r="AK190" s="152"/>
      <c r="AL190" s="152"/>
      <c r="AM190" s="152"/>
      <c r="AN190" s="152"/>
      <c r="AO190" s="152"/>
      <c r="AP190" s="152"/>
      <c r="AQ190" s="152"/>
      <c r="AR190" s="152"/>
      <c r="AS190" s="152"/>
      <c r="AT190" s="152"/>
      <c r="AU190" s="152"/>
      <c r="AV190" s="152"/>
      <c r="AY190" s="142">
        <f t="shared" si="8"/>
        <v>1</v>
      </c>
      <c r="AZ190" s="142">
        <f>IF(BA190="",0,IFERROR(IF(VLOOKUP(BA190,BA$44:BA189,1,0)&gt;0,0,0),1))</f>
        <v>0</v>
      </c>
      <c r="BA190" s="143">
        <f>IF(DATOS!J148=AW$45,DATOS!C148,"")</f>
        <v>0</v>
      </c>
    </row>
    <row r="191" spans="21:97" x14ac:dyDescent="0.25">
      <c r="U191" s="154"/>
      <c r="V191" s="154"/>
      <c r="W191" s="187"/>
      <c r="X191" s="187"/>
      <c r="Y191" s="187"/>
      <c r="Z191" s="187"/>
      <c r="AA191" s="187"/>
      <c r="AB191" s="187"/>
      <c r="AC191" s="187"/>
      <c r="AD191" s="152"/>
      <c r="AE191" s="154"/>
      <c r="AF191" s="152"/>
      <c r="AG191" s="152"/>
      <c r="AH191" s="152"/>
      <c r="AI191" s="152"/>
      <c r="AJ191" s="152"/>
      <c r="AK191" s="152"/>
      <c r="AL191" s="152"/>
      <c r="AM191" s="152"/>
      <c r="AN191" s="152"/>
      <c r="AO191" s="152"/>
      <c r="AP191" s="152"/>
      <c r="AQ191" s="152"/>
      <c r="AR191" s="152"/>
      <c r="AS191" s="152"/>
      <c r="AT191" s="152"/>
      <c r="AU191" s="152"/>
      <c r="AV191" s="152"/>
      <c r="AY191" s="142">
        <f t="shared" si="8"/>
        <v>1</v>
      </c>
      <c r="AZ191" s="142">
        <f>IF(BA191="",0,IFERROR(IF(VLOOKUP(BA191,BA$44:BA190,1,0)&gt;0,0,0),1))</f>
        <v>0</v>
      </c>
      <c r="BA191" s="143">
        <f>IF(DATOS!J149=AW$45,DATOS!C149,"")</f>
        <v>0</v>
      </c>
    </row>
    <row r="192" spans="21:97" x14ac:dyDescent="0.25">
      <c r="U192" s="154"/>
      <c r="V192" s="154"/>
      <c r="W192" s="187"/>
      <c r="X192" s="187"/>
      <c r="Y192" s="187"/>
      <c r="Z192" s="187"/>
      <c r="AA192" s="187"/>
      <c r="AB192" s="187"/>
      <c r="AC192" s="187"/>
      <c r="AD192" s="152"/>
      <c r="AE192" s="154"/>
      <c r="AF192" s="152"/>
      <c r="AG192" s="152"/>
      <c r="AH192" s="152"/>
      <c r="AI192" s="152"/>
      <c r="AJ192" s="152"/>
      <c r="AK192" s="152"/>
      <c r="AL192" s="152"/>
      <c r="AM192" s="152"/>
      <c r="AN192" s="152"/>
      <c r="AO192" s="152"/>
      <c r="AP192" s="152"/>
      <c r="AQ192" s="152"/>
      <c r="AR192" s="152"/>
      <c r="AS192" s="152"/>
      <c r="AT192" s="152"/>
      <c r="AU192" s="152"/>
      <c r="AV192" s="152"/>
      <c r="AY192" s="142">
        <f t="shared" si="8"/>
        <v>1</v>
      </c>
      <c r="AZ192" s="142">
        <f>IF(BA192="",0,IFERROR(IF(VLOOKUP(BA192,BA$44:BA191,1,0)&gt;0,0,0),1))</f>
        <v>0</v>
      </c>
      <c r="BA192" s="143">
        <f>IF(DATOS!J150=AW$45,DATOS!C150,"")</f>
        <v>0</v>
      </c>
    </row>
    <row r="193" spans="21:53" x14ac:dyDescent="0.25">
      <c r="U193" s="154"/>
      <c r="V193" s="154"/>
      <c r="W193" s="187"/>
      <c r="X193" s="187"/>
      <c r="Y193" s="187"/>
      <c r="Z193" s="187"/>
      <c r="AA193" s="187"/>
      <c r="AB193" s="187"/>
      <c r="AC193" s="187"/>
      <c r="AD193" s="152"/>
      <c r="AE193" s="154"/>
      <c r="AF193" s="152"/>
      <c r="AG193" s="152"/>
      <c r="AH193" s="152"/>
      <c r="AI193" s="152"/>
      <c r="AJ193" s="152"/>
      <c r="AK193" s="152"/>
      <c r="AL193" s="152"/>
      <c r="AM193" s="152"/>
      <c r="AN193" s="152"/>
      <c r="AO193" s="152"/>
      <c r="AP193" s="152"/>
      <c r="AQ193" s="152"/>
      <c r="AR193" s="152"/>
      <c r="AS193" s="152"/>
      <c r="AT193" s="152"/>
      <c r="AU193" s="152"/>
      <c r="AV193" s="152"/>
      <c r="AY193" s="142">
        <f t="shared" si="8"/>
        <v>1</v>
      </c>
      <c r="AZ193" s="142">
        <f>IF(BA193="",0,IFERROR(IF(VLOOKUP(BA193,BA$44:BA192,1,0)&gt;0,0,0),1))</f>
        <v>0</v>
      </c>
      <c r="BA193" s="143">
        <f>IF(DATOS!J151=AW$45,DATOS!C151,"")</f>
        <v>0</v>
      </c>
    </row>
    <row r="194" spans="21:53" x14ac:dyDescent="0.25">
      <c r="U194" s="154"/>
      <c r="V194" s="154"/>
      <c r="W194" s="187"/>
      <c r="X194" s="187"/>
      <c r="Y194" s="187"/>
      <c r="Z194" s="187"/>
      <c r="AA194" s="187"/>
      <c r="AB194" s="187"/>
      <c r="AC194" s="187"/>
      <c r="AD194" s="152"/>
      <c r="AE194" s="154"/>
      <c r="AF194" s="152"/>
      <c r="AG194" s="152"/>
      <c r="AH194" s="152"/>
      <c r="AI194" s="152"/>
      <c r="AJ194" s="152"/>
      <c r="AK194" s="152"/>
      <c r="AL194" s="152"/>
      <c r="AM194" s="152"/>
      <c r="AN194" s="152"/>
      <c r="AO194" s="152"/>
      <c r="AP194" s="152"/>
      <c r="AQ194" s="152"/>
      <c r="AR194" s="152"/>
      <c r="AS194" s="152"/>
      <c r="AT194" s="152"/>
      <c r="AU194" s="152"/>
      <c r="AV194" s="152"/>
      <c r="AY194" s="142">
        <f t="shared" si="8"/>
        <v>1</v>
      </c>
      <c r="AZ194" s="142">
        <f>IF(BA194="",0,IFERROR(IF(VLOOKUP(BA194,BA$44:BA193,1,0)&gt;0,0,0),1))</f>
        <v>0</v>
      </c>
      <c r="BA194" s="143">
        <f>IF(DATOS!J152=AW$45,DATOS!C152,"")</f>
        <v>0</v>
      </c>
    </row>
    <row r="195" spans="21:53" x14ac:dyDescent="0.25">
      <c r="U195" s="154"/>
      <c r="V195" s="154"/>
      <c r="W195" s="187"/>
      <c r="X195" s="187"/>
      <c r="Y195" s="187"/>
      <c r="Z195" s="187"/>
      <c r="AA195" s="187"/>
      <c r="AB195" s="187"/>
      <c r="AC195" s="187"/>
      <c r="AD195" s="152"/>
      <c r="AE195" s="154"/>
      <c r="AF195" s="152"/>
      <c r="AG195" s="152"/>
      <c r="AH195" s="152"/>
      <c r="AI195" s="152"/>
      <c r="AJ195" s="152"/>
      <c r="AK195" s="152"/>
      <c r="AL195" s="152"/>
      <c r="AM195" s="152"/>
      <c r="AN195" s="152"/>
      <c r="AO195" s="152"/>
      <c r="AP195" s="152"/>
      <c r="AQ195" s="152"/>
      <c r="AR195" s="152"/>
      <c r="AS195" s="152"/>
      <c r="AT195" s="152"/>
      <c r="AU195" s="152"/>
      <c r="AV195" s="152"/>
      <c r="AY195" s="142">
        <f t="shared" si="8"/>
        <v>1</v>
      </c>
      <c r="AZ195" s="142">
        <f>IF(BA195="",0,IFERROR(IF(VLOOKUP(BA195,BA$44:BA194,1,0)&gt;0,0,0),1))</f>
        <v>0</v>
      </c>
      <c r="BA195" s="143">
        <f>IF(DATOS!J153=AW$45,DATOS!C153,"")</f>
        <v>0</v>
      </c>
    </row>
    <row r="196" spans="21:53" x14ac:dyDescent="0.25">
      <c r="U196" s="154"/>
      <c r="V196" s="154"/>
      <c r="W196" s="187"/>
      <c r="X196" s="187"/>
      <c r="Y196" s="187"/>
      <c r="Z196" s="187"/>
      <c r="AA196" s="187"/>
      <c r="AB196" s="187"/>
      <c r="AC196" s="187"/>
      <c r="AD196" s="152"/>
      <c r="AE196" s="154"/>
      <c r="AF196" s="152"/>
      <c r="AG196" s="152"/>
      <c r="AH196" s="152"/>
      <c r="AI196" s="152"/>
      <c r="AJ196" s="152"/>
      <c r="AK196" s="152"/>
      <c r="AL196" s="152"/>
      <c r="AM196" s="152"/>
      <c r="AN196" s="152"/>
      <c r="AO196" s="152"/>
      <c r="AP196" s="152"/>
      <c r="AQ196" s="152"/>
      <c r="AR196" s="152"/>
      <c r="AS196" s="152"/>
      <c r="AT196" s="152"/>
      <c r="AU196" s="152"/>
      <c r="AV196" s="152"/>
      <c r="AY196" s="142">
        <f t="shared" si="8"/>
        <v>1</v>
      </c>
      <c r="AZ196" s="142">
        <f>IF(BA196="",0,IFERROR(IF(VLOOKUP(BA196,BA$44:BA195,1,0)&gt;0,0,0),1))</f>
        <v>0</v>
      </c>
      <c r="BA196" s="143">
        <f>IF(DATOS!J154=AW$45,DATOS!C154,"")</f>
        <v>0</v>
      </c>
    </row>
    <row r="197" spans="21:53" x14ac:dyDescent="0.25">
      <c r="U197" s="154"/>
      <c r="V197" s="154"/>
      <c r="W197" s="187"/>
      <c r="X197" s="187"/>
      <c r="Y197" s="187"/>
      <c r="Z197" s="187"/>
      <c r="AA197" s="187"/>
      <c r="AB197" s="187"/>
      <c r="AC197" s="187"/>
      <c r="AD197" s="152"/>
      <c r="AE197" s="154"/>
      <c r="AF197" s="152"/>
      <c r="AG197" s="152"/>
      <c r="AH197" s="152"/>
      <c r="AI197" s="152"/>
      <c r="AJ197" s="152"/>
      <c r="AK197" s="152"/>
      <c r="AL197" s="152"/>
      <c r="AM197" s="152"/>
      <c r="AN197" s="152"/>
      <c r="AO197" s="152"/>
      <c r="AP197" s="152"/>
      <c r="AQ197" s="152"/>
      <c r="AR197" s="152"/>
      <c r="AS197" s="152"/>
      <c r="AT197" s="152"/>
      <c r="AU197" s="152"/>
      <c r="AV197" s="152"/>
      <c r="AY197" s="142">
        <f t="shared" si="8"/>
        <v>1</v>
      </c>
      <c r="AZ197" s="142">
        <f>IF(BA197="",0,IFERROR(IF(VLOOKUP(BA197,BA$44:BA196,1,0)&gt;0,0,0),1))</f>
        <v>0</v>
      </c>
      <c r="BA197" s="143">
        <f>IF(DATOS!J155=AW$45,DATOS!C155,"")</f>
        <v>0</v>
      </c>
    </row>
    <row r="198" spans="21:53" x14ac:dyDescent="0.25">
      <c r="U198" s="154"/>
      <c r="V198" s="154"/>
      <c r="W198" s="187"/>
      <c r="X198" s="187"/>
      <c r="Y198" s="187"/>
      <c r="Z198" s="187"/>
      <c r="AA198" s="187"/>
      <c r="AB198" s="187"/>
      <c r="AC198" s="187"/>
      <c r="AD198" s="152"/>
      <c r="AE198" s="154"/>
      <c r="AF198" s="152"/>
      <c r="AG198" s="152"/>
      <c r="AH198" s="152"/>
      <c r="AI198" s="152"/>
      <c r="AJ198" s="152"/>
      <c r="AK198" s="152"/>
      <c r="AL198" s="152"/>
      <c r="AM198" s="152"/>
      <c r="AN198" s="152"/>
      <c r="AO198" s="152"/>
      <c r="AP198" s="152"/>
      <c r="AQ198" s="152"/>
      <c r="AR198" s="152"/>
      <c r="AS198" s="152"/>
      <c r="AT198" s="152"/>
      <c r="AU198" s="152"/>
      <c r="AV198" s="152"/>
      <c r="AY198" s="142">
        <f t="shared" si="8"/>
        <v>1</v>
      </c>
      <c r="AZ198" s="142">
        <f>IF(BA198="",0,IFERROR(IF(VLOOKUP(BA198,BA$44:BA197,1,0)&gt;0,0,0),1))</f>
        <v>0</v>
      </c>
      <c r="BA198" s="143">
        <f>IF(DATOS!J156=AW$45,DATOS!C156,"")</f>
        <v>0</v>
      </c>
    </row>
    <row r="199" spans="21:53" x14ac:dyDescent="0.25">
      <c r="U199" s="154"/>
      <c r="V199" s="154"/>
      <c r="W199" s="187"/>
      <c r="X199" s="187"/>
      <c r="Y199" s="187"/>
      <c r="Z199" s="187"/>
      <c r="AA199" s="187"/>
      <c r="AB199" s="187"/>
      <c r="AC199" s="187"/>
      <c r="AD199" s="152"/>
      <c r="AE199" s="154"/>
      <c r="AF199" s="152"/>
      <c r="AG199" s="152"/>
      <c r="AH199" s="152"/>
      <c r="AI199" s="152"/>
      <c r="AJ199" s="152"/>
      <c r="AK199" s="152"/>
      <c r="AL199" s="152"/>
      <c r="AM199" s="152"/>
      <c r="AN199" s="152"/>
      <c r="AO199" s="152"/>
      <c r="AP199" s="152"/>
      <c r="AQ199" s="152"/>
      <c r="AR199" s="152"/>
      <c r="AS199" s="152"/>
      <c r="AT199" s="152"/>
      <c r="AU199" s="152"/>
      <c r="AV199" s="152"/>
      <c r="AY199" s="142">
        <f t="shared" si="8"/>
        <v>1</v>
      </c>
      <c r="AZ199" s="142">
        <f>IF(BA199="",0,IFERROR(IF(VLOOKUP(BA199,BA$44:BA198,1,0)&gt;0,0,0),1))</f>
        <v>0</v>
      </c>
      <c r="BA199" s="143">
        <f>IF(DATOS!J157=AW$45,DATOS!C157,"")</f>
        <v>0</v>
      </c>
    </row>
    <row r="200" spans="21:53" x14ac:dyDescent="0.25">
      <c r="U200" s="154"/>
      <c r="V200" s="154"/>
      <c r="W200" s="187"/>
      <c r="X200" s="187"/>
      <c r="Y200" s="187"/>
      <c r="Z200" s="187"/>
      <c r="AA200" s="187"/>
      <c r="AB200" s="187"/>
      <c r="AC200" s="187"/>
      <c r="AD200" s="152"/>
      <c r="AE200" s="154"/>
      <c r="AF200" s="152"/>
      <c r="AG200" s="152"/>
      <c r="AH200" s="152"/>
      <c r="AI200" s="152"/>
      <c r="AJ200" s="152"/>
      <c r="AK200" s="152"/>
      <c r="AL200" s="152"/>
      <c r="AM200" s="152"/>
      <c r="AN200" s="152"/>
      <c r="AO200" s="152"/>
      <c r="AP200" s="152"/>
      <c r="AQ200" s="152"/>
      <c r="AR200" s="152"/>
      <c r="AS200" s="152"/>
      <c r="AT200" s="152"/>
      <c r="AU200" s="152"/>
      <c r="AV200" s="152"/>
      <c r="AY200" s="142">
        <f t="shared" si="8"/>
        <v>1</v>
      </c>
      <c r="AZ200" s="142">
        <f>IF(BA200="",0,IFERROR(IF(VLOOKUP(BA200,BA$44:BA199,1,0)&gt;0,0,0),1))</f>
        <v>0</v>
      </c>
      <c r="BA200" s="143">
        <f>IF(DATOS!J158=AW$45,DATOS!C158,"")</f>
        <v>0</v>
      </c>
    </row>
    <row r="201" spans="21:53" x14ac:dyDescent="0.25">
      <c r="U201" s="154"/>
      <c r="V201" s="154"/>
      <c r="W201" s="187"/>
      <c r="X201" s="187"/>
      <c r="Y201" s="187"/>
      <c r="Z201" s="187"/>
      <c r="AA201" s="187"/>
      <c r="AB201" s="187"/>
      <c r="AC201" s="187"/>
      <c r="AD201" s="152"/>
      <c r="AE201" s="154"/>
      <c r="AF201" s="152"/>
      <c r="AG201" s="152"/>
      <c r="AH201" s="152"/>
      <c r="AI201" s="152"/>
      <c r="AJ201" s="152"/>
      <c r="AK201" s="152"/>
      <c r="AL201" s="152"/>
      <c r="AM201" s="152"/>
      <c r="AN201" s="152"/>
      <c r="AO201" s="152"/>
      <c r="AP201" s="152"/>
      <c r="AQ201" s="152"/>
      <c r="AR201" s="152"/>
      <c r="AS201" s="152"/>
      <c r="AT201" s="152"/>
      <c r="AU201" s="152"/>
      <c r="AV201" s="152"/>
      <c r="AY201" s="142">
        <f t="shared" si="8"/>
        <v>1</v>
      </c>
      <c r="AZ201" s="142">
        <f>IF(BA201="",0,IFERROR(IF(VLOOKUP(BA201,BA$44:BA200,1,0)&gt;0,0,0),1))</f>
        <v>0</v>
      </c>
      <c r="BA201" s="143">
        <f>IF(DATOS!J159=AW$45,DATOS!C159,"")</f>
        <v>0</v>
      </c>
    </row>
    <row r="202" spans="21:53" x14ac:dyDescent="0.25">
      <c r="U202" s="154"/>
      <c r="V202" s="154"/>
      <c r="W202" s="187"/>
      <c r="X202" s="187"/>
      <c r="Y202" s="187"/>
      <c r="Z202" s="187"/>
      <c r="AA202" s="187"/>
      <c r="AB202" s="187"/>
      <c r="AC202" s="187"/>
      <c r="AD202" s="152"/>
      <c r="AE202" s="154"/>
      <c r="AF202" s="152"/>
      <c r="AG202" s="152"/>
      <c r="AH202" s="152"/>
      <c r="AI202" s="152"/>
      <c r="AJ202" s="152"/>
      <c r="AK202" s="152"/>
      <c r="AL202" s="152"/>
      <c r="AM202" s="152"/>
      <c r="AN202" s="152"/>
      <c r="AO202" s="152"/>
      <c r="AP202" s="152"/>
      <c r="AQ202" s="152"/>
      <c r="AR202" s="152"/>
      <c r="AS202" s="152"/>
      <c r="AT202" s="152"/>
      <c r="AU202" s="152"/>
      <c r="AV202" s="152"/>
      <c r="AY202" s="142">
        <f t="shared" si="8"/>
        <v>1</v>
      </c>
      <c r="AZ202" s="142">
        <f>IF(BA202="",0,IFERROR(IF(VLOOKUP(BA202,BA$44:BA201,1,0)&gt;0,0,0),1))</f>
        <v>0</v>
      </c>
      <c r="BA202" s="143">
        <f>IF(DATOS!J160=AW$45,DATOS!C160,"")</f>
        <v>0</v>
      </c>
    </row>
    <row r="203" spans="21:53" x14ac:dyDescent="0.25">
      <c r="U203" s="154"/>
      <c r="V203" s="154"/>
      <c r="W203" s="187"/>
      <c r="X203" s="187"/>
      <c r="Y203" s="187"/>
      <c r="Z203" s="187"/>
      <c r="AA203" s="187"/>
      <c r="AB203" s="187"/>
      <c r="AC203" s="187"/>
      <c r="AD203" s="152"/>
      <c r="AE203" s="154"/>
      <c r="AF203" s="152"/>
      <c r="AG203" s="152"/>
      <c r="AH203" s="152"/>
      <c r="AI203" s="152"/>
      <c r="AJ203" s="152"/>
      <c r="AK203" s="152"/>
      <c r="AL203" s="152"/>
      <c r="AM203" s="152"/>
      <c r="AN203" s="152"/>
      <c r="AO203" s="152"/>
      <c r="AP203" s="152"/>
      <c r="AQ203" s="152"/>
      <c r="AR203" s="152"/>
      <c r="AS203" s="152"/>
      <c r="AT203" s="152"/>
      <c r="AU203" s="152"/>
      <c r="AV203" s="152"/>
      <c r="AY203" s="142">
        <f t="shared" si="8"/>
        <v>1</v>
      </c>
      <c r="AZ203" s="142">
        <f>IF(BA203="",0,IFERROR(IF(VLOOKUP(BA203,BA$44:BA202,1,0)&gt;0,0,0),1))</f>
        <v>0</v>
      </c>
      <c r="BA203" s="143">
        <f>IF(DATOS!J161=AW$45,DATOS!C161,"")</f>
        <v>0</v>
      </c>
    </row>
    <row r="204" spans="21:53" x14ac:dyDescent="0.25">
      <c r="U204" s="154"/>
      <c r="V204" s="154"/>
      <c r="W204" s="187"/>
      <c r="X204" s="187"/>
      <c r="Y204" s="187"/>
      <c r="Z204" s="187"/>
      <c r="AA204" s="187"/>
      <c r="AB204" s="187"/>
      <c r="AC204" s="187"/>
      <c r="AD204" s="152"/>
      <c r="AE204" s="154"/>
      <c r="AF204" s="152"/>
      <c r="AG204" s="152"/>
      <c r="AH204" s="152"/>
      <c r="AI204" s="152"/>
      <c r="AJ204" s="152"/>
      <c r="AK204" s="152"/>
      <c r="AL204" s="152"/>
      <c r="AM204" s="152"/>
      <c r="AN204" s="152"/>
      <c r="AO204" s="152"/>
      <c r="AP204" s="152"/>
      <c r="AQ204" s="152"/>
      <c r="AR204" s="152"/>
      <c r="AS204" s="152"/>
      <c r="AT204" s="152"/>
      <c r="AU204" s="152"/>
      <c r="AV204" s="152"/>
      <c r="AY204" s="142">
        <f t="shared" si="8"/>
        <v>1</v>
      </c>
      <c r="AZ204" s="142">
        <f>IF(BA204="",0,IFERROR(IF(VLOOKUP(BA204,BA$44:BA203,1,0)&gt;0,0,0),1))</f>
        <v>0</v>
      </c>
      <c r="BA204" s="143">
        <f>IF(DATOS!J162=AW$45,DATOS!C162,"")</f>
        <v>0</v>
      </c>
    </row>
    <row r="205" spans="21:53" x14ac:dyDescent="0.25">
      <c r="U205" s="154"/>
      <c r="V205" s="154"/>
      <c r="W205" s="187"/>
      <c r="X205" s="187"/>
      <c r="Y205" s="187"/>
      <c r="Z205" s="187"/>
      <c r="AA205" s="187"/>
      <c r="AB205" s="187"/>
      <c r="AC205" s="187"/>
      <c r="AD205" s="152"/>
      <c r="AE205" s="154"/>
      <c r="AF205" s="152"/>
      <c r="AG205" s="152"/>
      <c r="AH205" s="152"/>
      <c r="AI205" s="152"/>
      <c r="AJ205" s="152"/>
      <c r="AK205" s="152"/>
      <c r="AL205" s="152"/>
      <c r="AM205" s="152"/>
      <c r="AN205" s="152"/>
      <c r="AO205" s="152"/>
      <c r="AP205" s="152"/>
      <c r="AQ205" s="152"/>
      <c r="AR205" s="152"/>
      <c r="AS205" s="152"/>
      <c r="AT205" s="152"/>
      <c r="AU205" s="152"/>
      <c r="AV205" s="152"/>
      <c r="AY205" s="142">
        <f t="shared" si="8"/>
        <v>1</v>
      </c>
      <c r="AZ205" s="142">
        <f>IF(BA205="",0,IFERROR(IF(VLOOKUP(BA205,BA$44:BA204,1,0)&gt;0,0,0),1))</f>
        <v>0</v>
      </c>
      <c r="BA205" s="143">
        <f>IF(DATOS!J163=AW$45,DATOS!C163,"")</f>
        <v>0</v>
      </c>
    </row>
    <row r="206" spans="21:53" x14ac:dyDescent="0.25">
      <c r="U206" s="154"/>
      <c r="V206" s="154"/>
      <c r="W206" s="187"/>
      <c r="X206" s="187"/>
      <c r="Y206" s="187"/>
      <c r="Z206" s="187"/>
      <c r="AA206" s="187"/>
      <c r="AB206" s="187"/>
      <c r="AC206" s="187"/>
      <c r="AD206" s="152"/>
      <c r="AE206" s="154"/>
      <c r="AF206" s="152"/>
      <c r="AG206" s="152"/>
      <c r="AH206" s="152"/>
      <c r="AI206" s="152"/>
      <c r="AJ206" s="152"/>
      <c r="AK206" s="152"/>
      <c r="AL206" s="152"/>
      <c r="AM206" s="152"/>
      <c r="AN206" s="152"/>
      <c r="AO206" s="152"/>
      <c r="AP206" s="152"/>
      <c r="AQ206" s="152"/>
      <c r="AR206" s="152"/>
      <c r="AS206" s="152"/>
      <c r="AT206" s="152"/>
      <c r="AU206" s="152"/>
      <c r="AV206" s="152"/>
      <c r="AY206" s="142">
        <f t="shared" si="8"/>
        <v>1</v>
      </c>
      <c r="AZ206" s="142">
        <f>IF(BA206="",0,IFERROR(IF(VLOOKUP(BA206,BA$44:BA205,1,0)&gt;0,0,0),1))</f>
        <v>0</v>
      </c>
      <c r="BA206" s="143">
        <f>IF(DATOS!J164=AW$45,DATOS!C164,"")</f>
        <v>0</v>
      </c>
    </row>
    <row r="207" spans="21:53" x14ac:dyDescent="0.25">
      <c r="U207" s="154"/>
      <c r="V207" s="154"/>
      <c r="W207" s="187"/>
      <c r="X207" s="187"/>
      <c r="Y207" s="187"/>
      <c r="Z207" s="187"/>
      <c r="AA207" s="187"/>
      <c r="AB207" s="187"/>
      <c r="AC207" s="187"/>
      <c r="AD207" s="152"/>
      <c r="AE207" s="154"/>
      <c r="AF207" s="152"/>
      <c r="AG207" s="152"/>
      <c r="AH207" s="152"/>
      <c r="AI207" s="152"/>
      <c r="AJ207" s="152"/>
      <c r="AK207" s="152"/>
      <c r="AL207" s="152"/>
      <c r="AM207" s="152"/>
      <c r="AN207" s="152"/>
      <c r="AO207" s="152"/>
      <c r="AP207" s="152"/>
      <c r="AQ207" s="152"/>
      <c r="AR207" s="152"/>
      <c r="AS207" s="152"/>
      <c r="AT207" s="152"/>
      <c r="AU207" s="152"/>
      <c r="AV207" s="152"/>
      <c r="AY207" s="142">
        <f t="shared" si="8"/>
        <v>1</v>
      </c>
      <c r="AZ207" s="142">
        <f>IF(BA207="",0,IFERROR(IF(VLOOKUP(BA207,BA$44:BA206,1,0)&gt;0,0,0),1))</f>
        <v>0</v>
      </c>
      <c r="BA207" s="143">
        <f>IF(DATOS!J165=AW$45,DATOS!C165,"")</f>
        <v>0</v>
      </c>
    </row>
    <row r="208" spans="21:53" x14ac:dyDescent="0.25">
      <c r="U208" s="154"/>
      <c r="V208" s="154"/>
      <c r="W208" s="187"/>
      <c r="X208" s="187"/>
      <c r="Y208" s="187"/>
      <c r="Z208" s="187"/>
      <c r="AA208" s="187"/>
      <c r="AB208" s="187"/>
      <c r="AC208" s="187"/>
      <c r="AD208" s="152"/>
      <c r="AE208" s="154"/>
      <c r="AF208" s="152"/>
      <c r="AG208" s="152"/>
      <c r="AH208" s="152"/>
      <c r="AI208" s="152"/>
      <c r="AJ208" s="152"/>
      <c r="AK208" s="152"/>
      <c r="AL208" s="152"/>
      <c r="AM208" s="152"/>
      <c r="AN208" s="152"/>
      <c r="AO208" s="152"/>
      <c r="AP208" s="152"/>
      <c r="AQ208" s="152"/>
      <c r="AR208" s="152"/>
      <c r="AS208" s="152"/>
      <c r="AT208" s="152"/>
      <c r="AU208" s="152"/>
      <c r="AV208" s="152"/>
      <c r="AY208" s="142">
        <f t="shared" si="8"/>
        <v>1</v>
      </c>
      <c r="AZ208" s="142">
        <f>IF(BA208="",0,IFERROR(IF(VLOOKUP(BA208,BA$44:BA207,1,0)&gt;0,0,0),1))</f>
        <v>0</v>
      </c>
      <c r="BA208" s="143">
        <f>IF(DATOS!J166=AW$45,DATOS!C166,"")</f>
        <v>0</v>
      </c>
    </row>
    <row r="209" spans="21:53" x14ac:dyDescent="0.25">
      <c r="U209" s="154"/>
      <c r="V209" s="154"/>
      <c r="W209" s="187"/>
      <c r="X209" s="187"/>
      <c r="Y209" s="187"/>
      <c r="Z209" s="187"/>
      <c r="AA209" s="187"/>
      <c r="AB209" s="187"/>
      <c r="AC209" s="187"/>
      <c r="AD209" s="152"/>
      <c r="AE209" s="154"/>
      <c r="AF209" s="152"/>
      <c r="AG209" s="152"/>
      <c r="AH209" s="152"/>
      <c r="AI209" s="152"/>
      <c r="AJ209" s="152"/>
      <c r="AK209" s="152"/>
      <c r="AL209" s="152"/>
      <c r="AM209" s="152"/>
      <c r="AN209" s="152"/>
      <c r="AO209" s="152"/>
      <c r="AP209" s="152"/>
      <c r="AQ209" s="152"/>
      <c r="AR209" s="152"/>
      <c r="AS209" s="152"/>
      <c r="AT209" s="152"/>
      <c r="AU209" s="152"/>
      <c r="AV209" s="152"/>
      <c r="AY209" s="142">
        <f t="shared" si="8"/>
        <v>1</v>
      </c>
      <c r="AZ209" s="142">
        <f>IF(BA209="",0,IFERROR(IF(VLOOKUP(BA209,BA$44:BA208,1,0)&gt;0,0,0),1))</f>
        <v>0</v>
      </c>
      <c r="BA209" s="143">
        <f>IF(DATOS!J167=AW$45,DATOS!C167,"")</f>
        <v>0</v>
      </c>
    </row>
    <row r="210" spans="21:53" x14ac:dyDescent="0.25">
      <c r="U210" s="154"/>
      <c r="V210" s="154"/>
      <c r="W210" s="187"/>
      <c r="X210" s="187"/>
      <c r="Y210" s="187"/>
      <c r="Z210" s="187"/>
      <c r="AA210" s="187"/>
      <c r="AB210" s="187"/>
      <c r="AC210" s="187"/>
      <c r="AD210" s="152"/>
      <c r="AE210" s="154"/>
      <c r="AF210" s="152"/>
      <c r="AG210" s="152"/>
      <c r="AH210" s="152"/>
      <c r="AI210" s="152"/>
      <c r="AJ210" s="152"/>
      <c r="AK210" s="152"/>
      <c r="AL210" s="152"/>
      <c r="AM210" s="152"/>
      <c r="AN210" s="152"/>
      <c r="AO210" s="152"/>
      <c r="AP210" s="152"/>
      <c r="AQ210" s="152"/>
      <c r="AR210" s="152"/>
      <c r="AS210" s="152"/>
      <c r="AT210" s="152"/>
      <c r="AU210" s="152"/>
      <c r="AV210" s="152"/>
      <c r="AY210" s="142">
        <f t="shared" si="8"/>
        <v>1</v>
      </c>
      <c r="AZ210" s="142">
        <f>IF(BA210="",0,IFERROR(IF(VLOOKUP(BA210,BA$44:BA209,1,0)&gt;0,0,0),1))</f>
        <v>0</v>
      </c>
      <c r="BA210" s="143">
        <f>IF(DATOS!J168=AW$45,DATOS!C168,"")</f>
        <v>0</v>
      </c>
    </row>
    <row r="211" spans="21:53" x14ac:dyDescent="0.25">
      <c r="U211" s="154"/>
      <c r="V211" s="154"/>
      <c r="W211" s="187"/>
      <c r="X211" s="187"/>
      <c r="Y211" s="187"/>
      <c r="Z211" s="187"/>
      <c r="AA211" s="187"/>
      <c r="AB211" s="187"/>
      <c r="AC211" s="187"/>
      <c r="AD211" s="152"/>
      <c r="AE211" s="154"/>
      <c r="AF211" s="152"/>
      <c r="AG211" s="152"/>
      <c r="AH211" s="152"/>
      <c r="AI211" s="152"/>
      <c r="AJ211" s="152"/>
      <c r="AK211" s="152"/>
      <c r="AL211" s="152"/>
      <c r="AM211" s="152"/>
      <c r="AN211" s="152"/>
      <c r="AO211" s="152"/>
      <c r="AP211" s="152"/>
      <c r="AQ211" s="152"/>
      <c r="AR211" s="152"/>
      <c r="AS211" s="152"/>
      <c r="AT211" s="152"/>
      <c r="AU211" s="152"/>
      <c r="AV211" s="152"/>
      <c r="AY211" s="142">
        <f t="shared" si="8"/>
        <v>1</v>
      </c>
      <c r="AZ211" s="142">
        <f>IF(BA211="",0,IFERROR(IF(VLOOKUP(BA211,BA$44:BA210,1,0)&gt;0,0,0),1))</f>
        <v>0</v>
      </c>
      <c r="BA211" s="143">
        <f>IF(DATOS!J169=AW$45,DATOS!C169,"")</f>
        <v>0</v>
      </c>
    </row>
    <row r="212" spans="21:53" x14ac:dyDescent="0.25">
      <c r="U212" s="154"/>
      <c r="V212" s="154"/>
      <c r="W212" s="187"/>
      <c r="X212" s="187"/>
      <c r="Y212" s="187"/>
      <c r="Z212" s="187"/>
      <c r="AA212" s="187"/>
      <c r="AB212" s="187"/>
      <c r="AC212" s="187"/>
      <c r="AD212" s="152"/>
      <c r="AE212" s="154"/>
      <c r="AF212" s="152"/>
      <c r="AG212" s="152"/>
      <c r="AH212" s="152"/>
      <c r="AI212" s="152"/>
      <c r="AJ212" s="152"/>
      <c r="AK212" s="152"/>
      <c r="AL212" s="152"/>
      <c r="AM212" s="152"/>
      <c r="AN212" s="152"/>
      <c r="AO212" s="152"/>
      <c r="AP212" s="152"/>
      <c r="AQ212" s="152"/>
      <c r="AR212" s="152"/>
      <c r="AS212" s="152"/>
      <c r="AT212" s="152"/>
      <c r="AU212" s="152"/>
      <c r="AV212" s="152"/>
      <c r="AY212" s="142">
        <f t="shared" si="8"/>
        <v>1</v>
      </c>
      <c r="AZ212" s="142">
        <f>IF(BA212="",0,IFERROR(IF(VLOOKUP(BA212,BA$44:BA211,1,0)&gt;0,0,0),1))</f>
        <v>0</v>
      </c>
      <c r="BA212" s="143">
        <f>IF(DATOS!J170=AW$45,DATOS!C170,"")</f>
        <v>0</v>
      </c>
    </row>
    <row r="213" spans="21:53" x14ac:dyDescent="0.25">
      <c r="U213" s="154"/>
      <c r="V213" s="154"/>
      <c r="W213" s="187"/>
      <c r="X213" s="187"/>
      <c r="Y213" s="187"/>
      <c r="Z213" s="187"/>
      <c r="AA213" s="187"/>
      <c r="AB213" s="187"/>
      <c r="AC213" s="187"/>
      <c r="AD213" s="152"/>
      <c r="AE213" s="154"/>
      <c r="AF213" s="152"/>
      <c r="AG213" s="152"/>
      <c r="AH213" s="152"/>
      <c r="AI213" s="152"/>
      <c r="AJ213" s="152"/>
      <c r="AK213" s="152"/>
      <c r="AL213" s="152"/>
      <c r="AM213" s="152"/>
      <c r="AN213" s="152"/>
      <c r="AO213" s="152"/>
      <c r="AP213" s="152"/>
      <c r="AQ213" s="152"/>
      <c r="AR213" s="152"/>
      <c r="AS213" s="152"/>
      <c r="AT213" s="152"/>
      <c r="AU213" s="152"/>
      <c r="AV213" s="152"/>
      <c r="AY213" s="142">
        <f t="shared" si="8"/>
        <v>1</v>
      </c>
      <c r="AZ213" s="142">
        <f>IF(BA213="",0,IFERROR(IF(VLOOKUP(BA213,BA$44:BA212,1,0)&gt;0,0,0),1))</f>
        <v>0</v>
      </c>
      <c r="BA213" s="143">
        <f>IF(DATOS!J171=AW$45,DATOS!C171,"")</f>
        <v>0</v>
      </c>
    </row>
    <row r="214" spans="21:53" x14ac:dyDescent="0.25">
      <c r="U214" s="154"/>
      <c r="V214" s="154"/>
      <c r="W214" s="187"/>
      <c r="X214" s="187"/>
      <c r="Y214" s="187"/>
      <c r="Z214" s="187"/>
      <c r="AA214" s="187"/>
      <c r="AB214" s="187"/>
      <c r="AC214" s="187"/>
      <c r="AD214" s="152"/>
      <c r="AE214" s="154"/>
      <c r="AF214" s="152"/>
      <c r="AG214" s="152"/>
      <c r="AH214" s="152"/>
      <c r="AI214" s="152"/>
      <c r="AJ214" s="152"/>
      <c r="AK214" s="152"/>
      <c r="AL214" s="152"/>
      <c r="AM214" s="152"/>
      <c r="AN214" s="152"/>
      <c r="AO214" s="152"/>
      <c r="AP214" s="152"/>
      <c r="AQ214" s="152"/>
      <c r="AR214" s="152"/>
      <c r="AS214" s="152"/>
      <c r="AT214" s="152"/>
      <c r="AU214" s="152"/>
      <c r="AV214" s="152"/>
      <c r="AY214" s="142">
        <f t="shared" si="8"/>
        <v>1</v>
      </c>
      <c r="AZ214" s="142">
        <f>IF(BA214="",0,IFERROR(IF(VLOOKUP(BA214,BA$44:BA213,1,0)&gt;0,0,0),1))</f>
        <v>0</v>
      </c>
      <c r="BA214" s="143">
        <f>IF(DATOS!J172=AW$45,DATOS!C172,"")</f>
        <v>0</v>
      </c>
    </row>
    <row r="215" spans="21:53" x14ac:dyDescent="0.25">
      <c r="U215" s="154"/>
      <c r="V215" s="154"/>
      <c r="W215" s="187"/>
      <c r="X215" s="187"/>
      <c r="Y215" s="187"/>
      <c r="Z215" s="187"/>
      <c r="AA215" s="187"/>
      <c r="AB215" s="187"/>
      <c r="AC215" s="187"/>
      <c r="AD215" s="152"/>
      <c r="AE215" s="154"/>
      <c r="AF215" s="152"/>
      <c r="AG215" s="152"/>
      <c r="AH215" s="152"/>
      <c r="AI215" s="152"/>
      <c r="AJ215" s="152"/>
      <c r="AK215" s="152"/>
      <c r="AL215" s="152"/>
      <c r="AM215" s="152"/>
      <c r="AN215" s="152"/>
      <c r="AO215" s="152"/>
      <c r="AP215" s="152"/>
      <c r="AQ215" s="152"/>
      <c r="AR215" s="152"/>
      <c r="AS215" s="152"/>
      <c r="AT215" s="152"/>
      <c r="AU215" s="152"/>
      <c r="AV215" s="152"/>
      <c r="AY215" s="142">
        <f t="shared" si="8"/>
        <v>1</v>
      </c>
      <c r="AZ215" s="142">
        <f>IF(BA215="",0,IFERROR(IF(VLOOKUP(BA215,BA$44:BA214,1,0)&gt;0,0,0),1))</f>
        <v>0</v>
      </c>
      <c r="BA215" s="143">
        <f>IF(DATOS!J173=AW$45,DATOS!C173,"")</f>
        <v>0</v>
      </c>
    </row>
    <row r="216" spans="21:53" x14ac:dyDescent="0.25">
      <c r="U216" s="154"/>
      <c r="V216" s="154"/>
      <c r="W216" s="187"/>
      <c r="X216" s="187"/>
      <c r="Y216" s="187"/>
      <c r="Z216" s="187"/>
      <c r="AA216" s="187"/>
      <c r="AB216" s="187"/>
      <c r="AC216" s="187"/>
      <c r="AD216" s="152"/>
      <c r="AE216" s="154"/>
      <c r="AF216" s="152"/>
      <c r="AG216" s="152"/>
      <c r="AH216" s="152"/>
      <c r="AI216" s="152"/>
      <c r="AJ216" s="152"/>
      <c r="AK216" s="152"/>
      <c r="AL216" s="152"/>
      <c r="AM216" s="152"/>
      <c r="AN216" s="152"/>
      <c r="AO216" s="152"/>
      <c r="AP216" s="152"/>
      <c r="AQ216" s="152"/>
      <c r="AR216" s="152"/>
      <c r="AS216" s="152"/>
      <c r="AT216" s="152"/>
      <c r="AU216" s="152"/>
      <c r="AV216" s="152"/>
      <c r="AY216" s="142">
        <f t="shared" si="8"/>
        <v>1</v>
      </c>
      <c r="AZ216" s="142">
        <f>IF(BA216="",0,IFERROR(IF(VLOOKUP(BA216,BA$44:BA215,1,0)&gt;0,0,0),1))</f>
        <v>0</v>
      </c>
      <c r="BA216" s="143">
        <f>IF(DATOS!J174=AW$45,DATOS!C174,"")</f>
        <v>0</v>
      </c>
    </row>
    <row r="217" spans="21:53" x14ac:dyDescent="0.25">
      <c r="U217" s="154"/>
      <c r="V217" s="154"/>
      <c r="W217" s="187"/>
      <c r="X217" s="187"/>
      <c r="Y217" s="187"/>
      <c r="Z217" s="187"/>
      <c r="AA217" s="187"/>
      <c r="AB217" s="187"/>
      <c r="AC217" s="187"/>
      <c r="AD217" s="152"/>
      <c r="AE217" s="154"/>
      <c r="AF217" s="152"/>
      <c r="AG217" s="152"/>
      <c r="AH217" s="152"/>
      <c r="AI217" s="152"/>
      <c r="AJ217" s="152"/>
      <c r="AK217" s="152"/>
      <c r="AL217" s="152"/>
      <c r="AM217" s="152"/>
      <c r="AN217" s="152"/>
      <c r="AO217" s="152"/>
      <c r="AP217" s="152"/>
      <c r="AQ217" s="152"/>
      <c r="AR217" s="152"/>
      <c r="AS217" s="152"/>
      <c r="AT217" s="152"/>
      <c r="AU217" s="152"/>
      <c r="AV217" s="152"/>
      <c r="AY217" s="142">
        <f t="shared" si="8"/>
        <v>1</v>
      </c>
      <c r="AZ217" s="142">
        <f>IF(BA217="",0,IFERROR(IF(VLOOKUP(BA217,BA$44:BA216,1,0)&gt;0,0,0),1))</f>
        <v>0</v>
      </c>
      <c r="BA217" s="143">
        <f>IF(DATOS!J175=AW$45,DATOS!C175,"")</f>
        <v>0</v>
      </c>
    </row>
    <row r="218" spans="21:53" x14ac:dyDescent="0.25">
      <c r="U218" s="154"/>
      <c r="V218" s="154"/>
      <c r="W218" s="187"/>
      <c r="X218" s="187"/>
      <c r="Y218" s="187"/>
      <c r="Z218" s="187"/>
      <c r="AA218" s="187"/>
      <c r="AB218" s="187"/>
      <c r="AC218" s="187"/>
      <c r="AD218" s="152"/>
      <c r="AE218" s="154"/>
      <c r="AF218" s="152"/>
      <c r="AG218" s="152"/>
      <c r="AH218" s="152"/>
      <c r="AI218" s="152"/>
      <c r="AJ218" s="152"/>
      <c r="AK218" s="152"/>
      <c r="AL218" s="152"/>
      <c r="AM218" s="152"/>
      <c r="AN218" s="152"/>
      <c r="AO218" s="152"/>
      <c r="AP218" s="152"/>
      <c r="AQ218" s="152"/>
      <c r="AR218" s="152"/>
      <c r="AS218" s="152"/>
      <c r="AT218" s="152"/>
      <c r="AU218" s="152"/>
      <c r="AV218" s="152"/>
      <c r="AY218" s="142">
        <f t="shared" si="8"/>
        <v>1</v>
      </c>
      <c r="AZ218" s="142">
        <f>IF(BA218="",0,IFERROR(IF(VLOOKUP(BA218,BA$44:BA217,1,0)&gt;0,0,0),1))</f>
        <v>0</v>
      </c>
      <c r="BA218" s="143">
        <f>IF(DATOS!J176=AW$45,DATOS!C176,"")</f>
        <v>0</v>
      </c>
    </row>
    <row r="219" spans="21:53" x14ac:dyDescent="0.25">
      <c r="U219" s="154"/>
      <c r="V219" s="154"/>
      <c r="W219" s="187"/>
      <c r="X219" s="187"/>
      <c r="Y219" s="187"/>
      <c r="Z219" s="187"/>
      <c r="AA219" s="187"/>
      <c r="AB219" s="187"/>
      <c r="AC219" s="187"/>
      <c r="AD219" s="152"/>
      <c r="AE219" s="154"/>
      <c r="AF219" s="152"/>
      <c r="AG219" s="152"/>
      <c r="AH219" s="152"/>
      <c r="AI219" s="152"/>
      <c r="AJ219" s="152"/>
      <c r="AK219" s="152"/>
      <c r="AL219" s="152"/>
      <c r="AM219" s="152"/>
      <c r="AN219" s="152"/>
      <c r="AO219" s="152"/>
      <c r="AP219" s="152"/>
      <c r="AQ219" s="152"/>
      <c r="AR219" s="152"/>
      <c r="AS219" s="152"/>
      <c r="AT219" s="152"/>
      <c r="AU219" s="152"/>
      <c r="AV219" s="152"/>
      <c r="AY219" s="142">
        <f t="shared" si="8"/>
        <v>1</v>
      </c>
      <c r="AZ219" s="142">
        <f>IF(BA219="",0,IFERROR(IF(VLOOKUP(BA219,BA$44:BA218,1,0)&gt;0,0,0),1))</f>
        <v>0</v>
      </c>
      <c r="BA219" s="143">
        <f>IF(DATOS!J177=AW$45,DATOS!C177,"")</f>
        <v>0</v>
      </c>
    </row>
    <row r="220" spans="21:53" x14ac:dyDescent="0.25">
      <c r="U220" s="154"/>
      <c r="V220" s="154"/>
      <c r="W220" s="187"/>
      <c r="X220" s="187"/>
      <c r="Y220" s="187"/>
      <c r="Z220" s="187"/>
      <c r="AA220" s="187"/>
      <c r="AB220" s="187"/>
      <c r="AC220" s="187"/>
      <c r="AD220" s="152"/>
      <c r="AE220" s="154"/>
      <c r="AF220" s="152"/>
      <c r="AG220" s="152"/>
      <c r="AH220" s="152"/>
      <c r="AI220" s="152"/>
      <c r="AJ220" s="152"/>
      <c r="AK220" s="152"/>
      <c r="AL220" s="152"/>
      <c r="AM220" s="152"/>
      <c r="AN220" s="152"/>
      <c r="AO220" s="152"/>
      <c r="AP220" s="152"/>
      <c r="AQ220" s="152"/>
      <c r="AR220" s="152"/>
      <c r="AS220" s="152"/>
      <c r="AT220" s="152"/>
      <c r="AU220" s="152"/>
      <c r="AV220" s="152"/>
      <c r="AY220" s="142">
        <f t="shared" si="8"/>
        <v>1</v>
      </c>
      <c r="AZ220" s="142">
        <f>IF(BA220="",0,IFERROR(IF(VLOOKUP(BA220,BA$44:BA219,1,0)&gt;0,0,0),1))</f>
        <v>0</v>
      </c>
      <c r="BA220" s="143">
        <f>IF(DATOS!J178=AW$45,DATOS!C178,"")</f>
        <v>0</v>
      </c>
    </row>
    <row r="221" spans="21:53" x14ac:dyDescent="0.25">
      <c r="U221" s="154"/>
      <c r="V221" s="154"/>
      <c r="W221" s="187"/>
      <c r="X221" s="187"/>
      <c r="Y221" s="187"/>
      <c r="Z221" s="187"/>
      <c r="AA221" s="187"/>
      <c r="AB221" s="187"/>
      <c r="AC221" s="187"/>
      <c r="AD221" s="152"/>
      <c r="AE221" s="154"/>
      <c r="AF221" s="152"/>
      <c r="AG221" s="152"/>
      <c r="AH221" s="152"/>
      <c r="AI221" s="152"/>
      <c r="AJ221" s="152"/>
      <c r="AK221" s="152"/>
      <c r="AL221" s="152"/>
      <c r="AM221" s="152"/>
      <c r="AN221" s="152"/>
      <c r="AO221" s="152"/>
      <c r="AP221" s="152"/>
      <c r="AQ221" s="152"/>
      <c r="AR221" s="152"/>
      <c r="AS221" s="152"/>
      <c r="AT221" s="152"/>
      <c r="AU221" s="152"/>
      <c r="AV221" s="152"/>
      <c r="AY221" s="142">
        <f t="shared" si="8"/>
        <v>1</v>
      </c>
      <c r="AZ221" s="142">
        <f>IF(BA221="",0,IFERROR(IF(VLOOKUP(BA221,BA$44:BA220,1,0)&gt;0,0,0),1))</f>
        <v>0</v>
      </c>
      <c r="BA221" s="143">
        <f>IF(DATOS!J179=AW$45,DATOS!C179,"")</f>
        <v>0</v>
      </c>
    </row>
    <row r="222" spans="21:53" x14ac:dyDescent="0.25">
      <c r="U222" s="154"/>
      <c r="V222" s="154"/>
      <c r="W222" s="187"/>
      <c r="X222" s="187"/>
      <c r="Y222" s="187"/>
      <c r="Z222" s="187"/>
      <c r="AA222" s="187"/>
      <c r="AB222" s="187"/>
      <c r="AC222" s="187"/>
      <c r="AD222" s="152"/>
      <c r="AE222" s="154"/>
      <c r="AF222" s="152"/>
      <c r="AG222" s="152"/>
      <c r="AH222" s="152"/>
      <c r="AI222" s="152"/>
      <c r="AJ222" s="152"/>
      <c r="AK222" s="152"/>
      <c r="AL222" s="152"/>
      <c r="AM222" s="152"/>
      <c r="AN222" s="152"/>
      <c r="AO222" s="152"/>
      <c r="AP222" s="152"/>
      <c r="AQ222" s="152"/>
      <c r="AR222" s="152"/>
      <c r="AS222" s="152"/>
      <c r="AT222" s="152"/>
      <c r="AU222" s="152"/>
      <c r="AV222" s="152"/>
      <c r="AY222" s="142">
        <f t="shared" si="8"/>
        <v>1</v>
      </c>
      <c r="AZ222" s="142">
        <f>IF(BA222="",0,IFERROR(IF(VLOOKUP(BA222,BA$44:BA221,1,0)&gt;0,0,0),1))</f>
        <v>0</v>
      </c>
      <c r="BA222" s="143">
        <f>IF(DATOS!J180=AW$45,DATOS!C180,"")</f>
        <v>0</v>
      </c>
    </row>
    <row r="223" spans="21:53" x14ac:dyDescent="0.25">
      <c r="U223" s="154"/>
      <c r="V223" s="154"/>
      <c r="W223" s="187"/>
      <c r="X223" s="187"/>
      <c r="Y223" s="187"/>
      <c r="Z223" s="187"/>
      <c r="AA223" s="187"/>
      <c r="AB223" s="187"/>
      <c r="AC223" s="187"/>
      <c r="AD223" s="152"/>
      <c r="AE223" s="154"/>
      <c r="AF223" s="152"/>
      <c r="AG223" s="152"/>
      <c r="AH223" s="152"/>
      <c r="AI223" s="152"/>
      <c r="AJ223" s="152"/>
      <c r="AK223" s="152"/>
      <c r="AL223" s="152"/>
      <c r="AM223" s="152"/>
      <c r="AN223" s="152"/>
      <c r="AO223" s="152"/>
      <c r="AP223" s="152"/>
      <c r="AS223" s="152"/>
      <c r="AT223" s="152"/>
      <c r="AU223" s="152"/>
      <c r="AV223" s="152"/>
      <c r="AY223" s="142">
        <f t="shared" si="8"/>
        <v>1</v>
      </c>
      <c r="AZ223" s="142">
        <f>IF(BA223="",0,IFERROR(IF(VLOOKUP(BA223,BA$44:BA222,1,0)&gt;0,0,0),1))</f>
        <v>0</v>
      </c>
      <c r="BA223" s="143">
        <f>IF(DATOS!J181=AW$45,DATOS!C181,"")</f>
        <v>0</v>
      </c>
    </row>
    <row r="224" spans="21:53" x14ac:dyDescent="0.25">
      <c r="U224" s="154"/>
      <c r="V224" s="154"/>
      <c r="W224" s="187"/>
      <c r="X224" s="187"/>
      <c r="Y224" s="187"/>
      <c r="Z224" s="187"/>
      <c r="AA224" s="187"/>
      <c r="AB224" s="187"/>
      <c r="AC224" s="187"/>
      <c r="AD224" s="152"/>
      <c r="AE224" s="154"/>
      <c r="AF224" s="152"/>
      <c r="AG224" s="152"/>
      <c r="AH224" s="152"/>
      <c r="AI224" s="152"/>
      <c r="AJ224" s="152"/>
      <c r="AK224" s="152"/>
      <c r="AL224" s="152"/>
      <c r="AM224" s="152"/>
      <c r="AN224" s="152"/>
      <c r="AO224" s="152"/>
      <c r="AP224" s="152"/>
      <c r="AS224" s="152"/>
      <c r="AT224" s="152"/>
      <c r="AU224" s="152"/>
      <c r="AV224" s="152"/>
      <c r="AY224" s="142">
        <f t="shared" si="8"/>
        <v>1</v>
      </c>
      <c r="AZ224" s="142">
        <f>IF(BA224="",0,IFERROR(IF(VLOOKUP(BA224,BA$44:BA223,1,0)&gt;0,0,0),1))</f>
        <v>0</v>
      </c>
      <c r="BA224" s="143">
        <f>IF(DATOS!J182=AW$45,DATOS!C182,"")</f>
        <v>0</v>
      </c>
    </row>
    <row r="225" spans="21:53" x14ac:dyDescent="0.25">
      <c r="U225" s="154"/>
      <c r="V225" s="154"/>
      <c r="W225" s="187"/>
      <c r="X225" s="187"/>
      <c r="Y225" s="187"/>
      <c r="Z225" s="187"/>
      <c r="AA225" s="187"/>
      <c r="AB225" s="187"/>
      <c r="AC225" s="187"/>
      <c r="AD225" s="152"/>
      <c r="AE225" s="154"/>
      <c r="AF225" s="152"/>
      <c r="AG225" s="152"/>
      <c r="AH225" s="152"/>
      <c r="AI225" s="152"/>
      <c r="AJ225" s="152"/>
      <c r="AK225" s="152"/>
      <c r="AL225" s="152"/>
      <c r="AM225" s="152"/>
      <c r="AN225" s="152"/>
      <c r="AO225" s="152"/>
      <c r="AP225" s="152"/>
      <c r="AS225" s="152"/>
      <c r="AT225" s="152"/>
      <c r="AU225" s="152"/>
      <c r="AV225" s="152"/>
      <c r="AY225" s="142">
        <f t="shared" si="8"/>
        <v>1</v>
      </c>
      <c r="AZ225" s="142">
        <f>IF(BA225="",0,IFERROR(IF(VLOOKUP(BA225,BA$44:BA224,1,0)&gt;0,0,0),1))</f>
        <v>0</v>
      </c>
      <c r="BA225" s="143">
        <f>IF(DATOS!J183=AW$45,DATOS!C183,"")</f>
        <v>0</v>
      </c>
    </row>
    <row r="226" spans="21:53" x14ac:dyDescent="0.25">
      <c r="AS226" s="152"/>
      <c r="AT226" s="152"/>
      <c r="AU226" s="152"/>
      <c r="AV226" s="152"/>
      <c r="AY226" s="142">
        <f t="shared" si="8"/>
        <v>1</v>
      </c>
      <c r="AZ226" s="142">
        <f>IF(BA226="",0,IFERROR(IF(VLOOKUP(BA226,BA$44:BA225,1,0)&gt;0,0,0),1))</f>
        <v>0</v>
      </c>
      <c r="BA226" s="143">
        <f>IF(DATOS!J184=AW$45,DATOS!C184,"")</f>
        <v>0</v>
      </c>
    </row>
    <row r="227" spans="21:53" x14ac:dyDescent="0.25">
      <c r="AS227" s="152"/>
      <c r="AT227" s="152"/>
      <c r="AU227" s="152"/>
      <c r="AV227" s="152"/>
      <c r="AY227" s="142">
        <f t="shared" si="8"/>
        <v>1</v>
      </c>
      <c r="AZ227" s="142">
        <f>IF(BA227="",0,IFERROR(IF(VLOOKUP(BA227,BA$44:BA226,1,0)&gt;0,0,0),1))</f>
        <v>0</v>
      </c>
      <c r="BA227" s="143">
        <f>IF(DATOS!J185=AW$45,DATOS!C185,"")</f>
        <v>0</v>
      </c>
    </row>
    <row r="228" spans="21:53" x14ac:dyDescent="0.25">
      <c r="AY228" s="142">
        <f t="shared" si="8"/>
        <v>1</v>
      </c>
      <c r="AZ228" s="142">
        <f>IF(BA228="",0,IFERROR(IF(VLOOKUP(BA228,BA$44:BA227,1,0)&gt;0,0,0),1))</f>
        <v>0</v>
      </c>
      <c r="BA228" s="143">
        <f>IF(DATOS!J186=AW$45,DATOS!C186,"")</f>
        <v>0</v>
      </c>
    </row>
    <row r="229" spans="21:53" x14ac:dyDescent="0.25">
      <c r="AY229" s="142">
        <f t="shared" si="8"/>
        <v>1</v>
      </c>
      <c r="AZ229" s="142">
        <f>IF(BA229="",0,IFERROR(IF(VLOOKUP(BA229,BA$44:BA228,1,0)&gt;0,0,0),1))</f>
        <v>0</v>
      </c>
      <c r="BA229" s="143">
        <f>IF(DATOS!J187=AW$45,DATOS!C187,"")</f>
        <v>0</v>
      </c>
    </row>
    <row r="230" spans="21:53" x14ac:dyDescent="0.25">
      <c r="AY230" s="142">
        <f t="shared" si="8"/>
        <v>1</v>
      </c>
      <c r="AZ230" s="142">
        <f>IF(BA230="",0,IFERROR(IF(VLOOKUP(BA230,BA$44:BA229,1,0)&gt;0,0,0),1))</f>
        <v>0</v>
      </c>
      <c r="BA230" s="143">
        <f>IF(DATOS!J188=AW$45,DATOS!C188,"")</f>
        <v>0</v>
      </c>
    </row>
    <row r="231" spans="21:53" x14ac:dyDescent="0.25">
      <c r="AY231" s="142">
        <f t="shared" si="8"/>
        <v>1</v>
      </c>
      <c r="AZ231" s="142">
        <f>IF(BA231="",0,IFERROR(IF(VLOOKUP(BA231,BA$44:BA230,1,0)&gt;0,0,0),1))</f>
        <v>0</v>
      </c>
      <c r="BA231" s="143">
        <f>IF(DATOS!J189=AW$45,DATOS!C189,"")</f>
        <v>0</v>
      </c>
    </row>
    <row r="232" spans="21:53" x14ac:dyDescent="0.25">
      <c r="AY232" s="142">
        <f t="shared" si="8"/>
        <v>1</v>
      </c>
      <c r="AZ232" s="142">
        <f>IF(BA232="",0,IFERROR(IF(VLOOKUP(BA232,BA$44:BA231,1,0)&gt;0,0,0),1))</f>
        <v>0</v>
      </c>
      <c r="BA232" s="143">
        <f>IF(DATOS!J190=AW$45,DATOS!C190,"")</f>
        <v>0</v>
      </c>
    </row>
    <row r="233" spans="21:53" x14ac:dyDescent="0.25">
      <c r="AY233" s="142">
        <f t="shared" si="8"/>
        <v>1</v>
      </c>
      <c r="AZ233" s="142">
        <f>IF(BA233="",0,IFERROR(IF(VLOOKUP(BA233,BA$44:BA232,1,0)&gt;0,0,0),1))</f>
        <v>0</v>
      </c>
      <c r="BA233" s="143">
        <f>IF(DATOS!J191=AW$45,DATOS!C191,"")</f>
        <v>0</v>
      </c>
    </row>
    <row r="234" spans="21:53" x14ac:dyDescent="0.25">
      <c r="AY234" s="142">
        <f t="shared" si="8"/>
        <v>1</v>
      </c>
      <c r="AZ234" s="142">
        <f>IF(BA234="",0,IFERROR(IF(VLOOKUP(BA234,BA$44:BA233,1,0)&gt;0,0,0),1))</f>
        <v>0</v>
      </c>
      <c r="BA234" s="143">
        <f>IF(DATOS!J192=AW$45,DATOS!C192,"")</f>
        <v>0</v>
      </c>
    </row>
    <row r="235" spans="21:53" x14ac:dyDescent="0.25">
      <c r="AY235" s="142">
        <f t="shared" si="8"/>
        <v>1</v>
      </c>
      <c r="AZ235" s="142">
        <f>IF(BA235="",0,IFERROR(IF(VLOOKUP(BA235,BA$44:BA234,1,0)&gt;0,0,0),1))</f>
        <v>0</v>
      </c>
      <c r="BA235" s="143">
        <f>IF(DATOS!J193=AW$45,DATOS!C193,"")</f>
        <v>0</v>
      </c>
    </row>
    <row r="236" spans="21:53" x14ac:dyDescent="0.25">
      <c r="AY236" s="142">
        <f t="shared" ref="AY236:AY299" si="9">AY235+AZ236</f>
        <v>1</v>
      </c>
      <c r="AZ236" s="142">
        <f>IF(BA236="",0,IFERROR(IF(VLOOKUP(BA236,BA$44:BA235,1,0)&gt;0,0,0),1))</f>
        <v>0</v>
      </c>
      <c r="BA236" s="143">
        <f>IF(DATOS!J194=AW$45,DATOS!C194,"")</f>
        <v>0</v>
      </c>
    </row>
    <row r="237" spans="21:53" x14ac:dyDescent="0.25">
      <c r="AY237" s="142">
        <f t="shared" si="9"/>
        <v>1</v>
      </c>
      <c r="AZ237" s="142">
        <f>IF(BA237="",0,IFERROR(IF(VLOOKUP(BA237,BA$44:BA236,1,0)&gt;0,0,0),1))</f>
        <v>0</v>
      </c>
      <c r="BA237" s="143">
        <f>IF(DATOS!J195=AW$45,DATOS!C195,"")</f>
        <v>0</v>
      </c>
    </row>
    <row r="238" spans="21:53" x14ac:dyDescent="0.25">
      <c r="AY238" s="142">
        <f t="shared" si="9"/>
        <v>1</v>
      </c>
      <c r="AZ238" s="142">
        <f>IF(BA238="",0,IFERROR(IF(VLOOKUP(BA238,BA$44:BA237,1,0)&gt;0,0,0),1))</f>
        <v>0</v>
      </c>
      <c r="BA238" s="143">
        <f>IF(DATOS!J196=AW$45,DATOS!C196,"")</f>
        <v>0</v>
      </c>
    </row>
    <row r="239" spans="21:53" x14ac:dyDescent="0.25">
      <c r="AY239" s="142">
        <f t="shared" si="9"/>
        <v>1</v>
      </c>
      <c r="AZ239" s="142">
        <f>IF(BA239="",0,IFERROR(IF(VLOOKUP(BA239,BA$44:BA238,1,0)&gt;0,0,0),1))</f>
        <v>0</v>
      </c>
      <c r="BA239" s="143">
        <f>IF(DATOS!J197=AW$45,DATOS!C197,"")</f>
        <v>0</v>
      </c>
    </row>
    <row r="240" spans="21:53" x14ac:dyDescent="0.25">
      <c r="AY240" s="142">
        <f t="shared" si="9"/>
        <v>1</v>
      </c>
      <c r="AZ240" s="142">
        <f>IF(BA240="",0,IFERROR(IF(VLOOKUP(BA240,BA$44:BA239,1,0)&gt;0,0,0),1))</f>
        <v>0</v>
      </c>
      <c r="BA240" s="143">
        <f>IF(DATOS!J198=AW$45,DATOS!C198,"")</f>
        <v>0</v>
      </c>
    </row>
    <row r="241" spans="51:53" x14ac:dyDescent="0.25">
      <c r="AY241" s="142">
        <f t="shared" si="9"/>
        <v>1</v>
      </c>
      <c r="AZ241" s="142">
        <f>IF(BA241="",0,IFERROR(IF(VLOOKUP(BA241,BA$44:BA240,1,0)&gt;0,0,0),1))</f>
        <v>0</v>
      </c>
      <c r="BA241" s="143">
        <f>IF(DATOS!J199=AW$45,DATOS!C199,"")</f>
        <v>0</v>
      </c>
    </row>
    <row r="242" spans="51:53" x14ac:dyDescent="0.25">
      <c r="AY242" s="142">
        <f t="shared" si="9"/>
        <v>1</v>
      </c>
      <c r="AZ242" s="142">
        <f>IF(BA242="",0,IFERROR(IF(VLOOKUP(BA242,BA$44:BA241,1,0)&gt;0,0,0),1))</f>
        <v>0</v>
      </c>
      <c r="BA242" s="143">
        <f>IF(DATOS!J200=AW$45,DATOS!C200,"")</f>
        <v>0</v>
      </c>
    </row>
    <row r="243" spans="51:53" x14ac:dyDescent="0.25">
      <c r="AY243" s="142">
        <f t="shared" si="9"/>
        <v>1</v>
      </c>
      <c r="AZ243" s="142">
        <f>IF(BA243="",0,IFERROR(IF(VLOOKUP(BA243,BA$44:BA242,1,0)&gt;0,0,0),1))</f>
        <v>0</v>
      </c>
      <c r="BA243" s="143">
        <f>IF(DATOS!J201=AW$45,DATOS!C201,"")</f>
        <v>0</v>
      </c>
    </row>
    <row r="244" spans="51:53" x14ac:dyDescent="0.25">
      <c r="AY244" s="142">
        <f t="shared" si="9"/>
        <v>1</v>
      </c>
      <c r="AZ244" s="142">
        <f>IF(BA244="",0,IFERROR(IF(VLOOKUP(BA244,BA$44:BA243,1,0)&gt;0,0,0),1))</f>
        <v>0</v>
      </c>
      <c r="BA244" s="143">
        <f>IF(DATOS!J202=AW$45,DATOS!C202,"")</f>
        <v>0</v>
      </c>
    </row>
    <row r="245" spans="51:53" x14ac:dyDescent="0.25">
      <c r="AY245" s="142">
        <f t="shared" si="9"/>
        <v>1</v>
      </c>
      <c r="AZ245" s="142">
        <f>IF(BA245="",0,IFERROR(IF(VLOOKUP(BA245,BA$44:BA244,1,0)&gt;0,0,0),1))</f>
        <v>0</v>
      </c>
      <c r="BA245" s="143">
        <f>IF(DATOS!J203=AW$45,DATOS!C203,"")</f>
        <v>0</v>
      </c>
    </row>
    <row r="246" spans="51:53" x14ac:dyDescent="0.25">
      <c r="AY246" s="142">
        <f t="shared" si="9"/>
        <v>1</v>
      </c>
      <c r="AZ246" s="142">
        <f>IF(BA246="",0,IFERROR(IF(VLOOKUP(BA246,BA$44:BA245,1,0)&gt;0,0,0),1))</f>
        <v>0</v>
      </c>
      <c r="BA246" s="143">
        <f>IF(DATOS!J204=AW$45,DATOS!C204,"")</f>
        <v>0</v>
      </c>
    </row>
    <row r="247" spans="51:53" x14ac:dyDescent="0.25">
      <c r="AY247" s="142">
        <f t="shared" si="9"/>
        <v>1</v>
      </c>
      <c r="AZ247" s="142">
        <f>IF(BA247="",0,IFERROR(IF(VLOOKUP(BA247,BA$44:BA246,1,0)&gt;0,0,0),1))</f>
        <v>0</v>
      </c>
      <c r="BA247" s="143">
        <f>IF(DATOS!J205=AW$45,DATOS!C205,"")</f>
        <v>0</v>
      </c>
    </row>
    <row r="248" spans="51:53" x14ac:dyDescent="0.25">
      <c r="AY248" s="142">
        <f t="shared" si="9"/>
        <v>1</v>
      </c>
      <c r="AZ248" s="142">
        <f>IF(BA248="",0,IFERROR(IF(VLOOKUP(BA248,BA$44:BA247,1,0)&gt;0,0,0),1))</f>
        <v>0</v>
      </c>
      <c r="BA248" s="143">
        <f>IF(DATOS!J206=AW$45,DATOS!C206,"")</f>
        <v>0</v>
      </c>
    </row>
    <row r="249" spans="51:53" x14ac:dyDescent="0.25">
      <c r="AY249" s="142">
        <f t="shared" si="9"/>
        <v>1</v>
      </c>
      <c r="AZ249" s="142">
        <f>IF(BA249="",0,IFERROR(IF(VLOOKUP(BA249,BA$44:BA248,1,0)&gt;0,0,0),1))</f>
        <v>0</v>
      </c>
      <c r="BA249" s="143">
        <f>IF(DATOS!J207=AW$45,DATOS!C207,"")</f>
        <v>0</v>
      </c>
    </row>
    <row r="250" spans="51:53" x14ac:dyDescent="0.25">
      <c r="AY250" s="142">
        <f t="shared" si="9"/>
        <v>1</v>
      </c>
      <c r="AZ250" s="142">
        <f>IF(BA250="",0,IFERROR(IF(VLOOKUP(BA250,BA$44:BA249,1,0)&gt;0,0,0),1))</f>
        <v>0</v>
      </c>
      <c r="BA250" s="143">
        <f>IF(DATOS!J208=AW$45,DATOS!C208,"")</f>
        <v>0</v>
      </c>
    </row>
    <row r="251" spans="51:53" x14ac:dyDescent="0.25">
      <c r="AY251" s="142">
        <f t="shared" si="9"/>
        <v>1</v>
      </c>
      <c r="AZ251" s="142">
        <f>IF(BA251="",0,IFERROR(IF(VLOOKUP(BA251,BA$44:BA250,1,0)&gt;0,0,0),1))</f>
        <v>0</v>
      </c>
      <c r="BA251" s="143">
        <f>IF(DATOS!J209=AW$45,DATOS!C209,"")</f>
        <v>0</v>
      </c>
    </row>
    <row r="252" spans="51:53" x14ac:dyDescent="0.25">
      <c r="AY252" s="142">
        <f t="shared" si="9"/>
        <v>1</v>
      </c>
      <c r="AZ252" s="142">
        <f>IF(BA252="",0,IFERROR(IF(VLOOKUP(BA252,BA$44:BA251,1,0)&gt;0,0,0),1))</f>
        <v>0</v>
      </c>
      <c r="BA252" s="143">
        <f>IF(DATOS!J210=AW$45,DATOS!C210,"")</f>
        <v>0</v>
      </c>
    </row>
    <row r="253" spans="51:53" x14ac:dyDescent="0.25">
      <c r="AY253" s="142">
        <f t="shared" si="9"/>
        <v>1</v>
      </c>
      <c r="AZ253" s="142">
        <f>IF(BA253="",0,IFERROR(IF(VLOOKUP(BA253,BA$44:BA252,1,0)&gt;0,0,0),1))</f>
        <v>0</v>
      </c>
      <c r="BA253" s="143">
        <f>IF(DATOS!J211=AW$45,DATOS!C211,"")</f>
        <v>0</v>
      </c>
    </row>
    <row r="254" spans="51:53" x14ac:dyDescent="0.25">
      <c r="AY254" s="142">
        <f t="shared" si="9"/>
        <v>1</v>
      </c>
      <c r="AZ254" s="142">
        <f>IF(BA254="",0,IFERROR(IF(VLOOKUP(BA254,BA$44:BA253,1,0)&gt;0,0,0),1))</f>
        <v>0</v>
      </c>
      <c r="BA254" s="143">
        <f>IF(DATOS!J212=AW$45,DATOS!C212,"")</f>
        <v>0</v>
      </c>
    </row>
    <row r="255" spans="51:53" x14ac:dyDescent="0.25">
      <c r="AY255" s="142">
        <f t="shared" si="9"/>
        <v>1</v>
      </c>
      <c r="AZ255" s="142">
        <f>IF(BA255="",0,IFERROR(IF(VLOOKUP(BA255,BA$44:BA254,1,0)&gt;0,0,0),1))</f>
        <v>0</v>
      </c>
      <c r="BA255" s="143">
        <f>IF(DATOS!J213=AW$45,DATOS!C213,"")</f>
        <v>0</v>
      </c>
    </row>
    <row r="256" spans="51:53" x14ac:dyDescent="0.25">
      <c r="AY256" s="142">
        <f t="shared" si="9"/>
        <v>1</v>
      </c>
      <c r="AZ256" s="142">
        <f>IF(BA256="",0,IFERROR(IF(VLOOKUP(BA256,BA$44:BA255,1,0)&gt;0,0,0),1))</f>
        <v>0</v>
      </c>
      <c r="BA256" s="143">
        <f>IF(DATOS!J214=AW$45,DATOS!C214,"")</f>
        <v>0</v>
      </c>
    </row>
    <row r="257" spans="51:53" x14ac:dyDescent="0.25">
      <c r="AY257" s="142">
        <f t="shared" si="9"/>
        <v>1</v>
      </c>
      <c r="AZ257" s="142">
        <f>IF(BA257="",0,IFERROR(IF(VLOOKUP(BA257,BA$44:BA256,1,0)&gt;0,0,0),1))</f>
        <v>0</v>
      </c>
      <c r="BA257" s="143">
        <f>IF(DATOS!J215=AW$45,DATOS!C215,"")</f>
        <v>0</v>
      </c>
    </row>
    <row r="258" spans="51:53" x14ac:dyDescent="0.25">
      <c r="AY258" s="142">
        <f t="shared" si="9"/>
        <v>1</v>
      </c>
      <c r="AZ258" s="142">
        <f>IF(BA258="",0,IFERROR(IF(VLOOKUP(BA258,BA$44:BA257,1,0)&gt;0,0,0),1))</f>
        <v>0</v>
      </c>
      <c r="BA258" s="143">
        <f>IF(DATOS!J216=AW$45,DATOS!C216,"")</f>
        <v>0</v>
      </c>
    </row>
    <row r="259" spans="51:53" x14ac:dyDescent="0.25">
      <c r="AY259" s="142">
        <f t="shared" si="9"/>
        <v>1</v>
      </c>
      <c r="AZ259" s="142">
        <f>IF(BA259="",0,IFERROR(IF(VLOOKUP(BA259,BA$44:BA258,1,0)&gt;0,0,0),1))</f>
        <v>0</v>
      </c>
      <c r="BA259" s="143">
        <f>IF(DATOS!J217=AW$45,DATOS!C217,"")</f>
        <v>0</v>
      </c>
    </row>
    <row r="260" spans="51:53" x14ac:dyDescent="0.25">
      <c r="AY260" s="142">
        <f t="shared" si="9"/>
        <v>1</v>
      </c>
      <c r="AZ260" s="142">
        <f>IF(BA260="",0,IFERROR(IF(VLOOKUP(BA260,BA$44:BA259,1,0)&gt;0,0,0),1))</f>
        <v>0</v>
      </c>
      <c r="BA260" s="143">
        <f>IF(DATOS!J218=AW$45,DATOS!C218,"")</f>
        <v>0</v>
      </c>
    </row>
    <row r="261" spans="51:53" x14ac:dyDescent="0.25">
      <c r="AY261" s="142">
        <f t="shared" si="9"/>
        <v>1</v>
      </c>
      <c r="AZ261" s="142">
        <f>IF(BA261="",0,IFERROR(IF(VLOOKUP(BA261,BA$44:BA260,1,0)&gt;0,0,0),1))</f>
        <v>0</v>
      </c>
      <c r="BA261" s="143">
        <f>IF(DATOS!J219=AW$45,DATOS!C219,"")</f>
        <v>0</v>
      </c>
    </row>
    <row r="262" spans="51:53" x14ac:dyDescent="0.25">
      <c r="AY262" s="142">
        <f t="shared" si="9"/>
        <v>1</v>
      </c>
      <c r="AZ262" s="142">
        <f>IF(BA262="",0,IFERROR(IF(VLOOKUP(BA262,BA$44:BA261,1,0)&gt;0,0,0),1))</f>
        <v>0</v>
      </c>
      <c r="BA262" s="143">
        <f>IF(DATOS!J220=AW$45,DATOS!C220,"")</f>
        <v>0</v>
      </c>
    </row>
    <row r="263" spans="51:53" x14ac:dyDescent="0.25">
      <c r="AY263" s="142">
        <f t="shared" si="9"/>
        <v>1</v>
      </c>
      <c r="AZ263" s="142">
        <f>IF(BA263="",0,IFERROR(IF(VLOOKUP(BA263,BA$44:BA262,1,0)&gt;0,0,0),1))</f>
        <v>0</v>
      </c>
      <c r="BA263" s="143">
        <f>IF(DATOS!J221=AW$45,DATOS!C221,"")</f>
        <v>0</v>
      </c>
    </row>
    <row r="264" spans="51:53" x14ac:dyDescent="0.25">
      <c r="AY264" s="142">
        <f t="shared" si="9"/>
        <v>1</v>
      </c>
      <c r="AZ264" s="142">
        <f>IF(BA264="",0,IFERROR(IF(VLOOKUP(BA264,BA$44:BA263,1,0)&gt;0,0,0),1))</f>
        <v>0</v>
      </c>
      <c r="BA264" s="143">
        <f>IF(DATOS!J222=AW$45,DATOS!C222,"")</f>
        <v>0</v>
      </c>
    </row>
    <row r="265" spans="51:53" x14ac:dyDescent="0.25">
      <c r="AY265" s="142">
        <f t="shared" si="9"/>
        <v>1</v>
      </c>
      <c r="AZ265" s="142">
        <f>IF(BA265="",0,IFERROR(IF(VLOOKUP(BA265,BA$44:BA264,1,0)&gt;0,0,0),1))</f>
        <v>0</v>
      </c>
      <c r="BA265" s="143">
        <f>IF(DATOS!J223=AW$45,DATOS!C223,"")</f>
        <v>0</v>
      </c>
    </row>
    <row r="266" spans="51:53" x14ac:dyDescent="0.25">
      <c r="AY266" s="142">
        <f t="shared" si="9"/>
        <v>1</v>
      </c>
      <c r="AZ266" s="142">
        <f>IF(BA266="",0,IFERROR(IF(VLOOKUP(BA266,BA$44:BA265,1,0)&gt;0,0,0),1))</f>
        <v>0</v>
      </c>
      <c r="BA266" s="143">
        <f>IF(DATOS!J224=AW$45,DATOS!C224,"")</f>
        <v>0</v>
      </c>
    </row>
    <row r="267" spans="51:53" x14ac:dyDescent="0.25">
      <c r="AY267" s="142">
        <f t="shared" si="9"/>
        <v>1</v>
      </c>
      <c r="AZ267" s="142">
        <f>IF(BA267="",0,IFERROR(IF(VLOOKUP(BA267,BA$44:BA266,1,0)&gt;0,0,0),1))</f>
        <v>0</v>
      </c>
      <c r="BA267" s="143">
        <f>IF(DATOS!J225=AW$45,DATOS!C225,"")</f>
        <v>0</v>
      </c>
    </row>
    <row r="268" spans="51:53" x14ac:dyDescent="0.25">
      <c r="AY268" s="142">
        <f t="shared" si="9"/>
        <v>1</v>
      </c>
      <c r="AZ268" s="142">
        <f>IF(BA268="",0,IFERROR(IF(VLOOKUP(BA268,BA$44:BA267,1,0)&gt;0,0,0),1))</f>
        <v>0</v>
      </c>
      <c r="BA268" s="143">
        <f>IF(DATOS!J226=AW$45,DATOS!C226,"")</f>
        <v>0</v>
      </c>
    </row>
    <row r="269" spans="51:53" x14ac:dyDescent="0.25">
      <c r="AY269" s="142">
        <f t="shared" si="9"/>
        <v>1</v>
      </c>
      <c r="AZ269" s="142">
        <f>IF(BA269="",0,IFERROR(IF(VLOOKUP(BA269,BA$44:BA268,1,0)&gt;0,0,0),1))</f>
        <v>0</v>
      </c>
      <c r="BA269" s="143">
        <f>IF(DATOS!J227=AW$45,DATOS!C227,"")</f>
        <v>0</v>
      </c>
    </row>
    <row r="270" spans="51:53" x14ac:dyDescent="0.25">
      <c r="AY270" s="142">
        <f t="shared" si="9"/>
        <v>1</v>
      </c>
      <c r="AZ270" s="142">
        <f>IF(BA270="",0,IFERROR(IF(VLOOKUP(BA270,BA$44:BA269,1,0)&gt;0,0,0),1))</f>
        <v>0</v>
      </c>
      <c r="BA270" s="143">
        <f>IF(DATOS!J228=AW$45,DATOS!C228,"")</f>
        <v>0</v>
      </c>
    </row>
    <row r="271" spans="51:53" x14ac:dyDescent="0.25">
      <c r="AY271" s="142">
        <f t="shared" si="9"/>
        <v>1</v>
      </c>
      <c r="AZ271" s="142">
        <f>IF(BA271="",0,IFERROR(IF(VLOOKUP(BA271,BA$44:BA270,1,0)&gt;0,0,0),1))</f>
        <v>0</v>
      </c>
      <c r="BA271" s="143">
        <f>IF(DATOS!J229=AW$45,DATOS!C229,"")</f>
        <v>0</v>
      </c>
    </row>
    <row r="272" spans="51:53" x14ac:dyDescent="0.25">
      <c r="AY272" s="142">
        <f t="shared" si="9"/>
        <v>1</v>
      </c>
      <c r="AZ272" s="142">
        <f>IF(BA272="",0,IFERROR(IF(VLOOKUP(BA272,BA$44:BA271,1,0)&gt;0,0,0),1))</f>
        <v>0</v>
      </c>
      <c r="BA272" s="143">
        <f>IF(DATOS!J230=AW$45,DATOS!C230,"")</f>
        <v>0</v>
      </c>
    </row>
    <row r="273" spans="51:53" x14ac:dyDescent="0.25">
      <c r="AY273" s="142">
        <f t="shared" si="9"/>
        <v>1</v>
      </c>
      <c r="AZ273" s="142">
        <f>IF(BA273="",0,IFERROR(IF(VLOOKUP(BA273,BA$44:BA272,1,0)&gt;0,0,0),1))</f>
        <v>0</v>
      </c>
      <c r="BA273" s="143">
        <f>IF(DATOS!J231=AW$45,DATOS!C231,"")</f>
        <v>0</v>
      </c>
    </row>
    <row r="274" spans="51:53" x14ac:dyDescent="0.25">
      <c r="AY274" s="142">
        <f t="shared" si="9"/>
        <v>1</v>
      </c>
      <c r="AZ274" s="142">
        <f>IF(BA274="",0,IFERROR(IF(VLOOKUP(BA274,BA$44:BA273,1,0)&gt;0,0,0),1))</f>
        <v>0</v>
      </c>
      <c r="BA274" s="143">
        <f>IF(DATOS!J232=AW$45,DATOS!C232,"")</f>
        <v>0</v>
      </c>
    </row>
    <row r="275" spans="51:53" x14ac:dyDescent="0.25">
      <c r="AY275" s="142">
        <f t="shared" si="9"/>
        <v>1</v>
      </c>
      <c r="AZ275" s="142">
        <f>IF(BA275="",0,IFERROR(IF(VLOOKUP(BA275,BA$44:BA274,1,0)&gt;0,0,0),1))</f>
        <v>0</v>
      </c>
      <c r="BA275" s="143">
        <f>IF(DATOS!J233=AW$45,DATOS!C233,"")</f>
        <v>0</v>
      </c>
    </row>
    <row r="276" spans="51:53" x14ac:dyDescent="0.25">
      <c r="AY276" s="142">
        <f t="shared" si="9"/>
        <v>1</v>
      </c>
      <c r="AZ276" s="142">
        <f>IF(BA276="",0,IFERROR(IF(VLOOKUP(BA276,BA$44:BA275,1,0)&gt;0,0,0),1))</f>
        <v>0</v>
      </c>
      <c r="BA276" s="143">
        <f>IF(DATOS!J234=AW$45,DATOS!C234,"")</f>
        <v>0</v>
      </c>
    </row>
    <row r="277" spans="51:53" x14ac:dyDescent="0.25">
      <c r="AY277" s="142">
        <f t="shared" si="9"/>
        <v>1</v>
      </c>
      <c r="AZ277" s="142">
        <f>IF(BA277="",0,IFERROR(IF(VLOOKUP(BA277,BA$44:BA276,1,0)&gt;0,0,0),1))</f>
        <v>0</v>
      </c>
      <c r="BA277" s="143">
        <f>IF(DATOS!J235=AW$45,DATOS!C235,"")</f>
        <v>0</v>
      </c>
    </row>
    <row r="278" spans="51:53" x14ac:dyDescent="0.25">
      <c r="AY278" s="142">
        <f t="shared" si="9"/>
        <v>1</v>
      </c>
      <c r="AZ278" s="142">
        <f>IF(BA278="",0,IFERROR(IF(VLOOKUP(BA278,BA$44:BA277,1,0)&gt;0,0,0),1))</f>
        <v>0</v>
      </c>
      <c r="BA278" s="143">
        <f>IF(DATOS!J236=AW$45,DATOS!C236,"")</f>
        <v>0</v>
      </c>
    </row>
    <row r="279" spans="51:53" x14ac:dyDescent="0.25">
      <c r="AY279" s="142">
        <f t="shared" si="9"/>
        <v>1</v>
      </c>
      <c r="AZ279" s="142">
        <f>IF(BA279="",0,IFERROR(IF(VLOOKUP(BA279,BA$44:BA278,1,0)&gt;0,0,0),1))</f>
        <v>0</v>
      </c>
      <c r="BA279" s="143">
        <f>IF(DATOS!J237=AW$45,DATOS!C237,"")</f>
        <v>0</v>
      </c>
    </row>
    <row r="280" spans="51:53" x14ac:dyDescent="0.25">
      <c r="AY280" s="142">
        <f t="shared" si="9"/>
        <v>1</v>
      </c>
      <c r="AZ280" s="142">
        <f>IF(BA280="",0,IFERROR(IF(VLOOKUP(BA280,BA$44:BA279,1,0)&gt;0,0,0),1))</f>
        <v>0</v>
      </c>
      <c r="BA280" s="143">
        <f>IF(DATOS!J238=AW$45,DATOS!C238,"")</f>
        <v>0</v>
      </c>
    </row>
    <row r="281" spans="51:53" x14ac:dyDescent="0.25">
      <c r="AY281" s="142">
        <f t="shared" si="9"/>
        <v>1</v>
      </c>
      <c r="AZ281" s="142">
        <f>IF(BA281="",0,IFERROR(IF(VLOOKUP(BA281,BA$44:BA280,1,0)&gt;0,0,0),1))</f>
        <v>0</v>
      </c>
      <c r="BA281" s="143">
        <f>IF(DATOS!J239=AW$45,DATOS!C239,"")</f>
        <v>0</v>
      </c>
    </row>
    <row r="282" spans="51:53" x14ac:dyDescent="0.25">
      <c r="AY282" s="142">
        <f t="shared" si="9"/>
        <v>1</v>
      </c>
      <c r="AZ282" s="142">
        <f>IF(BA282="",0,IFERROR(IF(VLOOKUP(BA282,BA$44:BA281,1,0)&gt;0,0,0),1))</f>
        <v>0</v>
      </c>
      <c r="BA282" s="143">
        <f>IF(DATOS!J240=AW$45,DATOS!C240,"")</f>
        <v>0</v>
      </c>
    </row>
    <row r="283" spans="51:53" x14ac:dyDescent="0.25">
      <c r="AY283" s="142">
        <f t="shared" si="9"/>
        <v>1</v>
      </c>
      <c r="AZ283" s="142">
        <f>IF(BA283="",0,IFERROR(IF(VLOOKUP(BA283,BA$44:BA282,1,0)&gt;0,0,0),1))</f>
        <v>0</v>
      </c>
      <c r="BA283" s="143">
        <f>IF(DATOS!J241=AW$45,DATOS!C241,"")</f>
        <v>0</v>
      </c>
    </row>
    <row r="284" spans="51:53" x14ac:dyDescent="0.25">
      <c r="AY284" s="142">
        <f t="shared" si="9"/>
        <v>1</v>
      </c>
      <c r="AZ284" s="142">
        <f>IF(BA284="",0,IFERROR(IF(VLOOKUP(BA284,BA$44:BA283,1,0)&gt;0,0,0),1))</f>
        <v>0</v>
      </c>
      <c r="BA284" s="143">
        <f>IF(DATOS!J242=AW$45,DATOS!C242,"")</f>
        <v>0</v>
      </c>
    </row>
    <row r="285" spans="51:53" x14ac:dyDescent="0.25">
      <c r="AY285" s="142">
        <f t="shared" si="9"/>
        <v>1</v>
      </c>
      <c r="AZ285" s="142">
        <f>IF(BA285="",0,IFERROR(IF(VLOOKUP(BA285,BA$44:BA284,1,0)&gt;0,0,0),1))</f>
        <v>0</v>
      </c>
      <c r="BA285" s="143">
        <f>IF(DATOS!J243=AW$45,DATOS!C243,"")</f>
        <v>0</v>
      </c>
    </row>
    <row r="286" spans="51:53" x14ac:dyDescent="0.25">
      <c r="AY286" s="142">
        <f t="shared" si="9"/>
        <v>1</v>
      </c>
      <c r="AZ286" s="142">
        <f>IF(BA286="",0,IFERROR(IF(VLOOKUP(BA286,BA$44:BA285,1,0)&gt;0,0,0),1))</f>
        <v>0</v>
      </c>
      <c r="BA286" s="143">
        <f>IF(DATOS!J244=AW$45,DATOS!C244,"")</f>
        <v>0</v>
      </c>
    </row>
    <row r="287" spans="51:53" x14ac:dyDescent="0.25">
      <c r="AY287" s="142">
        <f t="shared" si="9"/>
        <v>1</v>
      </c>
      <c r="AZ287" s="142">
        <f>IF(BA287="",0,IFERROR(IF(VLOOKUP(BA287,BA$44:BA286,1,0)&gt;0,0,0),1))</f>
        <v>0</v>
      </c>
      <c r="BA287" s="143">
        <f>IF(DATOS!J245=AW$45,DATOS!C245,"")</f>
        <v>0</v>
      </c>
    </row>
    <row r="288" spans="51:53" x14ac:dyDescent="0.25">
      <c r="AY288" s="142">
        <f t="shared" si="9"/>
        <v>1</v>
      </c>
      <c r="AZ288" s="142">
        <f>IF(BA288="",0,IFERROR(IF(VLOOKUP(BA288,BA$44:BA287,1,0)&gt;0,0,0),1))</f>
        <v>0</v>
      </c>
      <c r="BA288" s="143">
        <f>IF(DATOS!J246=AW$45,DATOS!C246,"")</f>
        <v>0</v>
      </c>
    </row>
    <row r="289" spans="51:53" x14ac:dyDescent="0.25">
      <c r="AY289" s="142">
        <f t="shared" si="9"/>
        <v>1</v>
      </c>
      <c r="AZ289" s="142">
        <f>IF(BA289="",0,IFERROR(IF(VLOOKUP(BA289,BA$44:BA288,1,0)&gt;0,0,0),1))</f>
        <v>0</v>
      </c>
      <c r="BA289" s="143">
        <f>IF(DATOS!J247=AW$45,DATOS!C247,"")</f>
        <v>0</v>
      </c>
    </row>
    <row r="290" spans="51:53" x14ac:dyDescent="0.25">
      <c r="AY290" s="142">
        <f t="shared" si="9"/>
        <v>1</v>
      </c>
      <c r="AZ290" s="142">
        <f>IF(BA290="",0,IFERROR(IF(VLOOKUP(BA290,BA$44:BA289,1,0)&gt;0,0,0),1))</f>
        <v>0</v>
      </c>
      <c r="BA290" s="143">
        <f>IF(DATOS!J248=AW$45,DATOS!C248,"")</f>
        <v>0</v>
      </c>
    </row>
    <row r="291" spans="51:53" x14ac:dyDescent="0.25">
      <c r="AY291" s="142">
        <f t="shared" si="9"/>
        <v>1</v>
      </c>
      <c r="AZ291" s="142">
        <f>IF(BA291="",0,IFERROR(IF(VLOOKUP(BA291,BA$44:BA290,1,0)&gt;0,0,0),1))</f>
        <v>0</v>
      </c>
      <c r="BA291" s="143">
        <f>IF(DATOS!J249=AW$45,DATOS!C249,"")</f>
        <v>0</v>
      </c>
    </row>
    <row r="292" spans="51:53" x14ac:dyDescent="0.25">
      <c r="AY292" s="142">
        <f t="shared" si="9"/>
        <v>1</v>
      </c>
      <c r="AZ292" s="142">
        <f>IF(BA292="",0,IFERROR(IF(VLOOKUP(BA292,BA$44:BA291,1,0)&gt;0,0,0),1))</f>
        <v>0</v>
      </c>
      <c r="BA292" s="143">
        <f>IF(DATOS!J250=AW$45,DATOS!C250,"")</f>
        <v>0</v>
      </c>
    </row>
    <row r="293" spans="51:53" x14ac:dyDescent="0.25">
      <c r="AY293" s="142">
        <f t="shared" si="9"/>
        <v>1</v>
      </c>
      <c r="AZ293" s="142">
        <f>IF(BA293="",0,IFERROR(IF(VLOOKUP(BA293,BA$44:BA292,1,0)&gt;0,0,0),1))</f>
        <v>0</v>
      </c>
      <c r="BA293" s="143">
        <f>IF(DATOS!J251=AW$45,DATOS!C251,"")</f>
        <v>0</v>
      </c>
    </row>
    <row r="294" spans="51:53" x14ac:dyDescent="0.25">
      <c r="AY294" s="142">
        <f t="shared" si="9"/>
        <v>1</v>
      </c>
      <c r="AZ294" s="142">
        <f>IF(BA294="",0,IFERROR(IF(VLOOKUP(BA294,BA$44:BA293,1,0)&gt;0,0,0),1))</f>
        <v>0</v>
      </c>
      <c r="BA294" s="143">
        <f>IF(DATOS!J252=AW$45,DATOS!C252,"")</f>
        <v>0</v>
      </c>
    </row>
    <row r="295" spans="51:53" x14ac:dyDescent="0.25">
      <c r="AY295" s="142">
        <f t="shared" si="9"/>
        <v>1</v>
      </c>
      <c r="AZ295" s="142">
        <f>IF(BA295="",0,IFERROR(IF(VLOOKUP(BA295,BA$44:BA294,1,0)&gt;0,0,0),1))</f>
        <v>0</v>
      </c>
      <c r="BA295" s="143">
        <f>IF(DATOS!J253=AW$45,DATOS!C253,"")</f>
        <v>0</v>
      </c>
    </row>
    <row r="296" spans="51:53" x14ac:dyDescent="0.25">
      <c r="AY296" s="142">
        <f t="shared" si="9"/>
        <v>1</v>
      </c>
      <c r="AZ296" s="142">
        <f>IF(BA296="",0,IFERROR(IF(VLOOKUP(BA296,BA$44:BA295,1,0)&gt;0,0,0),1))</f>
        <v>0</v>
      </c>
      <c r="BA296" s="143">
        <f>IF(DATOS!J254=AW$45,DATOS!C254,"")</f>
        <v>0</v>
      </c>
    </row>
    <row r="297" spans="51:53" x14ac:dyDescent="0.25">
      <c r="AY297" s="142">
        <f t="shared" si="9"/>
        <v>1</v>
      </c>
      <c r="AZ297" s="142">
        <f>IF(BA297="",0,IFERROR(IF(VLOOKUP(BA297,BA$44:BA296,1,0)&gt;0,0,0),1))</f>
        <v>0</v>
      </c>
      <c r="BA297" s="143">
        <f>IF(DATOS!J255=AW$45,DATOS!C255,"")</f>
        <v>0</v>
      </c>
    </row>
    <row r="298" spans="51:53" x14ac:dyDescent="0.25">
      <c r="AY298" s="142">
        <f t="shared" si="9"/>
        <v>1</v>
      </c>
      <c r="AZ298" s="142">
        <f>IF(BA298="",0,IFERROR(IF(VLOOKUP(BA298,BA$44:BA297,1,0)&gt;0,0,0),1))</f>
        <v>0</v>
      </c>
      <c r="BA298" s="143">
        <f>IF(DATOS!J256=AW$45,DATOS!C256,"")</f>
        <v>0</v>
      </c>
    </row>
    <row r="299" spans="51:53" x14ac:dyDescent="0.25">
      <c r="AY299" s="142">
        <f t="shared" si="9"/>
        <v>1</v>
      </c>
      <c r="AZ299" s="142">
        <f>IF(BA299="",0,IFERROR(IF(VLOOKUP(BA299,BA$44:BA298,1,0)&gt;0,0,0),1))</f>
        <v>0</v>
      </c>
      <c r="BA299" s="143">
        <f>IF(DATOS!J257=AW$45,DATOS!C257,"")</f>
        <v>0</v>
      </c>
    </row>
    <row r="300" spans="51:53" x14ac:dyDescent="0.25">
      <c r="AY300" s="142">
        <f t="shared" ref="AY300:AY363" si="10">AY299+AZ300</f>
        <v>1</v>
      </c>
      <c r="AZ300" s="142">
        <f>IF(BA300="",0,IFERROR(IF(VLOOKUP(BA300,BA$44:BA299,1,0)&gt;0,0,0),1))</f>
        <v>0</v>
      </c>
      <c r="BA300" s="143">
        <f>IF(DATOS!J258=AW$45,DATOS!C258,"")</f>
        <v>0</v>
      </c>
    </row>
    <row r="301" spans="51:53" x14ac:dyDescent="0.25">
      <c r="AY301" s="142">
        <f t="shared" si="10"/>
        <v>1</v>
      </c>
      <c r="AZ301" s="142">
        <f>IF(BA301="",0,IFERROR(IF(VLOOKUP(BA301,BA$44:BA300,1,0)&gt;0,0,0),1))</f>
        <v>0</v>
      </c>
      <c r="BA301" s="143">
        <f>IF(DATOS!J259=AW$45,DATOS!C259,"")</f>
        <v>0</v>
      </c>
    </row>
    <row r="302" spans="51:53" x14ac:dyDescent="0.25">
      <c r="AY302" s="142">
        <f t="shared" si="10"/>
        <v>1</v>
      </c>
      <c r="AZ302" s="142">
        <f>IF(BA302="",0,IFERROR(IF(VLOOKUP(BA302,BA$44:BA301,1,0)&gt;0,0,0),1))</f>
        <v>0</v>
      </c>
      <c r="BA302" s="143">
        <f>IF(DATOS!J260=AW$45,DATOS!C260,"")</f>
        <v>0</v>
      </c>
    </row>
    <row r="303" spans="51:53" x14ac:dyDescent="0.25">
      <c r="AY303" s="142">
        <f t="shared" si="10"/>
        <v>1</v>
      </c>
      <c r="AZ303" s="142">
        <f>IF(BA303="",0,IFERROR(IF(VLOOKUP(BA303,BA$44:BA302,1,0)&gt;0,0,0),1))</f>
        <v>0</v>
      </c>
      <c r="BA303" s="143">
        <f>IF(DATOS!J261=AW$45,DATOS!C261,"")</f>
        <v>0</v>
      </c>
    </row>
    <row r="304" spans="51:53" x14ac:dyDescent="0.25">
      <c r="AY304" s="142">
        <f t="shared" si="10"/>
        <v>1</v>
      </c>
      <c r="AZ304" s="142">
        <f>IF(BA304="",0,IFERROR(IF(VLOOKUP(BA304,BA$44:BA303,1,0)&gt;0,0,0),1))</f>
        <v>0</v>
      </c>
      <c r="BA304" s="143">
        <f>IF(DATOS!J262=AW$45,DATOS!C262,"")</f>
        <v>0</v>
      </c>
    </row>
    <row r="305" spans="51:53" x14ac:dyDescent="0.25">
      <c r="AY305" s="142">
        <f t="shared" si="10"/>
        <v>1</v>
      </c>
      <c r="AZ305" s="142">
        <f>IF(BA305="",0,IFERROR(IF(VLOOKUP(BA305,BA$44:BA304,1,0)&gt;0,0,0),1))</f>
        <v>0</v>
      </c>
      <c r="BA305" s="143">
        <f>IF(DATOS!J263=AW$45,DATOS!C263,"")</f>
        <v>0</v>
      </c>
    </row>
    <row r="306" spans="51:53" x14ac:dyDescent="0.25">
      <c r="AY306" s="142">
        <f t="shared" si="10"/>
        <v>1</v>
      </c>
      <c r="AZ306" s="142">
        <f>IF(BA306="",0,IFERROR(IF(VLOOKUP(BA306,BA$44:BA305,1,0)&gt;0,0,0),1))</f>
        <v>0</v>
      </c>
      <c r="BA306" s="143">
        <f>IF(DATOS!J264=AW$45,DATOS!C264,"")</f>
        <v>0</v>
      </c>
    </row>
    <row r="307" spans="51:53" x14ac:dyDescent="0.25">
      <c r="AY307" s="142">
        <f t="shared" si="10"/>
        <v>1</v>
      </c>
      <c r="AZ307" s="142">
        <f>IF(BA307="",0,IFERROR(IF(VLOOKUP(BA307,BA$44:BA306,1,0)&gt;0,0,0),1))</f>
        <v>0</v>
      </c>
      <c r="BA307" s="143">
        <f>IF(DATOS!J265=AW$45,DATOS!C265,"")</f>
        <v>0</v>
      </c>
    </row>
    <row r="308" spans="51:53" x14ac:dyDescent="0.25">
      <c r="AY308" s="142">
        <f t="shared" si="10"/>
        <v>1</v>
      </c>
      <c r="AZ308" s="142">
        <f>IF(BA308="",0,IFERROR(IF(VLOOKUP(BA308,BA$44:BA307,1,0)&gt;0,0,0),1))</f>
        <v>0</v>
      </c>
      <c r="BA308" s="143">
        <f>IF(DATOS!J266=AW$45,DATOS!C266,"")</f>
        <v>0</v>
      </c>
    </row>
    <row r="309" spans="51:53" x14ac:dyDescent="0.25">
      <c r="AY309" s="142">
        <f t="shared" si="10"/>
        <v>1</v>
      </c>
      <c r="AZ309" s="142">
        <f>IF(BA309="",0,IFERROR(IF(VLOOKUP(BA309,BA$44:BA308,1,0)&gt;0,0,0),1))</f>
        <v>0</v>
      </c>
      <c r="BA309" s="143">
        <f>IF(DATOS!J267=AW$45,DATOS!C267,"")</f>
        <v>0</v>
      </c>
    </row>
    <row r="310" spans="51:53" x14ac:dyDescent="0.25">
      <c r="AY310" s="142">
        <f t="shared" si="10"/>
        <v>1</v>
      </c>
      <c r="AZ310" s="142">
        <f>IF(BA310="",0,IFERROR(IF(VLOOKUP(BA310,BA$44:BA309,1,0)&gt;0,0,0),1))</f>
        <v>0</v>
      </c>
      <c r="BA310" s="143">
        <f>IF(DATOS!J268=AW$45,DATOS!C268,"")</f>
        <v>0</v>
      </c>
    </row>
    <row r="311" spans="51:53" x14ac:dyDescent="0.25">
      <c r="AY311" s="142">
        <f t="shared" si="10"/>
        <v>1</v>
      </c>
      <c r="AZ311" s="142">
        <f>IF(BA311="",0,IFERROR(IF(VLOOKUP(BA311,BA$44:BA310,1,0)&gt;0,0,0),1))</f>
        <v>0</v>
      </c>
      <c r="BA311" s="143">
        <f>IF(DATOS!J269=AW$45,DATOS!C269,"")</f>
        <v>0</v>
      </c>
    </row>
    <row r="312" spans="51:53" x14ac:dyDescent="0.25">
      <c r="AY312" s="142">
        <f t="shared" si="10"/>
        <v>1</v>
      </c>
      <c r="AZ312" s="142">
        <f>IF(BA312="",0,IFERROR(IF(VLOOKUP(BA312,BA$44:BA311,1,0)&gt;0,0,0),1))</f>
        <v>0</v>
      </c>
      <c r="BA312" s="143">
        <f>IF(DATOS!J270=AW$45,DATOS!C270,"")</f>
        <v>0</v>
      </c>
    </row>
    <row r="313" spans="51:53" x14ac:dyDescent="0.25">
      <c r="AY313" s="142">
        <f t="shared" si="10"/>
        <v>1</v>
      </c>
      <c r="AZ313" s="142">
        <f>IF(BA313="",0,IFERROR(IF(VLOOKUP(BA313,BA$44:BA312,1,0)&gt;0,0,0),1))</f>
        <v>0</v>
      </c>
      <c r="BA313" s="143">
        <f>IF(DATOS!J271=AW$45,DATOS!C271,"")</f>
        <v>0</v>
      </c>
    </row>
    <row r="314" spans="51:53" x14ac:dyDescent="0.25">
      <c r="AY314" s="142">
        <f t="shared" si="10"/>
        <v>1</v>
      </c>
      <c r="AZ314" s="142">
        <f>IF(BA314="",0,IFERROR(IF(VLOOKUP(BA314,BA$44:BA313,1,0)&gt;0,0,0),1))</f>
        <v>0</v>
      </c>
      <c r="BA314" s="143">
        <f>IF(DATOS!J272=AW$45,DATOS!C272,"")</f>
        <v>0</v>
      </c>
    </row>
    <row r="315" spans="51:53" x14ac:dyDescent="0.25">
      <c r="AY315" s="142">
        <f t="shared" si="10"/>
        <v>1</v>
      </c>
      <c r="AZ315" s="142">
        <f>IF(BA315="",0,IFERROR(IF(VLOOKUP(BA315,BA$44:BA314,1,0)&gt;0,0,0),1))</f>
        <v>0</v>
      </c>
      <c r="BA315" s="143">
        <f>IF(DATOS!J273=AW$45,DATOS!C273,"")</f>
        <v>0</v>
      </c>
    </row>
    <row r="316" spans="51:53" x14ac:dyDescent="0.25">
      <c r="AY316" s="142">
        <f t="shared" si="10"/>
        <v>1</v>
      </c>
      <c r="AZ316" s="142">
        <f>IF(BA316="",0,IFERROR(IF(VLOOKUP(BA316,BA$44:BA315,1,0)&gt;0,0,0),1))</f>
        <v>0</v>
      </c>
      <c r="BA316" s="143">
        <f>IF(DATOS!J274=AW$45,DATOS!C274,"")</f>
        <v>0</v>
      </c>
    </row>
    <row r="317" spans="51:53" x14ac:dyDescent="0.25">
      <c r="AY317" s="142">
        <f t="shared" si="10"/>
        <v>1</v>
      </c>
      <c r="AZ317" s="142">
        <f>IF(BA317="",0,IFERROR(IF(VLOOKUP(BA317,BA$44:BA316,1,0)&gt;0,0,0),1))</f>
        <v>0</v>
      </c>
      <c r="BA317" s="143">
        <f>IF(DATOS!J275=AW$45,DATOS!C275,"")</f>
        <v>0</v>
      </c>
    </row>
    <row r="318" spans="51:53" x14ac:dyDescent="0.25">
      <c r="AY318" s="142">
        <f t="shared" si="10"/>
        <v>1</v>
      </c>
      <c r="AZ318" s="142">
        <f>IF(BA318="",0,IFERROR(IF(VLOOKUP(BA318,BA$44:BA317,1,0)&gt;0,0,0),1))</f>
        <v>0</v>
      </c>
      <c r="BA318" s="143">
        <f>IF(DATOS!J276=AW$45,DATOS!C276,"")</f>
        <v>0</v>
      </c>
    </row>
    <row r="319" spans="51:53" x14ac:dyDescent="0.25">
      <c r="AY319" s="142">
        <f t="shared" si="10"/>
        <v>1</v>
      </c>
      <c r="AZ319" s="142">
        <f>IF(BA319="",0,IFERROR(IF(VLOOKUP(BA319,BA$44:BA318,1,0)&gt;0,0,0),1))</f>
        <v>0</v>
      </c>
      <c r="BA319" s="143">
        <f>IF(DATOS!J277=AW$45,DATOS!C277,"")</f>
        <v>0</v>
      </c>
    </row>
    <row r="320" spans="51:53" x14ac:dyDescent="0.25">
      <c r="AY320" s="142">
        <f t="shared" si="10"/>
        <v>1</v>
      </c>
      <c r="AZ320" s="142">
        <f>IF(BA320="",0,IFERROR(IF(VLOOKUP(BA320,BA$44:BA319,1,0)&gt;0,0,0),1))</f>
        <v>0</v>
      </c>
      <c r="BA320" s="143">
        <f>IF(DATOS!J278=AW$45,DATOS!C278,"")</f>
        <v>0</v>
      </c>
    </row>
    <row r="321" spans="51:53" x14ac:dyDescent="0.25">
      <c r="AY321" s="142">
        <f t="shared" si="10"/>
        <v>1</v>
      </c>
      <c r="AZ321" s="142">
        <f>IF(BA321="",0,IFERROR(IF(VLOOKUP(BA321,BA$44:BA320,1,0)&gt;0,0,0),1))</f>
        <v>0</v>
      </c>
      <c r="BA321" s="143">
        <f>IF(DATOS!J279=AW$45,DATOS!C279,"")</f>
        <v>0</v>
      </c>
    </row>
    <row r="322" spans="51:53" x14ac:dyDescent="0.25">
      <c r="AY322" s="142">
        <f t="shared" si="10"/>
        <v>1</v>
      </c>
      <c r="AZ322" s="142">
        <f>IF(BA322="",0,IFERROR(IF(VLOOKUP(BA322,BA$44:BA321,1,0)&gt;0,0,0),1))</f>
        <v>0</v>
      </c>
      <c r="BA322" s="143">
        <f>IF(DATOS!J280=AW$45,DATOS!C280,"")</f>
        <v>0</v>
      </c>
    </row>
    <row r="323" spans="51:53" x14ac:dyDescent="0.25">
      <c r="AY323" s="142">
        <f t="shared" si="10"/>
        <v>1</v>
      </c>
      <c r="AZ323" s="142">
        <f>IF(BA323="",0,IFERROR(IF(VLOOKUP(BA323,BA$44:BA322,1,0)&gt;0,0,0),1))</f>
        <v>0</v>
      </c>
      <c r="BA323" s="143">
        <f>IF(DATOS!J281=AW$45,DATOS!C281,"")</f>
        <v>0</v>
      </c>
    </row>
    <row r="324" spans="51:53" x14ac:dyDescent="0.25">
      <c r="AY324" s="142">
        <f t="shared" si="10"/>
        <v>1</v>
      </c>
      <c r="AZ324" s="142">
        <f>IF(BA324="",0,IFERROR(IF(VLOOKUP(BA324,BA$44:BA323,1,0)&gt;0,0,0),1))</f>
        <v>0</v>
      </c>
      <c r="BA324" s="143">
        <f>IF(DATOS!J282=AW$45,DATOS!C282,"")</f>
        <v>0</v>
      </c>
    </row>
    <row r="325" spans="51:53" x14ac:dyDescent="0.25">
      <c r="AY325" s="142">
        <f t="shared" si="10"/>
        <v>1</v>
      </c>
      <c r="AZ325" s="142">
        <f>IF(BA325="",0,IFERROR(IF(VLOOKUP(BA325,BA$44:BA324,1,0)&gt;0,0,0),1))</f>
        <v>0</v>
      </c>
      <c r="BA325" s="143">
        <f>IF(DATOS!J283=AW$45,DATOS!C283,"")</f>
        <v>0</v>
      </c>
    </row>
    <row r="326" spans="51:53" x14ac:dyDescent="0.25">
      <c r="AY326" s="142">
        <f t="shared" si="10"/>
        <v>1</v>
      </c>
      <c r="AZ326" s="142">
        <f>IF(BA326="",0,IFERROR(IF(VLOOKUP(BA326,BA$44:BA325,1,0)&gt;0,0,0),1))</f>
        <v>0</v>
      </c>
      <c r="BA326" s="143">
        <f>IF(DATOS!J284=AW$45,DATOS!C284,"")</f>
        <v>0</v>
      </c>
    </row>
    <row r="327" spans="51:53" x14ac:dyDescent="0.25">
      <c r="AY327" s="142">
        <f t="shared" si="10"/>
        <v>1</v>
      </c>
      <c r="AZ327" s="142">
        <f>IF(BA327="",0,IFERROR(IF(VLOOKUP(BA327,BA$44:BA326,1,0)&gt;0,0,0),1))</f>
        <v>0</v>
      </c>
      <c r="BA327" s="143">
        <f>IF(DATOS!J285=AW$45,DATOS!C285,"")</f>
        <v>0</v>
      </c>
    </row>
    <row r="328" spans="51:53" x14ac:dyDescent="0.25">
      <c r="AY328" s="142">
        <f t="shared" si="10"/>
        <v>1</v>
      </c>
      <c r="AZ328" s="142">
        <f>IF(BA328="",0,IFERROR(IF(VLOOKUP(BA328,BA$44:BA327,1,0)&gt;0,0,0),1))</f>
        <v>0</v>
      </c>
      <c r="BA328" s="143">
        <f>IF(DATOS!J286=AW$45,DATOS!C286,"")</f>
        <v>0</v>
      </c>
    </row>
    <row r="329" spans="51:53" x14ac:dyDescent="0.25">
      <c r="AY329" s="142">
        <f t="shared" si="10"/>
        <v>1</v>
      </c>
      <c r="AZ329" s="142">
        <f>IF(BA329="",0,IFERROR(IF(VLOOKUP(BA329,BA$44:BA328,1,0)&gt;0,0,0),1))</f>
        <v>0</v>
      </c>
      <c r="BA329" s="143">
        <f>IF(DATOS!J287=AW$45,DATOS!C287,"")</f>
        <v>0</v>
      </c>
    </row>
    <row r="330" spans="51:53" x14ac:dyDescent="0.25">
      <c r="AY330" s="142">
        <f t="shared" si="10"/>
        <v>1</v>
      </c>
      <c r="AZ330" s="142">
        <f>IF(BA330="",0,IFERROR(IF(VLOOKUP(BA330,BA$44:BA329,1,0)&gt;0,0,0),1))</f>
        <v>0</v>
      </c>
      <c r="BA330" s="143">
        <f>IF(DATOS!J288=AW$45,DATOS!C288,"")</f>
        <v>0</v>
      </c>
    </row>
    <row r="331" spans="51:53" x14ac:dyDescent="0.25">
      <c r="AY331" s="142">
        <f t="shared" si="10"/>
        <v>1</v>
      </c>
      <c r="AZ331" s="142">
        <f>IF(BA331="",0,IFERROR(IF(VLOOKUP(BA331,BA$44:BA330,1,0)&gt;0,0,0),1))</f>
        <v>0</v>
      </c>
      <c r="BA331" s="143">
        <f>IF(DATOS!J289=AW$45,DATOS!C289,"")</f>
        <v>0</v>
      </c>
    </row>
    <row r="332" spans="51:53" x14ac:dyDescent="0.25">
      <c r="AY332" s="142">
        <f t="shared" si="10"/>
        <v>1</v>
      </c>
      <c r="AZ332" s="142">
        <f>IF(BA332="",0,IFERROR(IF(VLOOKUP(BA332,BA$44:BA331,1,0)&gt;0,0,0),1))</f>
        <v>0</v>
      </c>
      <c r="BA332" s="143">
        <f>IF(DATOS!J290=AW$45,DATOS!C290,"")</f>
        <v>0</v>
      </c>
    </row>
    <row r="333" spans="51:53" x14ac:dyDescent="0.25">
      <c r="AY333" s="142">
        <f t="shared" si="10"/>
        <v>1</v>
      </c>
      <c r="AZ333" s="142">
        <f>IF(BA333="",0,IFERROR(IF(VLOOKUP(BA333,BA$44:BA332,1,0)&gt;0,0,0),1))</f>
        <v>0</v>
      </c>
      <c r="BA333" s="143">
        <f>IF(DATOS!J291=AW$45,DATOS!C291,"")</f>
        <v>0</v>
      </c>
    </row>
    <row r="334" spans="51:53" x14ac:dyDescent="0.25">
      <c r="AY334" s="142">
        <f t="shared" si="10"/>
        <v>1</v>
      </c>
      <c r="AZ334" s="142">
        <f>IF(BA334="",0,IFERROR(IF(VLOOKUP(BA334,BA$44:BA333,1,0)&gt;0,0,0),1))</f>
        <v>0</v>
      </c>
      <c r="BA334" s="143">
        <f>IF(DATOS!J292=AW$45,DATOS!C292,"")</f>
        <v>0</v>
      </c>
    </row>
    <row r="335" spans="51:53" x14ac:dyDescent="0.25">
      <c r="AY335" s="142">
        <f t="shared" si="10"/>
        <v>1</v>
      </c>
      <c r="AZ335" s="142">
        <f>IF(BA335="",0,IFERROR(IF(VLOOKUP(BA335,BA$44:BA334,1,0)&gt;0,0,0),1))</f>
        <v>0</v>
      </c>
      <c r="BA335" s="143">
        <f>IF(DATOS!J293=AW$45,DATOS!C293,"")</f>
        <v>0</v>
      </c>
    </row>
    <row r="336" spans="51:53" x14ac:dyDescent="0.25">
      <c r="AY336" s="142">
        <f t="shared" si="10"/>
        <v>1</v>
      </c>
      <c r="AZ336" s="142">
        <f>IF(BA336="",0,IFERROR(IF(VLOOKUP(BA336,BA$44:BA335,1,0)&gt;0,0,0),1))</f>
        <v>0</v>
      </c>
      <c r="BA336" s="143">
        <f>IF(DATOS!J294=AW$45,DATOS!C294,"")</f>
        <v>0</v>
      </c>
    </row>
    <row r="337" spans="51:53" x14ac:dyDescent="0.25">
      <c r="AY337" s="142">
        <f t="shared" si="10"/>
        <v>1</v>
      </c>
      <c r="AZ337" s="142">
        <f>IF(BA337="",0,IFERROR(IF(VLOOKUP(BA337,BA$44:BA336,1,0)&gt;0,0,0),1))</f>
        <v>0</v>
      </c>
      <c r="BA337" s="143">
        <f>IF(DATOS!J295=AW$45,DATOS!C295,"")</f>
        <v>0</v>
      </c>
    </row>
    <row r="338" spans="51:53" x14ac:dyDescent="0.25">
      <c r="AY338" s="142">
        <f t="shared" si="10"/>
        <v>1</v>
      </c>
      <c r="AZ338" s="142">
        <f>IF(BA338="",0,IFERROR(IF(VLOOKUP(BA338,BA$44:BA337,1,0)&gt;0,0,0),1))</f>
        <v>0</v>
      </c>
      <c r="BA338" s="143">
        <f>IF(DATOS!J296=AW$45,DATOS!C296,"")</f>
        <v>0</v>
      </c>
    </row>
    <row r="339" spans="51:53" x14ac:dyDescent="0.25">
      <c r="AY339" s="142">
        <f t="shared" si="10"/>
        <v>1</v>
      </c>
      <c r="AZ339" s="142">
        <f>IF(BA339="",0,IFERROR(IF(VLOOKUP(BA339,BA$44:BA338,1,0)&gt;0,0,0),1))</f>
        <v>0</v>
      </c>
      <c r="BA339" s="143">
        <f>IF(DATOS!J297=AW$45,DATOS!C297,"")</f>
        <v>0</v>
      </c>
    </row>
    <row r="340" spans="51:53" x14ac:dyDescent="0.25">
      <c r="AY340" s="142">
        <f t="shared" si="10"/>
        <v>1</v>
      </c>
      <c r="AZ340" s="142">
        <f>IF(BA340="",0,IFERROR(IF(VLOOKUP(BA340,BA$44:BA339,1,0)&gt;0,0,0),1))</f>
        <v>0</v>
      </c>
      <c r="BA340" s="143">
        <f>IF(DATOS!J298=AW$45,DATOS!C298,"")</f>
        <v>0</v>
      </c>
    </row>
    <row r="341" spans="51:53" x14ac:dyDescent="0.25">
      <c r="AY341" s="142">
        <f t="shared" si="10"/>
        <v>1</v>
      </c>
      <c r="AZ341" s="142">
        <f>IF(BA341="",0,IFERROR(IF(VLOOKUP(BA341,BA$44:BA340,1,0)&gt;0,0,0),1))</f>
        <v>0</v>
      </c>
      <c r="BA341" s="143">
        <f>IF(DATOS!J299=AW$45,DATOS!C299,"")</f>
        <v>0</v>
      </c>
    </row>
    <row r="342" spans="51:53" x14ac:dyDescent="0.25">
      <c r="AY342" s="142">
        <f t="shared" si="10"/>
        <v>1</v>
      </c>
      <c r="AZ342" s="142">
        <f>IF(BA342="",0,IFERROR(IF(VLOOKUP(BA342,BA$44:BA341,1,0)&gt;0,0,0),1))</f>
        <v>0</v>
      </c>
      <c r="BA342" s="143">
        <f>IF(DATOS!J300=AW$45,DATOS!C300,"")</f>
        <v>0</v>
      </c>
    </row>
    <row r="343" spans="51:53" x14ac:dyDescent="0.25">
      <c r="AY343" s="142">
        <f t="shared" si="10"/>
        <v>1</v>
      </c>
      <c r="AZ343" s="142">
        <f>IF(BA343="",0,IFERROR(IF(VLOOKUP(BA343,BA$44:BA342,1,0)&gt;0,0,0),1))</f>
        <v>0</v>
      </c>
      <c r="BA343" s="143">
        <f>IF(DATOS!J301=AW$45,DATOS!C301,"")</f>
        <v>0</v>
      </c>
    </row>
    <row r="344" spans="51:53" x14ac:dyDescent="0.25">
      <c r="AY344" s="142">
        <f t="shared" si="10"/>
        <v>1</v>
      </c>
      <c r="AZ344" s="142">
        <f>IF(BA344="",0,IFERROR(IF(VLOOKUP(BA344,BA$44:BA343,1,0)&gt;0,0,0),1))</f>
        <v>0</v>
      </c>
      <c r="BA344" s="143">
        <f>IF(DATOS!J302=AW$45,DATOS!C302,"")</f>
        <v>0</v>
      </c>
    </row>
    <row r="345" spans="51:53" x14ac:dyDescent="0.25">
      <c r="AY345" s="142">
        <f t="shared" si="10"/>
        <v>1</v>
      </c>
      <c r="AZ345" s="142">
        <f>IF(BA345="",0,IFERROR(IF(VLOOKUP(BA345,BA$44:BA344,1,0)&gt;0,0,0),1))</f>
        <v>0</v>
      </c>
      <c r="BA345" s="143">
        <f>IF(DATOS!J303=AW$45,DATOS!C303,"")</f>
        <v>0</v>
      </c>
    </row>
    <row r="346" spans="51:53" x14ac:dyDescent="0.25">
      <c r="AY346" s="142">
        <f t="shared" si="10"/>
        <v>1</v>
      </c>
      <c r="AZ346" s="142">
        <f>IF(BA346="",0,IFERROR(IF(VLOOKUP(BA346,BA$44:BA345,1,0)&gt;0,0,0),1))</f>
        <v>0</v>
      </c>
      <c r="BA346" s="143">
        <f>IF(DATOS!J304=AW$45,DATOS!C304,"")</f>
        <v>0</v>
      </c>
    </row>
    <row r="347" spans="51:53" x14ac:dyDescent="0.25">
      <c r="AY347" s="142">
        <f t="shared" si="10"/>
        <v>1</v>
      </c>
      <c r="AZ347" s="142">
        <f>IF(BA347="",0,IFERROR(IF(VLOOKUP(BA347,BA$44:BA346,1,0)&gt;0,0,0),1))</f>
        <v>0</v>
      </c>
      <c r="BA347" s="143">
        <f>IF(DATOS!J305=AW$45,DATOS!C305,"")</f>
        <v>0</v>
      </c>
    </row>
    <row r="348" spans="51:53" x14ac:dyDescent="0.25">
      <c r="AY348" s="142">
        <f t="shared" si="10"/>
        <v>1</v>
      </c>
      <c r="AZ348" s="142">
        <f>IF(BA348="",0,IFERROR(IF(VLOOKUP(BA348,BA$44:BA347,1,0)&gt;0,0,0),1))</f>
        <v>0</v>
      </c>
      <c r="BA348" s="143">
        <f>IF(DATOS!J306=AW$45,DATOS!C306,"")</f>
        <v>0</v>
      </c>
    </row>
    <row r="349" spans="51:53" x14ac:dyDescent="0.25">
      <c r="AY349" s="142">
        <f t="shared" si="10"/>
        <v>1</v>
      </c>
      <c r="AZ349" s="142">
        <f>IF(BA349="",0,IFERROR(IF(VLOOKUP(BA349,BA$44:BA348,1,0)&gt;0,0,0),1))</f>
        <v>0</v>
      </c>
      <c r="BA349" s="143">
        <f>IF(DATOS!J307=AW$45,DATOS!C307,"")</f>
        <v>0</v>
      </c>
    </row>
    <row r="350" spans="51:53" x14ac:dyDescent="0.25">
      <c r="AY350" s="142">
        <f t="shared" si="10"/>
        <v>1</v>
      </c>
      <c r="AZ350" s="142">
        <f>IF(BA350="",0,IFERROR(IF(VLOOKUP(BA350,BA$44:BA349,1,0)&gt;0,0,0),1))</f>
        <v>0</v>
      </c>
      <c r="BA350" s="143">
        <f>IF(DATOS!J308=AW$45,DATOS!C308,"")</f>
        <v>0</v>
      </c>
    </row>
    <row r="351" spans="51:53" x14ac:dyDescent="0.25">
      <c r="AY351" s="142">
        <f t="shared" si="10"/>
        <v>1</v>
      </c>
      <c r="AZ351" s="142">
        <f>IF(BA351="",0,IFERROR(IF(VLOOKUP(BA351,BA$44:BA350,1,0)&gt;0,0,0),1))</f>
        <v>0</v>
      </c>
      <c r="BA351" s="143">
        <f>IF(DATOS!J309=AW$45,DATOS!C309,"")</f>
        <v>0</v>
      </c>
    </row>
    <row r="352" spans="51:53" x14ac:dyDescent="0.25">
      <c r="AY352" s="142">
        <f t="shared" si="10"/>
        <v>1</v>
      </c>
      <c r="AZ352" s="142">
        <f>IF(BA352="",0,IFERROR(IF(VLOOKUP(BA352,BA$44:BA351,1,0)&gt;0,0,0),1))</f>
        <v>0</v>
      </c>
      <c r="BA352" s="143">
        <f>IF(DATOS!J310=AW$45,DATOS!C310,"")</f>
        <v>0</v>
      </c>
    </row>
    <row r="353" spans="51:53" x14ac:dyDescent="0.25">
      <c r="AY353" s="142">
        <f t="shared" si="10"/>
        <v>1</v>
      </c>
      <c r="AZ353" s="142">
        <f>IF(BA353="",0,IFERROR(IF(VLOOKUP(BA353,BA$44:BA352,1,0)&gt;0,0,0),1))</f>
        <v>0</v>
      </c>
      <c r="BA353" s="143">
        <f>IF(DATOS!J311=AW$45,DATOS!C311,"")</f>
        <v>0</v>
      </c>
    </row>
    <row r="354" spans="51:53" x14ac:dyDescent="0.25">
      <c r="AY354" s="142">
        <f t="shared" si="10"/>
        <v>1</v>
      </c>
      <c r="AZ354" s="142">
        <f>IF(BA354="",0,IFERROR(IF(VLOOKUP(BA354,BA$44:BA353,1,0)&gt;0,0,0),1))</f>
        <v>0</v>
      </c>
      <c r="BA354" s="143">
        <f>IF(DATOS!J312=AW$45,DATOS!C312,"")</f>
        <v>0</v>
      </c>
    </row>
    <row r="355" spans="51:53" x14ac:dyDescent="0.25">
      <c r="AY355" s="142">
        <f t="shared" si="10"/>
        <v>1</v>
      </c>
      <c r="AZ355" s="142">
        <f>IF(BA355="",0,IFERROR(IF(VLOOKUP(BA355,BA$44:BA354,1,0)&gt;0,0,0),1))</f>
        <v>0</v>
      </c>
      <c r="BA355" s="143">
        <f>IF(DATOS!J313=AW$45,DATOS!C313,"")</f>
        <v>0</v>
      </c>
    </row>
    <row r="356" spans="51:53" x14ac:dyDescent="0.25">
      <c r="AY356" s="142">
        <f t="shared" si="10"/>
        <v>1</v>
      </c>
      <c r="AZ356" s="142">
        <f>IF(BA356="",0,IFERROR(IF(VLOOKUP(BA356,BA$44:BA355,1,0)&gt;0,0,0),1))</f>
        <v>0</v>
      </c>
      <c r="BA356" s="143">
        <f>IF(DATOS!J314=AW$45,DATOS!C314,"")</f>
        <v>0</v>
      </c>
    </row>
    <row r="357" spans="51:53" x14ac:dyDescent="0.25">
      <c r="AY357" s="142">
        <f t="shared" si="10"/>
        <v>1</v>
      </c>
      <c r="AZ357" s="142">
        <f>IF(BA357="",0,IFERROR(IF(VLOOKUP(BA357,BA$44:BA356,1,0)&gt;0,0,0),1))</f>
        <v>0</v>
      </c>
      <c r="BA357" s="143">
        <f>IF(DATOS!J315=AW$45,DATOS!C315,"")</f>
        <v>0</v>
      </c>
    </row>
    <row r="358" spans="51:53" x14ac:dyDescent="0.25">
      <c r="AY358" s="142">
        <f t="shared" si="10"/>
        <v>1</v>
      </c>
      <c r="AZ358" s="142">
        <f>IF(BA358="",0,IFERROR(IF(VLOOKUP(BA358,BA$44:BA357,1,0)&gt;0,0,0),1))</f>
        <v>0</v>
      </c>
      <c r="BA358" s="143">
        <f>IF(DATOS!J316=AW$45,DATOS!C316,"")</f>
        <v>0</v>
      </c>
    </row>
    <row r="359" spans="51:53" x14ac:dyDescent="0.25">
      <c r="AY359" s="142">
        <f t="shared" si="10"/>
        <v>1</v>
      </c>
      <c r="AZ359" s="142">
        <f>IF(BA359="",0,IFERROR(IF(VLOOKUP(BA359,BA$44:BA358,1,0)&gt;0,0,0),1))</f>
        <v>0</v>
      </c>
      <c r="BA359" s="143">
        <f>IF(DATOS!J317=AW$45,DATOS!C317,"")</f>
        <v>0</v>
      </c>
    </row>
    <row r="360" spans="51:53" x14ac:dyDescent="0.25">
      <c r="AY360" s="142">
        <f t="shared" si="10"/>
        <v>1</v>
      </c>
      <c r="AZ360" s="142">
        <f>IF(BA360="",0,IFERROR(IF(VLOOKUP(BA360,BA$44:BA359,1,0)&gt;0,0,0),1))</f>
        <v>0</v>
      </c>
      <c r="BA360" s="143">
        <f>IF(DATOS!J318=AW$45,DATOS!C318,"")</f>
        <v>0</v>
      </c>
    </row>
    <row r="361" spans="51:53" x14ac:dyDescent="0.25">
      <c r="AY361" s="142">
        <f t="shared" si="10"/>
        <v>1</v>
      </c>
      <c r="AZ361" s="142">
        <f>IF(BA361="",0,IFERROR(IF(VLOOKUP(BA361,BA$44:BA360,1,0)&gt;0,0,0),1))</f>
        <v>0</v>
      </c>
      <c r="BA361" s="143">
        <f>IF(DATOS!J319=AW$45,DATOS!C319,"")</f>
        <v>0</v>
      </c>
    </row>
    <row r="362" spans="51:53" x14ac:dyDescent="0.25">
      <c r="AY362" s="142">
        <f t="shared" si="10"/>
        <v>1</v>
      </c>
      <c r="AZ362" s="142">
        <f>IF(BA362="",0,IFERROR(IF(VLOOKUP(BA362,BA$44:BA361,1,0)&gt;0,0,0),1))</f>
        <v>0</v>
      </c>
      <c r="BA362" s="143">
        <f>IF(DATOS!J320=AW$45,DATOS!C320,"")</f>
        <v>0</v>
      </c>
    </row>
    <row r="363" spans="51:53" x14ac:dyDescent="0.25">
      <c r="AY363" s="142">
        <f t="shared" si="10"/>
        <v>1</v>
      </c>
      <c r="AZ363" s="142">
        <f>IF(BA363="",0,IFERROR(IF(VLOOKUP(BA363,BA$44:BA362,1,0)&gt;0,0,0),1))</f>
        <v>0</v>
      </c>
      <c r="BA363" s="143">
        <f>IF(DATOS!J321=AW$45,DATOS!C321,"")</f>
        <v>0</v>
      </c>
    </row>
    <row r="364" spans="51:53" x14ac:dyDescent="0.25">
      <c r="AY364" s="142">
        <f t="shared" ref="AY364:AY427" si="11">AY363+AZ364</f>
        <v>1</v>
      </c>
      <c r="AZ364" s="142">
        <f>IF(BA364="",0,IFERROR(IF(VLOOKUP(BA364,BA$44:BA363,1,0)&gt;0,0,0),1))</f>
        <v>0</v>
      </c>
      <c r="BA364" s="143">
        <f>IF(DATOS!J322=AW$45,DATOS!C322,"")</f>
        <v>0</v>
      </c>
    </row>
    <row r="365" spans="51:53" x14ac:dyDescent="0.25">
      <c r="AY365" s="142">
        <f t="shared" si="11"/>
        <v>1</v>
      </c>
      <c r="AZ365" s="142">
        <f>IF(BA365="",0,IFERROR(IF(VLOOKUP(BA365,BA$44:BA364,1,0)&gt;0,0,0),1))</f>
        <v>0</v>
      </c>
      <c r="BA365" s="143">
        <f>IF(DATOS!J323=AW$45,DATOS!C323,"")</f>
        <v>0</v>
      </c>
    </row>
    <row r="366" spans="51:53" x14ac:dyDescent="0.25">
      <c r="AY366" s="142">
        <f t="shared" si="11"/>
        <v>1</v>
      </c>
      <c r="AZ366" s="142">
        <f>IF(BA366="",0,IFERROR(IF(VLOOKUP(BA366,BA$44:BA365,1,0)&gt;0,0,0),1))</f>
        <v>0</v>
      </c>
      <c r="BA366" s="143">
        <f>IF(DATOS!J324=AW$45,DATOS!C324,"")</f>
        <v>0</v>
      </c>
    </row>
    <row r="367" spans="51:53" x14ac:dyDescent="0.25">
      <c r="AY367" s="142">
        <f t="shared" si="11"/>
        <v>1</v>
      </c>
      <c r="AZ367" s="142">
        <f>IF(BA367="",0,IFERROR(IF(VLOOKUP(BA367,BA$44:BA366,1,0)&gt;0,0,0),1))</f>
        <v>0</v>
      </c>
      <c r="BA367" s="143">
        <f>IF(DATOS!J325=AW$45,DATOS!C325,"")</f>
        <v>0</v>
      </c>
    </row>
    <row r="368" spans="51:53" x14ac:dyDescent="0.25">
      <c r="AY368" s="142">
        <f t="shared" si="11"/>
        <v>1</v>
      </c>
      <c r="AZ368" s="142">
        <f>IF(BA368="",0,IFERROR(IF(VLOOKUP(BA368,BA$44:BA367,1,0)&gt;0,0,0),1))</f>
        <v>0</v>
      </c>
      <c r="BA368" s="143">
        <f>IF(DATOS!J326=AW$45,DATOS!C326,"")</f>
        <v>0</v>
      </c>
    </row>
    <row r="369" spans="51:53" x14ac:dyDescent="0.25">
      <c r="AY369" s="142">
        <f t="shared" si="11"/>
        <v>1</v>
      </c>
      <c r="AZ369" s="142">
        <f>IF(BA369="",0,IFERROR(IF(VLOOKUP(BA369,BA$44:BA368,1,0)&gt;0,0,0),1))</f>
        <v>0</v>
      </c>
      <c r="BA369" s="143">
        <f>IF(DATOS!J327=AW$45,DATOS!C327,"")</f>
        <v>0</v>
      </c>
    </row>
    <row r="370" spans="51:53" x14ac:dyDescent="0.25">
      <c r="AY370" s="142">
        <f t="shared" si="11"/>
        <v>1</v>
      </c>
      <c r="AZ370" s="142">
        <f>IF(BA370="",0,IFERROR(IF(VLOOKUP(BA370,BA$44:BA369,1,0)&gt;0,0,0),1))</f>
        <v>0</v>
      </c>
      <c r="BA370" s="143">
        <f>IF(DATOS!J328=AW$45,DATOS!C328,"")</f>
        <v>0</v>
      </c>
    </row>
    <row r="371" spans="51:53" x14ac:dyDescent="0.25">
      <c r="AY371" s="142">
        <f t="shared" si="11"/>
        <v>1</v>
      </c>
      <c r="AZ371" s="142">
        <f>IF(BA371="",0,IFERROR(IF(VLOOKUP(BA371,BA$44:BA370,1,0)&gt;0,0,0),1))</f>
        <v>0</v>
      </c>
      <c r="BA371" s="143">
        <f>IF(DATOS!J329=AW$45,DATOS!C329,"")</f>
        <v>0</v>
      </c>
    </row>
    <row r="372" spans="51:53" x14ac:dyDescent="0.25">
      <c r="AY372" s="142">
        <f t="shared" si="11"/>
        <v>1</v>
      </c>
      <c r="AZ372" s="142">
        <f>IF(BA372="",0,IFERROR(IF(VLOOKUP(BA372,BA$44:BA371,1,0)&gt;0,0,0),1))</f>
        <v>0</v>
      </c>
      <c r="BA372" s="143">
        <f>IF(DATOS!J330=AW$45,DATOS!C330,"")</f>
        <v>0</v>
      </c>
    </row>
    <row r="373" spans="51:53" x14ac:dyDescent="0.25">
      <c r="AY373" s="142">
        <f t="shared" si="11"/>
        <v>1</v>
      </c>
      <c r="AZ373" s="142">
        <f>IF(BA373="",0,IFERROR(IF(VLOOKUP(BA373,BA$44:BA372,1,0)&gt;0,0,0),1))</f>
        <v>0</v>
      </c>
      <c r="BA373" s="143">
        <f>IF(DATOS!J331=AW$45,DATOS!C331,"")</f>
        <v>0</v>
      </c>
    </row>
    <row r="374" spans="51:53" x14ac:dyDescent="0.25">
      <c r="AY374" s="142">
        <f t="shared" si="11"/>
        <v>1</v>
      </c>
      <c r="AZ374" s="142">
        <f>IF(BA374="",0,IFERROR(IF(VLOOKUP(BA374,BA$44:BA373,1,0)&gt;0,0,0),1))</f>
        <v>0</v>
      </c>
      <c r="BA374" s="143">
        <f>IF(DATOS!J332=AW$45,DATOS!C332,"")</f>
        <v>0</v>
      </c>
    </row>
    <row r="375" spans="51:53" x14ac:dyDescent="0.25">
      <c r="AY375" s="142">
        <f t="shared" si="11"/>
        <v>1</v>
      </c>
      <c r="AZ375" s="142">
        <f>IF(BA375="",0,IFERROR(IF(VLOOKUP(BA375,BA$44:BA374,1,0)&gt;0,0,0),1))</f>
        <v>0</v>
      </c>
      <c r="BA375" s="143">
        <f>IF(DATOS!J333=AW$45,DATOS!C333,"")</f>
        <v>0</v>
      </c>
    </row>
    <row r="376" spans="51:53" x14ac:dyDescent="0.25">
      <c r="AY376" s="142">
        <f t="shared" si="11"/>
        <v>1</v>
      </c>
      <c r="AZ376" s="142">
        <f>IF(BA376="",0,IFERROR(IF(VLOOKUP(BA376,BA$44:BA375,1,0)&gt;0,0,0),1))</f>
        <v>0</v>
      </c>
      <c r="BA376" s="143">
        <f>IF(DATOS!J334=AW$45,DATOS!C334,"")</f>
        <v>0</v>
      </c>
    </row>
    <row r="377" spans="51:53" x14ac:dyDescent="0.25">
      <c r="AY377" s="142">
        <f t="shared" si="11"/>
        <v>1</v>
      </c>
      <c r="AZ377" s="142">
        <f>IF(BA377="",0,IFERROR(IF(VLOOKUP(BA377,BA$44:BA376,1,0)&gt;0,0,0),1))</f>
        <v>0</v>
      </c>
      <c r="BA377" s="143">
        <f>IF(DATOS!J335=AW$45,DATOS!C335,"")</f>
        <v>0</v>
      </c>
    </row>
    <row r="378" spans="51:53" x14ac:dyDescent="0.25">
      <c r="AY378" s="142">
        <f t="shared" si="11"/>
        <v>1</v>
      </c>
      <c r="AZ378" s="142">
        <f>IF(BA378="",0,IFERROR(IF(VLOOKUP(BA378,BA$44:BA377,1,0)&gt;0,0,0),1))</f>
        <v>0</v>
      </c>
      <c r="BA378" s="143">
        <f>IF(DATOS!J336=AW$45,DATOS!C336,"")</f>
        <v>0</v>
      </c>
    </row>
    <row r="379" spans="51:53" x14ac:dyDescent="0.25">
      <c r="AY379" s="142">
        <f t="shared" si="11"/>
        <v>1</v>
      </c>
      <c r="AZ379" s="142">
        <f>IF(BA379="",0,IFERROR(IF(VLOOKUP(BA379,BA$44:BA378,1,0)&gt;0,0,0),1))</f>
        <v>0</v>
      </c>
      <c r="BA379" s="143">
        <f>IF(DATOS!J337=AW$45,DATOS!C337,"")</f>
        <v>0</v>
      </c>
    </row>
    <row r="380" spans="51:53" x14ac:dyDescent="0.25">
      <c r="AY380" s="142">
        <f t="shared" si="11"/>
        <v>1</v>
      </c>
      <c r="AZ380" s="142">
        <f>IF(BA380="",0,IFERROR(IF(VLOOKUP(BA380,BA$44:BA379,1,0)&gt;0,0,0),1))</f>
        <v>0</v>
      </c>
      <c r="BA380" s="143">
        <f>IF(DATOS!J338=AW$45,DATOS!C338,"")</f>
        <v>0</v>
      </c>
    </row>
    <row r="381" spans="51:53" x14ac:dyDescent="0.25">
      <c r="AY381" s="142">
        <f t="shared" si="11"/>
        <v>1</v>
      </c>
      <c r="AZ381" s="142">
        <f>IF(BA381="",0,IFERROR(IF(VLOOKUP(BA381,BA$44:BA380,1,0)&gt;0,0,0),1))</f>
        <v>0</v>
      </c>
      <c r="BA381" s="143">
        <f>IF(DATOS!J339=AW$45,DATOS!C339,"")</f>
        <v>0</v>
      </c>
    </row>
    <row r="382" spans="51:53" x14ac:dyDescent="0.25">
      <c r="AY382" s="142">
        <f t="shared" si="11"/>
        <v>1</v>
      </c>
      <c r="AZ382" s="142">
        <f>IF(BA382="",0,IFERROR(IF(VLOOKUP(BA382,BA$44:BA381,1,0)&gt;0,0,0),1))</f>
        <v>0</v>
      </c>
      <c r="BA382" s="143">
        <f>IF(DATOS!J340=AW$45,DATOS!C340,"")</f>
        <v>0</v>
      </c>
    </row>
    <row r="383" spans="51:53" x14ac:dyDescent="0.25">
      <c r="AY383" s="142">
        <f t="shared" si="11"/>
        <v>1</v>
      </c>
      <c r="AZ383" s="142">
        <f>IF(BA383="",0,IFERROR(IF(VLOOKUP(BA383,BA$44:BA382,1,0)&gt;0,0,0),1))</f>
        <v>0</v>
      </c>
      <c r="BA383" s="143">
        <f>IF(DATOS!J341=AW$45,DATOS!C341,"")</f>
        <v>0</v>
      </c>
    </row>
    <row r="384" spans="51:53" x14ac:dyDescent="0.25">
      <c r="AY384" s="142">
        <f t="shared" si="11"/>
        <v>1</v>
      </c>
      <c r="AZ384" s="142">
        <f>IF(BA384="",0,IFERROR(IF(VLOOKUP(BA384,BA$44:BA383,1,0)&gt;0,0,0),1))</f>
        <v>0</v>
      </c>
      <c r="BA384" s="143">
        <f>IF(DATOS!J342=AW$45,DATOS!C342,"")</f>
        <v>0</v>
      </c>
    </row>
    <row r="385" spans="51:53" x14ac:dyDescent="0.25">
      <c r="AY385" s="142">
        <f t="shared" si="11"/>
        <v>1</v>
      </c>
      <c r="AZ385" s="142">
        <f>IF(BA385="",0,IFERROR(IF(VLOOKUP(BA385,BA$44:BA384,1,0)&gt;0,0,0),1))</f>
        <v>0</v>
      </c>
      <c r="BA385" s="143">
        <f>IF(DATOS!J343=AW$45,DATOS!C343,"")</f>
        <v>0</v>
      </c>
    </row>
    <row r="386" spans="51:53" x14ac:dyDescent="0.25">
      <c r="AY386" s="142">
        <f t="shared" si="11"/>
        <v>1</v>
      </c>
      <c r="AZ386" s="142">
        <f>IF(BA386="",0,IFERROR(IF(VLOOKUP(BA386,BA$44:BA385,1,0)&gt;0,0,0),1))</f>
        <v>0</v>
      </c>
      <c r="BA386" s="143">
        <f>IF(DATOS!J344=AW$45,DATOS!C344,"")</f>
        <v>0</v>
      </c>
    </row>
    <row r="387" spans="51:53" x14ac:dyDescent="0.25">
      <c r="AY387" s="142">
        <f t="shared" si="11"/>
        <v>1</v>
      </c>
      <c r="AZ387" s="142">
        <f>IF(BA387="",0,IFERROR(IF(VLOOKUP(BA387,BA$44:BA386,1,0)&gt;0,0,0),1))</f>
        <v>0</v>
      </c>
      <c r="BA387" s="143">
        <f>IF(DATOS!J345=AW$45,DATOS!C345,"")</f>
        <v>0</v>
      </c>
    </row>
    <row r="388" spans="51:53" x14ac:dyDescent="0.25">
      <c r="AY388" s="142">
        <f t="shared" si="11"/>
        <v>1</v>
      </c>
      <c r="AZ388" s="142">
        <f>IF(BA388="",0,IFERROR(IF(VLOOKUP(BA388,BA$44:BA387,1,0)&gt;0,0,0),1))</f>
        <v>0</v>
      </c>
      <c r="BA388" s="143">
        <f>IF(DATOS!J346=AW$45,DATOS!C346,"")</f>
        <v>0</v>
      </c>
    </row>
    <row r="389" spans="51:53" x14ac:dyDescent="0.25">
      <c r="AY389" s="142">
        <f t="shared" si="11"/>
        <v>1</v>
      </c>
      <c r="AZ389" s="142">
        <f>IF(BA389="",0,IFERROR(IF(VLOOKUP(BA389,BA$44:BA388,1,0)&gt;0,0,0),1))</f>
        <v>0</v>
      </c>
      <c r="BA389" s="143">
        <f>IF(DATOS!J347=AW$45,DATOS!C347,"")</f>
        <v>0</v>
      </c>
    </row>
    <row r="390" spans="51:53" x14ac:dyDescent="0.25">
      <c r="AY390" s="142">
        <f t="shared" si="11"/>
        <v>1</v>
      </c>
      <c r="AZ390" s="142">
        <f>IF(BA390="",0,IFERROR(IF(VLOOKUP(BA390,BA$44:BA389,1,0)&gt;0,0,0),1))</f>
        <v>0</v>
      </c>
      <c r="BA390" s="143">
        <f>IF(DATOS!J348=AW$45,DATOS!C348,"")</f>
        <v>0</v>
      </c>
    </row>
    <row r="391" spans="51:53" x14ac:dyDescent="0.25">
      <c r="AY391" s="142">
        <f t="shared" si="11"/>
        <v>1</v>
      </c>
      <c r="AZ391" s="142">
        <f>IF(BA391="",0,IFERROR(IF(VLOOKUP(BA391,BA$44:BA390,1,0)&gt;0,0,0),1))</f>
        <v>0</v>
      </c>
      <c r="BA391" s="143">
        <f>IF(DATOS!J349=AW$45,DATOS!C349,"")</f>
        <v>0</v>
      </c>
    </row>
    <row r="392" spans="51:53" x14ac:dyDescent="0.25">
      <c r="AY392" s="142">
        <f t="shared" si="11"/>
        <v>1</v>
      </c>
      <c r="AZ392" s="142">
        <f>IF(BA392="",0,IFERROR(IF(VLOOKUP(BA392,BA$44:BA391,1,0)&gt;0,0,0),1))</f>
        <v>0</v>
      </c>
      <c r="BA392" s="143">
        <f>IF(DATOS!J350=AW$45,DATOS!C350,"")</f>
        <v>0</v>
      </c>
    </row>
    <row r="393" spans="51:53" x14ac:dyDescent="0.25">
      <c r="AY393" s="142">
        <f t="shared" si="11"/>
        <v>1</v>
      </c>
      <c r="AZ393" s="142">
        <f>IF(BA393="",0,IFERROR(IF(VLOOKUP(BA393,BA$44:BA392,1,0)&gt;0,0,0),1))</f>
        <v>0</v>
      </c>
      <c r="BA393" s="143">
        <f>IF(DATOS!J351=AW$45,DATOS!C351,"")</f>
        <v>0</v>
      </c>
    </row>
    <row r="394" spans="51:53" x14ac:dyDescent="0.25">
      <c r="AY394" s="142">
        <f t="shared" si="11"/>
        <v>1</v>
      </c>
      <c r="AZ394" s="142">
        <f>IF(BA394="",0,IFERROR(IF(VLOOKUP(BA394,BA$44:BA393,1,0)&gt;0,0,0),1))</f>
        <v>0</v>
      </c>
      <c r="BA394" s="143">
        <f>IF(DATOS!J352=AW$45,DATOS!C352,"")</f>
        <v>0</v>
      </c>
    </row>
    <row r="395" spans="51:53" x14ac:dyDescent="0.25">
      <c r="AY395" s="142">
        <f t="shared" si="11"/>
        <v>1</v>
      </c>
      <c r="AZ395" s="142">
        <f>IF(BA395="",0,IFERROR(IF(VLOOKUP(BA395,BA$44:BA394,1,0)&gt;0,0,0),1))</f>
        <v>0</v>
      </c>
      <c r="BA395" s="143">
        <f>IF(DATOS!J353=AW$45,DATOS!C353,"")</f>
        <v>0</v>
      </c>
    </row>
    <row r="396" spans="51:53" x14ac:dyDescent="0.25">
      <c r="AY396" s="142">
        <f t="shared" si="11"/>
        <v>1</v>
      </c>
      <c r="AZ396" s="142">
        <f>IF(BA396="",0,IFERROR(IF(VLOOKUP(BA396,BA$44:BA395,1,0)&gt;0,0,0),1))</f>
        <v>0</v>
      </c>
      <c r="BA396" s="143">
        <f>IF(DATOS!J354=AW$45,DATOS!C354,"")</f>
        <v>0</v>
      </c>
    </row>
    <row r="397" spans="51:53" x14ac:dyDescent="0.25">
      <c r="AY397" s="142">
        <f t="shared" si="11"/>
        <v>1</v>
      </c>
      <c r="AZ397" s="142">
        <f>IF(BA397="",0,IFERROR(IF(VLOOKUP(BA397,BA$44:BA396,1,0)&gt;0,0,0),1))</f>
        <v>0</v>
      </c>
      <c r="BA397" s="143">
        <f>IF(DATOS!J355=AW$45,DATOS!C355,"")</f>
        <v>0</v>
      </c>
    </row>
    <row r="398" spans="51:53" x14ac:dyDescent="0.25">
      <c r="AY398" s="142">
        <f t="shared" si="11"/>
        <v>1</v>
      </c>
      <c r="AZ398" s="142">
        <f>IF(BA398="",0,IFERROR(IF(VLOOKUP(BA398,BA$44:BA397,1,0)&gt;0,0,0),1))</f>
        <v>0</v>
      </c>
      <c r="BA398" s="143">
        <f>IF(DATOS!J356=AW$45,DATOS!C356,"")</f>
        <v>0</v>
      </c>
    </row>
    <row r="399" spans="51:53" x14ac:dyDescent="0.25">
      <c r="AY399" s="142">
        <f t="shared" si="11"/>
        <v>1</v>
      </c>
      <c r="AZ399" s="142">
        <f>IF(BA399="",0,IFERROR(IF(VLOOKUP(BA399,BA$44:BA398,1,0)&gt;0,0,0),1))</f>
        <v>0</v>
      </c>
      <c r="BA399" s="143">
        <f>IF(DATOS!J357=AW$45,DATOS!C357,"")</f>
        <v>0</v>
      </c>
    </row>
    <row r="400" spans="51:53" x14ac:dyDescent="0.25">
      <c r="AY400" s="142">
        <f t="shared" si="11"/>
        <v>1</v>
      </c>
      <c r="AZ400" s="142">
        <f>IF(BA400="",0,IFERROR(IF(VLOOKUP(BA400,BA$44:BA399,1,0)&gt;0,0,0),1))</f>
        <v>0</v>
      </c>
      <c r="BA400" s="143">
        <f>IF(DATOS!J358=AW$45,DATOS!C358,"")</f>
        <v>0</v>
      </c>
    </row>
    <row r="401" spans="51:53" x14ac:dyDescent="0.25">
      <c r="AY401" s="142">
        <f t="shared" si="11"/>
        <v>1</v>
      </c>
      <c r="AZ401" s="142">
        <f>IF(BA401="",0,IFERROR(IF(VLOOKUP(BA401,BA$44:BA400,1,0)&gt;0,0,0),1))</f>
        <v>0</v>
      </c>
      <c r="BA401" s="143">
        <f>IF(DATOS!J359=AW$45,DATOS!C359,"")</f>
        <v>0</v>
      </c>
    </row>
    <row r="402" spans="51:53" x14ac:dyDescent="0.25">
      <c r="AY402" s="142">
        <f t="shared" si="11"/>
        <v>1</v>
      </c>
      <c r="AZ402" s="142">
        <f>IF(BA402="",0,IFERROR(IF(VLOOKUP(BA402,BA$44:BA401,1,0)&gt;0,0,0),1))</f>
        <v>0</v>
      </c>
      <c r="BA402" s="143">
        <f>IF(DATOS!J360=AW$45,DATOS!C360,"")</f>
        <v>0</v>
      </c>
    </row>
    <row r="403" spans="51:53" x14ac:dyDescent="0.25">
      <c r="AY403" s="142">
        <f t="shared" si="11"/>
        <v>1</v>
      </c>
      <c r="AZ403" s="142">
        <f>IF(BA403="",0,IFERROR(IF(VLOOKUP(BA403,BA$44:BA402,1,0)&gt;0,0,0),1))</f>
        <v>0</v>
      </c>
      <c r="BA403" s="143">
        <f>IF(DATOS!J361=AW$45,DATOS!C361,"")</f>
        <v>0</v>
      </c>
    </row>
    <row r="404" spans="51:53" x14ac:dyDescent="0.25">
      <c r="AY404" s="142">
        <f t="shared" si="11"/>
        <v>1</v>
      </c>
      <c r="AZ404" s="142">
        <f>IF(BA404="",0,IFERROR(IF(VLOOKUP(BA404,BA$44:BA403,1,0)&gt;0,0,0),1))</f>
        <v>0</v>
      </c>
      <c r="BA404" s="143">
        <f>IF(DATOS!J362=AW$45,DATOS!C362,"")</f>
        <v>0</v>
      </c>
    </row>
    <row r="405" spans="51:53" x14ac:dyDescent="0.25">
      <c r="AY405" s="142">
        <f t="shared" si="11"/>
        <v>1</v>
      </c>
      <c r="AZ405" s="142">
        <f>IF(BA405="",0,IFERROR(IF(VLOOKUP(BA405,BA$44:BA404,1,0)&gt;0,0,0),1))</f>
        <v>0</v>
      </c>
      <c r="BA405" s="143">
        <f>IF(DATOS!J363=AW$45,DATOS!C363,"")</f>
        <v>0</v>
      </c>
    </row>
    <row r="406" spans="51:53" x14ac:dyDescent="0.25">
      <c r="AY406" s="142">
        <f t="shared" si="11"/>
        <v>1</v>
      </c>
      <c r="AZ406" s="142">
        <f>IF(BA406="",0,IFERROR(IF(VLOOKUP(BA406,BA$44:BA405,1,0)&gt;0,0,0),1))</f>
        <v>0</v>
      </c>
      <c r="BA406" s="143">
        <f>IF(DATOS!J364=AW$45,DATOS!C364,"")</f>
        <v>0</v>
      </c>
    </row>
    <row r="407" spans="51:53" x14ac:dyDescent="0.25">
      <c r="AY407" s="142">
        <f t="shared" si="11"/>
        <v>1</v>
      </c>
      <c r="AZ407" s="142">
        <f>IF(BA407="",0,IFERROR(IF(VLOOKUP(BA407,BA$44:BA406,1,0)&gt;0,0,0),1))</f>
        <v>0</v>
      </c>
      <c r="BA407" s="143">
        <f>IF(DATOS!J365=AW$45,DATOS!C365,"")</f>
        <v>0</v>
      </c>
    </row>
    <row r="408" spans="51:53" x14ac:dyDescent="0.25">
      <c r="AY408" s="142">
        <f t="shared" si="11"/>
        <v>1</v>
      </c>
      <c r="AZ408" s="142">
        <f>IF(BA408="",0,IFERROR(IF(VLOOKUP(BA408,BA$44:BA407,1,0)&gt;0,0,0),1))</f>
        <v>0</v>
      </c>
      <c r="BA408" s="143">
        <f>IF(DATOS!J366=AW$45,DATOS!C366,"")</f>
        <v>0</v>
      </c>
    </row>
    <row r="409" spans="51:53" x14ac:dyDescent="0.25">
      <c r="AY409" s="142">
        <f t="shared" si="11"/>
        <v>1</v>
      </c>
      <c r="AZ409" s="142">
        <f>IF(BA409="",0,IFERROR(IF(VLOOKUP(BA409,BA$44:BA408,1,0)&gt;0,0,0),1))</f>
        <v>0</v>
      </c>
      <c r="BA409" s="143">
        <f>IF(DATOS!J367=AW$45,DATOS!C367,"")</f>
        <v>0</v>
      </c>
    </row>
    <row r="410" spans="51:53" x14ac:dyDescent="0.25">
      <c r="AY410" s="142">
        <f t="shared" si="11"/>
        <v>1</v>
      </c>
      <c r="AZ410" s="142">
        <f>IF(BA410="",0,IFERROR(IF(VLOOKUP(BA410,BA$44:BA409,1,0)&gt;0,0,0),1))</f>
        <v>0</v>
      </c>
      <c r="BA410" s="143">
        <f>IF(DATOS!J368=AW$45,DATOS!C368,"")</f>
        <v>0</v>
      </c>
    </row>
    <row r="411" spans="51:53" x14ac:dyDescent="0.25">
      <c r="AY411" s="142">
        <f t="shared" si="11"/>
        <v>1</v>
      </c>
      <c r="AZ411" s="142">
        <f>IF(BA411="",0,IFERROR(IF(VLOOKUP(BA411,BA$44:BA410,1,0)&gt;0,0,0),1))</f>
        <v>0</v>
      </c>
      <c r="BA411" s="143">
        <f>IF(DATOS!J369=AW$45,DATOS!C369,"")</f>
        <v>0</v>
      </c>
    </row>
    <row r="412" spans="51:53" x14ac:dyDescent="0.25">
      <c r="AY412" s="142">
        <f t="shared" si="11"/>
        <v>1</v>
      </c>
      <c r="AZ412" s="142">
        <f>IF(BA412="",0,IFERROR(IF(VLOOKUP(BA412,BA$44:BA411,1,0)&gt;0,0,0),1))</f>
        <v>0</v>
      </c>
      <c r="BA412" s="143">
        <f>IF(DATOS!J370=AW$45,DATOS!C370,"")</f>
        <v>0</v>
      </c>
    </row>
    <row r="413" spans="51:53" x14ac:dyDescent="0.25">
      <c r="AY413" s="142">
        <f t="shared" si="11"/>
        <v>1</v>
      </c>
      <c r="AZ413" s="142">
        <f>IF(BA413="",0,IFERROR(IF(VLOOKUP(BA413,BA$44:BA412,1,0)&gt;0,0,0),1))</f>
        <v>0</v>
      </c>
      <c r="BA413" s="143">
        <f>IF(DATOS!J371=AW$45,DATOS!C371,"")</f>
        <v>0</v>
      </c>
    </row>
    <row r="414" spans="51:53" x14ac:dyDescent="0.25">
      <c r="AY414" s="142">
        <f t="shared" si="11"/>
        <v>1</v>
      </c>
      <c r="AZ414" s="142">
        <f>IF(BA414="",0,IFERROR(IF(VLOOKUP(BA414,BA$44:BA413,1,0)&gt;0,0,0),1))</f>
        <v>0</v>
      </c>
      <c r="BA414" s="143">
        <f>IF(DATOS!J372=AW$45,DATOS!C372,"")</f>
        <v>0</v>
      </c>
    </row>
    <row r="415" spans="51:53" x14ac:dyDescent="0.25">
      <c r="AY415" s="142">
        <f t="shared" si="11"/>
        <v>1</v>
      </c>
      <c r="AZ415" s="142">
        <f>IF(BA415="",0,IFERROR(IF(VLOOKUP(BA415,BA$44:BA414,1,0)&gt;0,0,0),1))</f>
        <v>0</v>
      </c>
      <c r="BA415" s="143">
        <f>IF(DATOS!J373=AW$45,DATOS!C373,"")</f>
        <v>0</v>
      </c>
    </row>
    <row r="416" spans="51:53" x14ac:dyDescent="0.25">
      <c r="AY416" s="142">
        <f t="shared" si="11"/>
        <v>1</v>
      </c>
      <c r="AZ416" s="142">
        <f>IF(BA416="",0,IFERROR(IF(VLOOKUP(BA416,BA$44:BA415,1,0)&gt;0,0,0),1))</f>
        <v>0</v>
      </c>
      <c r="BA416" s="143">
        <f>IF(DATOS!J374=AW$45,DATOS!C374,"")</f>
        <v>0</v>
      </c>
    </row>
    <row r="417" spans="51:53" x14ac:dyDescent="0.25">
      <c r="AY417" s="142">
        <f t="shared" si="11"/>
        <v>1</v>
      </c>
      <c r="AZ417" s="142">
        <f>IF(BA417="",0,IFERROR(IF(VLOOKUP(BA417,BA$44:BA416,1,0)&gt;0,0,0),1))</f>
        <v>0</v>
      </c>
      <c r="BA417" s="143">
        <f>IF(DATOS!J375=AW$45,DATOS!C375,"")</f>
        <v>0</v>
      </c>
    </row>
    <row r="418" spans="51:53" x14ac:dyDescent="0.25">
      <c r="AY418" s="142">
        <f t="shared" si="11"/>
        <v>1</v>
      </c>
      <c r="AZ418" s="142">
        <f>IF(BA418="",0,IFERROR(IF(VLOOKUP(BA418,BA$44:BA417,1,0)&gt;0,0,0),1))</f>
        <v>0</v>
      </c>
      <c r="BA418" s="143">
        <f>IF(DATOS!J376=AW$45,DATOS!C376,"")</f>
        <v>0</v>
      </c>
    </row>
    <row r="419" spans="51:53" x14ac:dyDescent="0.25">
      <c r="AY419" s="142">
        <f t="shared" si="11"/>
        <v>1</v>
      </c>
      <c r="AZ419" s="142">
        <f>IF(BA419="",0,IFERROR(IF(VLOOKUP(BA419,BA$44:BA418,1,0)&gt;0,0,0),1))</f>
        <v>0</v>
      </c>
      <c r="BA419" s="143">
        <f>IF(DATOS!J377=AW$45,DATOS!C377,"")</f>
        <v>0</v>
      </c>
    </row>
    <row r="420" spans="51:53" x14ac:dyDescent="0.25">
      <c r="AY420" s="142">
        <f t="shared" si="11"/>
        <v>1</v>
      </c>
      <c r="AZ420" s="142">
        <f>IF(BA420="",0,IFERROR(IF(VLOOKUP(BA420,BA$44:BA419,1,0)&gt;0,0,0),1))</f>
        <v>0</v>
      </c>
      <c r="BA420" s="143">
        <f>IF(DATOS!J378=AW$45,DATOS!C378,"")</f>
        <v>0</v>
      </c>
    </row>
    <row r="421" spans="51:53" x14ac:dyDescent="0.25">
      <c r="AY421" s="142">
        <f t="shared" si="11"/>
        <v>1</v>
      </c>
      <c r="AZ421" s="142">
        <f>IF(BA421="",0,IFERROR(IF(VLOOKUP(BA421,BA$44:BA420,1,0)&gt;0,0,0),1))</f>
        <v>0</v>
      </c>
      <c r="BA421" s="143">
        <f>IF(DATOS!J379=AW$45,DATOS!C379,"")</f>
        <v>0</v>
      </c>
    </row>
    <row r="422" spans="51:53" x14ac:dyDescent="0.25">
      <c r="AY422" s="142">
        <f t="shared" si="11"/>
        <v>1</v>
      </c>
      <c r="AZ422" s="142">
        <f>IF(BA422="",0,IFERROR(IF(VLOOKUP(BA422,BA$44:BA421,1,0)&gt;0,0,0),1))</f>
        <v>0</v>
      </c>
      <c r="BA422" s="143">
        <f>IF(DATOS!J380=AW$45,DATOS!C380,"")</f>
        <v>0</v>
      </c>
    </row>
    <row r="423" spans="51:53" x14ac:dyDescent="0.25">
      <c r="AY423" s="142">
        <f t="shared" si="11"/>
        <v>1</v>
      </c>
      <c r="AZ423" s="142">
        <f>IF(BA423="",0,IFERROR(IF(VLOOKUP(BA423,BA$44:BA422,1,0)&gt;0,0,0),1))</f>
        <v>0</v>
      </c>
      <c r="BA423" s="143">
        <f>IF(DATOS!J381=AW$45,DATOS!C381,"")</f>
        <v>0</v>
      </c>
    </row>
    <row r="424" spans="51:53" x14ac:dyDescent="0.25">
      <c r="AY424" s="142">
        <f t="shared" si="11"/>
        <v>1</v>
      </c>
      <c r="AZ424" s="142">
        <f>IF(BA424="",0,IFERROR(IF(VLOOKUP(BA424,BA$44:BA423,1,0)&gt;0,0,0),1))</f>
        <v>0</v>
      </c>
      <c r="BA424" s="143">
        <f>IF(DATOS!J382=AW$45,DATOS!C382,"")</f>
        <v>0</v>
      </c>
    </row>
    <row r="425" spans="51:53" x14ac:dyDescent="0.25">
      <c r="AY425" s="142">
        <f t="shared" si="11"/>
        <v>1</v>
      </c>
      <c r="AZ425" s="142">
        <f>IF(BA425="",0,IFERROR(IF(VLOOKUP(BA425,BA$44:BA424,1,0)&gt;0,0,0),1))</f>
        <v>0</v>
      </c>
      <c r="BA425" s="143">
        <f>IF(DATOS!J383=AW$45,DATOS!C383,"")</f>
        <v>0</v>
      </c>
    </row>
    <row r="426" spans="51:53" x14ac:dyDescent="0.25">
      <c r="AY426" s="142">
        <f t="shared" si="11"/>
        <v>1</v>
      </c>
      <c r="AZ426" s="142">
        <f>IF(BA426="",0,IFERROR(IF(VLOOKUP(BA426,BA$44:BA425,1,0)&gt;0,0,0),1))</f>
        <v>0</v>
      </c>
      <c r="BA426" s="143">
        <f>IF(DATOS!J384=AW$45,DATOS!C384,"")</f>
        <v>0</v>
      </c>
    </row>
    <row r="427" spans="51:53" x14ac:dyDescent="0.25">
      <c r="AY427" s="142">
        <f t="shared" si="11"/>
        <v>1</v>
      </c>
      <c r="AZ427" s="142">
        <f>IF(BA427="",0,IFERROR(IF(VLOOKUP(BA427,BA$44:BA426,1,0)&gt;0,0,0),1))</f>
        <v>0</v>
      </c>
      <c r="BA427" s="143">
        <f>IF(DATOS!J385=AW$45,DATOS!C385,"")</f>
        <v>0</v>
      </c>
    </row>
    <row r="428" spans="51:53" x14ac:dyDescent="0.25">
      <c r="AY428" s="142">
        <f t="shared" ref="AY428:AY491" si="12">AY427+AZ428</f>
        <v>1</v>
      </c>
      <c r="AZ428" s="142">
        <f>IF(BA428="",0,IFERROR(IF(VLOOKUP(BA428,BA$44:BA427,1,0)&gt;0,0,0),1))</f>
        <v>0</v>
      </c>
      <c r="BA428" s="143">
        <f>IF(DATOS!J386=AW$45,DATOS!C386,"")</f>
        <v>0</v>
      </c>
    </row>
    <row r="429" spans="51:53" x14ac:dyDescent="0.25">
      <c r="AY429" s="142">
        <f t="shared" si="12"/>
        <v>1</v>
      </c>
      <c r="AZ429" s="142">
        <f>IF(BA429="",0,IFERROR(IF(VLOOKUP(BA429,BA$44:BA428,1,0)&gt;0,0,0),1))</f>
        <v>0</v>
      </c>
      <c r="BA429" s="143">
        <f>IF(DATOS!J387=AW$45,DATOS!C387,"")</f>
        <v>0</v>
      </c>
    </row>
    <row r="430" spans="51:53" x14ac:dyDescent="0.25">
      <c r="AY430" s="142">
        <f t="shared" si="12"/>
        <v>1</v>
      </c>
      <c r="AZ430" s="142">
        <f>IF(BA430="",0,IFERROR(IF(VLOOKUP(BA430,BA$44:BA429,1,0)&gt;0,0,0),1))</f>
        <v>0</v>
      </c>
      <c r="BA430" s="143">
        <f>IF(DATOS!J388=AW$45,DATOS!C388,"")</f>
        <v>0</v>
      </c>
    </row>
    <row r="431" spans="51:53" x14ac:dyDescent="0.25">
      <c r="AY431" s="142">
        <f t="shared" si="12"/>
        <v>1</v>
      </c>
      <c r="AZ431" s="142">
        <f>IF(BA431="",0,IFERROR(IF(VLOOKUP(BA431,BA$44:BA430,1,0)&gt;0,0,0),1))</f>
        <v>0</v>
      </c>
      <c r="BA431" s="143">
        <f>IF(DATOS!J389=AW$45,DATOS!C389,"")</f>
        <v>0</v>
      </c>
    </row>
    <row r="432" spans="51:53" x14ac:dyDescent="0.25">
      <c r="AY432" s="142">
        <f t="shared" si="12"/>
        <v>1</v>
      </c>
      <c r="AZ432" s="142">
        <f>IF(BA432="",0,IFERROR(IF(VLOOKUP(BA432,BA$44:BA431,1,0)&gt;0,0,0),1))</f>
        <v>0</v>
      </c>
      <c r="BA432" s="143">
        <f>IF(DATOS!J390=AW$45,DATOS!C390,"")</f>
        <v>0</v>
      </c>
    </row>
    <row r="433" spans="51:53" x14ac:dyDescent="0.25">
      <c r="AY433" s="142">
        <f t="shared" si="12"/>
        <v>1</v>
      </c>
      <c r="AZ433" s="142">
        <f>IF(BA433="",0,IFERROR(IF(VLOOKUP(BA433,BA$44:BA432,1,0)&gt;0,0,0),1))</f>
        <v>0</v>
      </c>
      <c r="BA433" s="143">
        <f>IF(DATOS!J391=AW$45,DATOS!C391,"")</f>
        <v>0</v>
      </c>
    </row>
    <row r="434" spans="51:53" x14ac:dyDescent="0.25">
      <c r="AY434" s="142">
        <f t="shared" si="12"/>
        <v>1</v>
      </c>
      <c r="AZ434" s="142">
        <f>IF(BA434="",0,IFERROR(IF(VLOOKUP(BA434,BA$44:BA433,1,0)&gt;0,0,0),1))</f>
        <v>0</v>
      </c>
      <c r="BA434" s="143">
        <f>IF(DATOS!J392=AW$45,DATOS!C392,"")</f>
        <v>0</v>
      </c>
    </row>
    <row r="435" spans="51:53" x14ac:dyDescent="0.25">
      <c r="AY435" s="142">
        <f t="shared" si="12"/>
        <v>1</v>
      </c>
      <c r="AZ435" s="142">
        <f>IF(BA435="",0,IFERROR(IF(VLOOKUP(BA435,BA$44:BA434,1,0)&gt;0,0,0),1))</f>
        <v>0</v>
      </c>
      <c r="BA435" s="143">
        <f>IF(DATOS!J393=AW$45,DATOS!C393,"")</f>
        <v>0</v>
      </c>
    </row>
    <row r="436" spans="51:53" x14ac:dyDescent="0.25">
      <c r="AY436" s="142">
        <f t="shared" si="12"/>
        <v>1</v>
      </c>
      <c r="AZ436" s="142">
        <f>IF(BA436="",0,IFERROR(IF(VLOOKUP(BA436,BA$44:BA435,1,0)&gt;0,0,0),1))</f>
        <v>0</v>
      </c>
      <c r="BA436" s="143">
        <f>IF(DATOS!J394=AW$45,DATOS!C394,"")</f>
        <v>0</v>
      </c>
    </row>
    <row r="437" spans="51:53" x14ac:dyDescent="0.25">
      <c r="AY437" s="142">
        <f t="shared" si="12"/>
        <v>1</v>
      </c>
      <c r="AZ437" s="142">
        <f>IF(BA437="",0,IFERROR(IF(VLOOKUP(BA437,BA$44:BA436,1,0)&gt;0,0,0),1))</f>
        <v>0</v>
      </c>
      <c r="BA437" s="143">
        <f>IF(DATOS!J395=AW$45,DATOS!C395,"")</f>
        <v>0</v>
      </c>
    </row>
    <row r="438" spans="51:53" x14ac:dyDescent="0.25">
      <c r="AY438" s="142">
        <f t="shared" si="12"/>
        <v>1</v>
      </c>
      <c r="AZ438" s="142">
        <f>IF(BA438="",0,IFERROR(IF(VLOOKUP(BA438,BA$44:BA437,1,0)&gt;0,0,0),1))</f>
        <v>0</v>
      </c>
      <c r="BA438" s="143">
        <f>IF(DATOS!J396=AW$45,DATOS!C396,"")</f>
        <v>0</v>
      </c>
    </row>
    <row r="439" spans="51:53" x14ac:dyDescent="0.25">
      <c r="AY439" s="142">
        <f t="shared" si="12"/>
        <v>1</v>
      </c>
      <c r="AZ439" s="142">
        <f>IF(BA439="",0,IFERROR(IF(VLOOKUP(BA439,BA$44:BA438,1,0)&gt;0,0,0),1))</f>
        <v>0</v>
      </c>
      <c r="BA439" s="143">
        <f>IF(DATOS!J397=AW$45,DATOS!C397,"")</f>
        <v>0</v>
      </c>
    </row>
    <row r="440" spans="51:53" x14ac:dyDescent="0.25">
      <c r="AY440" s="142">
        <f t="shared" si="12"/>
        <v>1</v>
      </c>
      <c r="AZ440" s="142">
        <f>IF(BA440="",0,IFERROR(IF(VLOOKUP(BA440,BA$44:BA439,1,0)&gt;0,0,0),1))</f>
        <v>0</v>
      </c>
      <c r="BA440" s="143">
        <f>IF(DATOS!J398=AW$45,DATOS!C398,"")</f>
        <v>0</v>
      </c>
    </row>
    <row r="441" spans="51:53" x14ac:dyDescent="0.25">
      <c r="AY441" s="142">
        <f t="shared" si="12"/>
        <v>1</v>
      </c>
      <c r="AZ441" s="142">
        <f>IF(BA441="",0,IFERROR(IF(VLOOKUP(BA441,BA$44:BA440,1,0)&gt;0,0,0),1))</f>
        <v>0</v>
      </c>
      <c r="BA441" s="143">
        <f>IF(DATOS!J399=AW$45,DATOS!C399,"")</f>
        <v>0</v>
      </c>
    </row>
    <row r="442" spans="51:53" x14ac:dyDescent="0.25">
      <c r="AY442" s="142">
        <f t="shared" si="12"/>
        <v>1</v>
      </c>
      <c r="AZ442" s="142">
        <f>IF(BA442="",0,IFERROR(IF(VLOOKUP(BA442,BA$44:BA441,1,0)&gt;0,0,0),1))</f>
        <v>0</v>
      </c>
      <c r="BA442" s="143">
        <f>IF(DATOS!J400=AW$45,DATOS!C400,"")</f>
        <v>0</v>
      </c>
    </row>
    <row r="443" spans="51:53" x14ac:dyDescent="0.25">
      <c r="AY443" s="142">
        <f t="shared" si="12"/>
        <v>1</v>
      </c>
      <c r="AZ443" s="142">
        <f>IF(BA443="",0,IFERROR(IF(VLOOKUP(BA443,BA$44:BA442,1,0)&gt;0,0,0),1))</f>
        <v>0</v>
      </c>
      <c r="BA443" s="143">
        <f>IF(DATOS!J401=AW$45,DATOS!C401,"")</f>
        <v>0</v>
      </c>
    </row>
    <row r="444" spans="51:53" x14ac:dyDescent="0.25">
      <c r="AY444" s="142">
        <f t="shared" si="12"/>
        <v>1</v>
      </c>
      <c r="AZ444" s="142">
        <f>IF(BA444="",0,IFERROR(IF(VLOOKUP(BA444,BA$44:BA443,1,0)&gt;0,0,0),1))</f>
        <v>0</v>
      </c>
      <c r="BA444" s="143">
        <f>IF(DATOS!J402=AW$45,DATOS!C402,"")</f>
        <v>0</v>
      </c>
    </row>
    <row r="445" spans="51:53" x14ac:dyDescent="0.25">
      <c r="AY445" s="142">
        <f t="shared" si="12"/>
        <v>1</v>
      </c>
      <c r="AZ445" s="142">
        <f>IF(BA445="",0,IFERROR(IF(VLOOKUP(BA445,BA$44:BA444,1,0)&gt;0,0,0),1))</f>
        <v>0</v>
      </c>
      <c r="BA445" s="143">
        <f>IF(DATOS!J403=AW$45,DATOS!C403,"")</f>
        <v>0</v>
      </c>
    </row>
    <row r="446" spans="51:53" x14ac:dyDescent="0.25">
      <c r="AY446" s="142">
        <f t="shared" si="12"/>
        <v>1</v>
      </c>
      <c r="AZ446" s="142">
        <f>IF(BA446="",0,IFERROR(IF(VLOOKUP(BA446,BA$44:BA445,1,0)&gt;0,0,0),1))</f>
        <v>0</v>
      </c>
      <c r="BA446" s="143">
        <f>IF(DATOS!J404=AW$45,DATOS!C404,"")</f>
        <v>0</v>
      </c>
    </row>
    <row r="447" spans="51:53" x14ac:dyDescent="0.25">
      <c r="AY447" s="142">
        <f t="shared" si="12"/>
        <v>1</v>
      </c>
      <c r="AZ447" s="142">
        <f>IF(BA447="",0,IFERROR(IF(VLOOKUP(BA447,BA$44:BA446,1,0)&gt;0,0,0),1))</f>
        <v>0</v>
      </c>
      <c r="BA447" s="143">
        <f>IF(DATOS!J405=AW$45,DATOS!C405,"")</f>
        <v>0</v>
      </c>
    </row>
    <row r="448" spans="51:53" x14ac:dyDescent="0.25">
      <c r="AY448" s="142">
        <f t="shared" si="12"/>
        <v>1</v>
      </c>
      <c r="AZ448" s="142">
        <f>IF(BA448="",0,IFERROR(IF(VLOOKUP(BA448,BA$44:BA447,1,0)&gt;0,0,0),1))</f>
        <v>0</v>
      </c>
      <c r="BA448" s="143">
        <f>IF(DATOS!J406=AW$45,DATOS!C406,"")</f>
        <v>0</v>
      </c>
    </row>
    <row r="449" spans="51:53" x14ac:dyDescent="0.25">
      <c r="AY449" s="142">
        <f t="shared" si="12"/>
        <v>1</v>
      </c>
      <c r="AZ449" s="142">
        <f>IF(BA449="",0,IFERROR(IF(VLOOKUP(BA449,BA$44:BA448,1,0)&gt;0,0,0),1))</f>
        <v>0</v>
      </c>
      <c r="BA449" s="143">
        <f>IF(DATOS!J407=AW$45,DATOS!C407,"")</f>
        <v>0</v>
      </c>
    </row>
    <row r="450" spans="51:53" x14ac:dyDescent="0.25">
      <c r="AY450" s="142">
        <f t="shared" si="12"/>
        <v>1</v>
      </c>
      <c r="AZ450" s="142">
        <f>IF(BA450="",0,IFERROR(IF(VLOOKUP(BA450,BA$44:BA449,1,0)&gt;0,0,0),1))</f>
        <v>0</v>
      </c>
      <c r="BA450" s="143">
        <f>IF(DATOS!J408=AW$45,DATOS!C408,"")</f>
        <v>0</v>
      </c>
    </row>
    <row r="451" spans="51:53" x14ac:dyDescent="0.25">
      <c r="AY451" s="142">
        <f t="shared" si="12"/>
        <v>1</v>
      </c>
      <c r="AZ451" s="142">
        <f>IF(BA451="",0,IFERROR(IF(VLOOKUP(BA451,BA$44:BA450,1,0)&gt;0,0,0),1))</f>
        <v>0</v>
      </c>
      <c r="BA451" s="143">
        <f>IF(DATOS!J409=AW$45,DATOS!C409,"")</f>
        <v>0</v>
      </c>
    </row>
    <row r="452" spans="51:53" x14ac:dyDescent="0.25">
      <c r="AY452" s="142">
        <f t="shared" si="12"/>
        <v>1</v>
      </c>
      <c r="AZ452" s="142">
        <f>IF(BA452="",0,IFERROR(IF(VLOOKUP(BA452,BA$44:BA451,1,0)&gt;0,0,0),1))</f>
        <v>0</v>
      </c>
      <c r="BA452" s="143">
        <f>IF(DATOS!J410=AW$45,DATOS!C410,"")</f>
        <v>0</v>
      </c>
    </row>
    <row r="453" spans="51:53" x14ac:dyDescent="0.25">
      <c r="AY453" s="142">
        <f t="shared" si="12"/>
        <v>1</v>
      </c>
      <c r="AZ453" s="142">
        <f>IF(BA453="",0,IFERROR(IF(VLOOKUP(BA453,BA$44:BA452,1,0)&gt;0,0,0),1))</f>
        <v>0</v>
      </c>
      <c r="BA453" s="143">
        <f>IF(DATOS!J411=AW$45,DATOS!C411,"")</f>
        <v>0</v>
      </c>
    </row>
    <row r="454" spans="51:53" x14ac:dyDescent="0.25">
      <c r="AY454" s="142">
        <f t="shared" si="12"/>
        <v>1</v>
      </c>
      <c r="AZ454" s="142">
        <f>IF(BA454="",0,IFERROR(IF(VLOOKUP(BA454,BA$44:BA453,1,0)&gt;0,0,0),1))</f>
        <v>0</v>
      </c>
      <c r="BA454" s="143">
        <f>IF(DATOS!J412=AW$45,DATOS!C412,"")</f>
        <v>0</v>
      </c>
    </row>
    <row r="455" spans="51:53" x14ac:dyDescent="0.25">
      <c r="AY455" s="142">
        <f t="shared" si="12"/>
        <v>1</v>
      </c>
      <c r="AZ455" s="142">
        <f>IF(BA455="",0,IFERROR(IF(VLOOKUP(BA455,BA$44:BA454,1,0)&gt;0,0,0),1))</f>
        <v>0</v>
      </c>
      <c r="BA455" s="143">
        <f>IF(DATOS!J413=AW$45,DATOS!C413,"")</f>
        <v>0</v>
      </c>
    </row>
    <row r="456" spans="51:53" x14ac:dyDescent="0.25">
      <c r="AY456" s="142">
        <f t="shared" si="12"/>
        <v>1</v>
      </c>
      <c r="AZ456" s="142">
        <f>IF(BA456="",0,IFERROR(IF(VLOOKUP(BA456,BA$44:BA455,1,0)&gt;0,0,0),1))</f>
        <v>0</v>
      </c>
      <c r="BA456" s="143">
        <f>IF(DATOS!J414=AW$45,DATOS!C414,"")</f>
        <v>0</v>
      </c>
    </row>
    <row r="457" spans="51:53" x14ac:dyDescent="0.25">
      <c r="AY457" s="142">
        <f t="shared" si="12"/>
        <v>1</v>
      </c>
      <c r="AZ457" s="142">
        <f>IF(BA457="",0,IFERROR(IF(VLOOKUP(BA457,BA$44:BA456,1,0)&gt;0,0,0),1))</f>
        <v>0</v>
      </c>
      <c r="BA457" s="143">
        <f>IF(DATOS!J415=AW$45,DATOS!C415,"")</f>
        <v>0</v>
      </c>
    </row>
    <row r="458" spans="51:53" x14ac:dyDescent="0.25">
      <c r="AY458" s="142">
        <f t="shared" si="12"/>
        <v>1</v>
      </c>
      <c r="AZ458" s="142">
        <f>IF(BA458="",0,IFERROR(IF(VLOOKUP(BA458,BA$44:BA457,1,0)&gt;0,0,0),1))</f>
        <v>0</v>
      </c>
      <c r="BA458" s="143">
        <f>IF(DATOS!J416=AW$45,DATOS!C416,"")</f>
        <v>0</v>
      </c>
    </row>
    <row r="459" spans="51:53" x14ac:dyDescent="0.25">
      <c r="AY459" s="142">
        <f t="shared" si="12"/>
        <v>1</v>
      </c>
      <c r="AZ459" s="142">
        <f>IF(BA459="",0,IFERROR(IF(VLOOKUP(BA459,BA$44:BA458,1,0)&gt;0,0,0),1))</f>
        <v>0</v>
      </c>
      <c r="BA459" s="143">
        <f>IF(DATOS!J417=AW$45,DATOS!C417,"")</f>
        <v>0</v>
      </c>
    </row>
    <row r="460" spans="51:53" x14ac:dyDescent="0.25">
      <c r="AY460" s="142">
        <f t="shared" si="12"/>
        <v>1</v>
      </c>
      <c r="AZ460" s="142">
        <f>IF(BA460="",0,IFERROR(IF(VLOOKUP(BA460,BA$44:BA459,1,0)&gt;0,0,0),1))</f>
        <v>0</v>
      </c>
      <c r="BA460" s="143">
        <f>IF(DATOS!J418=AW$45,DATOS!C418,"")</f>
        <v>0</v>
      </c>
    </row>
    <row r="461" spans="51:53" x14ac:dyDescent="0.25">
      <c r="AY461" s="142">
        <f t="shared" si="12"/>
        <v>1</v>
      </c>
      <c r="AZ461" s="142">
        <f>IF(BA461="",0,IFERROR(IF(VLOOKUP(BA461,BA$44:BA460,1,0)&gt;0,0,0),1))</f>
        <v>0</v>
      </c>
      <c r="BA461" s="143">
        <f>IF(DATOS!J419=AW$45,DATOS!C419,"")</f>
        <v>0</v>
      </c>
    </row>
    <row r="462" spans="51:53" x14ac:dyDescent="0.25">
      <c r="AY462" s="142">
        <f t="shared" si="12"/>
        <v>1</v>
      </c>
      <c r="AZ462" s="142">
        <f>IF(BA462="",0,IFERROR(IF(VLOOKUP(BA462,BA$44:BA461,1,0)&gt;0,0,0),1))</f>
        <v>0</v>
      </c>
      <c r="BA462" s="143">
        <f>IF(DATOS!J420=AW$45,DATOS!C420,"")</f>
        <v>0</v>
      </c>
    </row>
    <row r="463" spans="51:53" x14ac:dyDescent="0.25">
      <c r="AY463" s="142">
        <f t="shared" si="12"/>
        <v>1</v>
      </c>
      <c r="AZ463" s="142">
        <f>IF(BA463="",0,IFERROR(IF(VLOOKUP(BA463,BA$44:BA462,1,0)&gt;0,0,0),1))</f>
        <v>0</v>
      </c>
      <c r="BA463" s="143">
        <f>IF(DATOS!J421=AW$45,DATOS!C421,"")</f>
        <v>0</v>
      </c>
    </row>
    <row r="464" spans="51:53" x14ac:dyDescent="0.25">
      <c r="AY464" s="142">
        <f t="shared" si="12"/>
        <v>1</v>
      </c>
      <c r="AZ464" s="142">
        <f>IF(BA464="",0,IFERROR(IF(VLOOKUP(BA464,BA$44:BA463,1,0)&gt;0,0,0),1))</f>
        <v>0</v>
      </c>
      <c r="BA464" s="143">
        <f>IF(DATOS!J422=AW$45,DATOS!C422,"")</f>
        <v>0</v>
      </c>
    </row>
    <row r="465" spans="51:53" x14ac:dyDescent="0.25">
      <c r="AY465" s="142">
        <f t="shared" si="12"/>
        <v>1</v>
      </c>
      <c r="AZ465" s="142">
        <f>IF(BA465="",0,IFERROR(IF(VLOOKUP(BA465,BA$44:BA464,1,0)&gt;0,0,0),1))</f>
        <v>0</v>
      </c>
      <c r="BA465" s="143">
        <f>IF(DATOS!J423=AW$45,DATOS!C423,"")</f>
        <v>0</v>
      </c>
    </row>
    <row r="466" spans="51:53" x14ac:dyDescent="0.25">
      <c r="AY466" s="142">
        <f t="shared" si="12"/>
        <v>1</v>
      </c>
      <c r="AZ466" s="142">
        <f>IF(BA466="",0,IFERROR(IF(VLOOKUP(BA466,BA$44:BA465,1,0)&gt;0,0,0),1))</f>
        <v>0</v>
      </c>
      <c r="BA466" s="143">
        <f>IF(DATOS!J424=AW$45,DATOS!C424,"")</f>
        <v>0</v>
      </c>
    </row>
    <row r="467" spans="51:53" x14ac:dyDescent="0.25">
      <c r="AY467" s="142">
        <f t="shared" si="12"/>
        <v>1</v>
      </c>
      <c r="AZ467" s="142">
        <f>IF(BA467="",0,IFERROR(IF(VLOOKUP(BA467,BA$44:BA466,1,0)&gt;0,0,0),1))</f>
        <v>0</v>
      </c>
      <c r="BA467" s="143">
        <f>IF(DATOS!J425=AW$45,DATOS!C425,"")</f>
        <v>0</v>
      </c>
    </row>
    <row r="468" spans="51:53" x14ac:dyDescent="0.25">
      <c r="AY468" s="142">
        <f t="shared" si="12"/>
        <v>1</v>
      </c>
      <c r="AZ468" s="142">
        <f>IF(BA468="",0,IFERROR(IF(VLOOKUP(BA468,BA$44:BA467,1,0)&gt;0,0,0),1))</f>
        <v>0</v>
      </c>
      <c r="BA468" s="143">
        <f>IF(DATOS!J426=AW$45,DATOS!C426,"")</f>
        <v>0</v>
      </c>
    </row>
    <row r="469" spans="51:53" x14ac:dyDescent="0.25">
      <c r="AY469" s="142">
        <f t="shared" si="12"/>
        <v>1</v>
      </c>
      <c r="AZ469" s="142">
        <f>IF(BA469="",0,IFERROR(IF(VLOOKUP(BA469,BA$44:BA468,1,0)&gt;0,0,0),1))</f>
        <v>0</v>
      </c>
      <c r="BA469" s="143">
        <f>IF(DATOS!J427=AW$45,DATOS!C427,"")</f>
        <v>0</v>
      </c>
    </row>
    <row r="470" spans="51:53" x14ac:dyDescent="0.25">
      <c r="AY470" s="142">
        <f t="shared" si="12"/>
        <v>1</v>
      </c>
      <c r="AZ470" s="142">
        <f>IF(BA470="",0,IFERROR(IF(VLOOKUP(BA470,BA$44:BA469,1,0)&gt;0,0,0),1))</f>
        <v>0</v>
      </c>
      <c r="BA470" s="143">
        <f>IF(DATOS!J428=AW$45,DATOS!C428,"")</f>
        <v>0</v>
      </c>
    </row>
    <row r="471" spans="51:53" x14ac:dyDescent="0.25">
      <c r="AY471" s="142">
        <f t="shared" si="12"/>
        <v>1</v>
      </c>
      <c r="AZ471" s="142">
        <f>IF(BA471="",0,IFERROR(IF(VLOOKUP(BA471,BA$44:BA470,1,0)&gt;0,0,0),1))</f>
        <v>0</v>
      </c>
      <c r="BA471" s="143">
        <f>IF(DATOS!J429=AW$45,DATOS!C429,"")</f>
        <v>0</v>
      </c>
    </row>
    <row r="472" spans="51:53" x14ac:dyDescent="0.25">
      <c r="AY472" s="142">
        <f t="shared" si="12"/>
        <v>1</v>
      </c>
      <c r="AZ472" s="142">
        <f>IF(BA472="",0,IFERROR(IF(VLOOKUP(BA472,BA$44:BA471,1,0)&gt;0,0,0),1))</f>
        <v>0</v>
      </c>
      <c r="BA472" s="143">
        <f>IF(DATOS!J430=AW$45,DATOS!C430,"")</f>
        <v>0</v>
      </c>
    </row>
    <row r="473" spans="51:53" x14ac:dyDescent="0.25">
      <c r="AY473" s="142">
        <f t="shared" si="12"/>
        <v>1</v>
      </c>
      <c r="AZ473" s="142">
        <f>IF(BA473="",0,IFERROR(IF(VLOOKUP(BA473,BA$44:BA472,1,0)&gt;0,0,0),1))</f>
        <v>0</v>
      </c>
      <c r="BA473" s="143">
        <f>IF(DATOS!J431=AW$45,DATOS!C431,"")</f>
        <v>0</v>
      </c>
    </row>
    <row r="474" spans="51:53" x14ac:dyDescent="0.25">
      <c r="AY474" s="142">
        <f t="shared" si="12"/>
        <v>1</v>
      </c>
      <c r="AZ474" s="142">
        <f>IF(BA474="",0,IFERROR(IF(VLOOKUP(BA474,BA$44:BA473,1,0)&gt;0,0,0),1))</f>
        <v>0</v>
      </c>
      <c r="BA474" s="143">
        <f>IF(DATOS!J432=AW$45,DATOS!C432,"")</f>
        <v>0</v>
      </c>
    </row>
    <row r="475" spans="51:53" x14ac:dyDescent="0.25">
      <c r="AY475" s="142">
        <f t="shared" si="12"/>
        <v>1</v>
      </c>
      <c r="AZ475" s="142">
        <f>IF(BA475="",0,IFERROR(IF(VLOOKUP(BA475,BA$44:BA474,1,0)&gt;0,0,0),1))</f>
        <v>0</v>
      </c>
      <c r="BA475" s="143">
        <f>IF(DATOS!J433=AW$45,DATOS!C433,"")</f>
        <v>0</v>
      </c>
    </row>
    <row r="476" spans="51:53" x14ac:dyDescent="0.25">
      <c r="AY476" s="142">
        <f t="shared" si="12"/>
        <v>1</v>
      </c>
      <c r="AZ476" s="142">
        <f>IF(BA476="",0,IFERROR(IF(VLOOKUP(BA476,BA$44:BA475,1,0)&gt;0,0,0),1))</f>
        <v>0</v>
      </c>
      <c r="BA476" s="143">
        <f>IF(DATOS!J434=AW$45,DATOS!C434,"")</f>
        <v>0</v>
      </c>
    </row>
    <row r="477" spans="51:53" x14ac:dyDescent="0.25">
      <c r="AY477" s="142">
        <f t="shared" si="12"/>
        <v>1</v>
      </c>
      <c r="AZ477" s="142">
        <f>IF(BA477="",0,IFERROR(IF(VLOOKUP(BA477,BA$44:BA476,1,0)&gt;0,0,0),1))</f>
        <v>0</v>
      </c>
      <c r="BA477" s="143">
        <f>IF(DATOS!J435=AW$45,DATOS!C435,"")</f>
        <v>0</v>
      </c>
    </row>
    <row r="478" spans="51:53" x14ac:dyDescent="0.25">
      <c r="AY478" s="142">
        <f t="shared" si="12"/>
        <v>1</v>
      </c>
      <c r="AZ478" s="142">
        <f>IF(BA478="",0,IFERROR(IF(VLOOKUP(BA478,BA$44:BA477,1,0)&gt;0,0,0),1))</f>
        <v>0</v>
      </c>
      <c r="BA478" s="143">
        <f>IF(DATOS!J436=AW$45,DATOS!C436,"")</f>
        <v>0</v>
      </c>
    </row>
    <row r="479" spans="51:53" x14ac:dyDescent="0.25">
      <c r="AY479" s="142">
        <f t="shared" si="12"/>
        <v>1</v>
      </c>
      <c r="AZ479" s="142">
        <f>IF(BA479="",0,IFERROR(IF(VLOOKUP(BA479,BA$44:BA478,1,0)&gt;0,0,0),1))</f>
        <v>0</v>
      </c>
      <c r="BA479" s="143">
        <f>IF(DATOS!J437=AW$45,DATOS!C437,"")</f>
        <v>0</v>
      </c>
    </row>
    <row r="480" spans="51:53" x14ac:dyDescent="0.25">
      <c r="AY480" s="142">
        <f t="shared" si="12"/>
        <v>1</v>
      </c>
      <c r="AZ480" s="142">
        <f>IF(BA480="",0,IFERROR(IF(VLOOKUP(BA480,BA$44:BA479,1,0)&gt;0,0,0),1))</f>
        <v>0</v>
      </c>
      <c r="BA480" s="143">
        <f>IF(DATOS!J438=AW$45,DATOS!C438,"")</f>
        <v>0</v>
      </c>
    </row>
    <row r="481" spans="51:53" x14ac:dyDescent="0.25">
      <c r="AY481" s="142">
        <f t="shared" si="12"/>
        <v>1</v>
      </c>
      <c r="AZ481" s="142">
        <f>IF(BA481="",0,IFERROR(IF(VLOOKUP(BA481,BA$44:BA480,1,0)&gt;0,0,0),1))</f>
        <v>0</v>
      </c>
      <c r="BA481" s="143">
        <f>IF(DATOS!J439=AW$45,DATOS!C439,"")</f>
        <v>0</v>
      </c>
    </row>
    <row r="482" spans="51:53" x14ac:dyDescent="0.25">
      <c r="AY482" s="142">
        <f t="shared" si="12"/>
        <v>1</v>
      </c>
      <c r="AZ482" s="142">
        <f>IF(BA482="",0,IFERROR(IF(VLOOKUP(BA482,BA$44:BA481,1,0)&gt;0,0,0),1))</f>
        <v>0</v>
      </c>
      <c r="BA482" s="143">
        <f>IF(DATOS!J440=AW$45,DATOS!C440,"")</f>
        <v>0</v>
      </c>
    </row>
    <row r="483" spans="51:53" x14ac:dyDescent="0.25">
      <c r="AY483" s="142">
        <f t="shared" si="12"/>
        <v>1</v>
      </c>
      <c r="AZ483" s="142">
        <f>IF(BA483="",0,IFERROR(IF(VLOOKUP(BA483,BA$44:BA482,1,0)&gt;0,0,0),1))</f>
        <v>0</v>
      </c>
      <c r="BA483" s="143">
        <f>IF(DATOS!J441=AW$45,DATOS!C441,"")</f>
        <v>0</v>
      </c>
    </row>
    <row r="484" spans="51:53" x14ac:dyDescent="0.25">
      <c r="AY484" s="142">
        <f t="shared" si="12"/>
        <v>1</v>
      </c>
      <c r="AZ484" s="142">
        <f>IF(BA484="",0,IFERROR(IF(VLOOKUP(BA484,BA$44:BA483,1,0)&gt;0,0,0),1))</f>
        <v>0</v>
      </c>
      <c r="BA484" s="143">
        <f>IF(DATOS!J442=AW$45,DATOS!C442,"")</f>
        <v>0</v>
      </c>
    </row>
    <row r="485" spans="51:53" x14ac:dyDescent="0.25">
      <c r="AY485" s="142">
        <f t="shared" si="12"/>
        <v>1</v>
      </c>
      <c r="AZ485" s="142">
        <f>IF(BA485="",0,IFERROR(IF(VLOOKUP(BA485,BA$44:BA484,1,0)&gt;0,0,0),1))</f>
        <v>0</v>
      </c>
      <c r="BA485" s="143">
        <f>IF(DATOS!J443=AW$45,DATOS!C443,"")</f>
        <v>0</v>
      </c>
    </row>
    <row r="486" spans="51:53" x14ac:dyDescent="0.25">
      <c r="AY486" s="142">
        <f t="shared" si="12"/>
        <v>1</v>
      </c>
      <c r="AZ486" s="142">
        <f>IF(BA486="",0,IFERROR(IF(VLOOKUP(BA486,BA$44:BA485,1,0)&gt;0,0,0),1))</f>
        <v>0</v>
      </c>
      <c r="BA486" s="143">
        <f>IF(DATOS!J444=AW$45,DATOS!C444,"")</f>
        <v>0</v>
      </c>
    </row>
    <row r="487" spans="51:53" x14ac:dyDescent="0.25">
      <c r="AY487" s="142">
        <f t="shared" si="12"/>
        <v>1</v>
      </c>
      <c r="AZ487" s="142">
        <f>IF(BA487="",0,IFERROR(IF(VLOOKUP(BA487,BA$44:BA486,1,0)&gt;0,0,0),1))</f>
        <v>0</v>
      </c>
      <c r="BA487" s="143">
        <f>IF(DATOS!J445=AW$45,DATOS!C445,"")</f>
        <v>0</v>
      </c>
    </row>
    <row r="488" spans="51:53" x14ac:dyDescent="0.25">
      <c r="AY488" s="142">
        <f t="shared" si="12"/>
        <v>1</v>
      </c>
      <c r="AZ488" s="142">
        <f>IF(BA488="",0,IFERROR(IF(VLOOKUP(BA488,BA$44:BA487,1,0)&gt;0,0,0),1))</f>
        <v>0</v>
      </c>
      <c r="BA488" s="143">
        <f>IF(DATOS!J446=AW$45,DATOS!C446,"")</f>
        <v>0</v>
      </c>
    </row>
    <row r="489" spans="51:53" x14ac:dyDescent="0.25">
      <c r="AY489" s="142">
        <f t="shared" si="12"/>
        <v>1</v>
      </c>
      <c r="AZ489" s="142">
        <f>IF(BA489="",0,IFERROR(IF(VLOOKUP(BA489,BA$44:BA488,1,0)&gt;0,0,0),1))</f>
        <v>0</v>
      </c>
      <c r="BA489" s="143">
        <f>IF(DATOS!J447=AW$45,DATOS!C447,"")</f>
        <v>0</v>
      </c>
    </row>
    <row r="490" spans="51:53" x14ac:dyDescent="0.25">
      <c r="AY490" s="142">
        <f t="shared" si="12"/>
        <v>1</v>
      </c>
      <c r="AZ490" s="142">
        <f>IF(BA490="",0,IFERROR(IF(VLOOKUP(BA490,BA$44:BA489,1,0)&gt;0,0,0),1))</f>
        <v>0</v>
      </c>
      <c r="BA490" s="143">
        <f>IF(DATOS!J448=AW$45,DATOS!C448,"")</f>
        <v>0</v>
      </c>
    </row>
    <row r="491" spans="51:53" x14ac:dyDescent="0.25">
      <c r="AY491" s="142">
        <f t="shared" si="12"/>
        <v>1</v>
      </c>
      <c r="AZ491" s="142">
        <f>IF(BA491="",0,IFERROR(IF(VLOOKUP(BA491,BA$44:BA490,1,0)&gt;0,0,0),1))</f>
        <v>0</v>
      </c>
      <c r="BA491" s="143">
        <f>IF(DATOS!J449=AW$45,DATOS!C449,"")</f>
        <v>0</v>
      </c>
    </row>
    <row r="492" spans="51:53" x14ac:dyDescent="0.25">
      <c r="AY492" s="142">
        <f t="shared" ref="AY492:AY555" si="13">AY491+AZ492</f>
        <v>1</v>
      </c>
      <c r="AZ492" s="142">
        <f>IF(BA492="",0,IFERROR(IF(VLOOKUP(BA492,BA$44:BA491,1,0)&gt;0,0,0),1))</f>
        <v>0</v>
      </c>
      <c r="BA492" s="143">
        <f>IF(DATOS!J450=AW$45,DATOS!C450,"")</f>
        <v>0</v>
      </c>
    </row>
    <row r="493" spans="51:53" x14ac:dyDescent="0.25">
      <c r="AY493" s="142">
        <f t="shared" si="13"/>
        <v>1</v>
      </c>
      <c r="AZ493" s="142">
        <f>IF(BA493="",0,IFERROR(IF(VLOOKUP(BA493,BA$44:BA492,1,0)&gt;0,0,0),1))</f>
        <v>0</v>
      </c>
      <c r="BA493" s="143">
        <f>IF(DATOS!J451=AW$45,DATOS!C451,"")</f>
        <v>0</v>
      </c>
    </row>
    <row r="494" spans="51:53" x14ac:dyDescent="0.25">
      <c r="AY494" s="142">
        <f t="shared" si="13"/>
        <v>1</v>
      </c>
      <c r="AZ494" s="142">
        <f>IF(BA494="",0,IFERROR(IF(VLOOKUP(BA494,BA$44:BA493,1,0)&gt;0,0,0),1))</f>
        <v>0</v>
      </c>
      <c r="BA494" s="143">
        <f>IF(DATOS!J452=AW$45,DATOS!C452,"")</f>
        <v>0</v>
      </c>
    </row>
    <row r="495" spans="51:53" x14ac:dyDescent="0.25">
      <c r="AY495" s="142">
        <f t="shared" si="13"/>
        <v>1</v>
      </c>
      <c r="AZ495" s="142">
        <f>IF(BA495="",0,IFERROR(IF(VLOOKUP(BA495,BA$44:BA494,1,0)&gt;0,0,0),1))</f>
        <v>0</v>
      </c>
      <c r="BA495" s="143">
        <f>IF(DATOS!J453=AW$45,DATOS!C453,"")</f>
        <v>0</v>
      </c>
    </row>
    <row r="496" spans="51:53" x14ac:dyDescent="0.25">
      <c r="AY496" s="142">
        <f t="shared" si="13"/>
        <v>1</v>
      </c>
      <c r="AZ496" s="142">
        <f>IF(BA496="",0,IFERROR(IF(VLOOKUP(BA496,BA$44:BA495,1,0)&gt;0,0,0),1))</f>
        <v>0</v>
      </c>
      <c r="BA496" s="143">
        <f>IF(DATOS!J454=AW$45,DATOS!C454,"")</f>
        <v>0</v>
      </c>
    </row>
    <row r="497" spans="51:53" x14ac:dyDescent="0.25">
      <c r="AY497" s="142">
        <f t="shared" si="13"/>
        <v>1</v>
      </c>
      <c r="AZ497" s="142">
        <f>IF(BA497="",0,IFERROR(IF(VLOOKUP(BA497,BA$44:BA496,1,0)&gt;0,0,0),1))</f>
        <v>0</v>
      </c>
      <c r="BA497" s="143">
        <f>IF(DATOS!J455=AW$45,DATOS!C455,"")</f>
        <v>0</v>
      </c>
    </row>
    <row r="498" spans="51:53" x14ac:dyDescent="0.25">
      <c r="AY498" s="142">
        <f t="shared" si="13"/>
        <v>1</v>
      </c>
      <c r="AZ498" s="142">
        <f>IF(BA498="",0,IFERROR(IF(VLOOKUP(BA498,BA$44:BA497,1,0)&gt;0,0,0),1))</f>
        <v>0</v>
      </c>
      <c r="BA498" s="143">
        <f>IF(DATOS!J456=AW$45,DATOS!C456,"")</f>
        <v>0</v>
      </c>
    </row>
    <row r="499" spans="51:53" x14ac:dyDescent="0.25">
      <c r="AY499" s="142">
        <f t="shared" si="13"/>
        <v>1</v>
      </c>
      <c r="AZ499" s="142">
        <f>IF(BA499="",0,IFERROR(IF(VLOOKUP(BA499,BA$44:BA498,1,0)&gt;0,0,0),1))</f>
        <v>0</v>
      </c>
      <c r="BA499" s="143">
        <f>IF(DATOS!J457=AW$45,DATOS!C457,"")</f>
        <v>0</v>
      </c>
    </row>
    <row r="500" spans="51:53" x14ac:dyDescent="0.25">
      <c r="AY500" s="142">
        <f t="shared" si="13"/>
        <v>1</v>
      </c>
      <c r="AZ500" s="142">
        <f>IF(BA500="",0,IFERROR(IF(VLOOKUP(BA500,BA$44:BA499,1,0)&gt;0,0,0),1))</f>
        <v>0</v>
      </c>
      <c r="BA500" s="143">
        <f>IF(DATOS!J458=AW$45,DATOS!C458,"")</f>
        <v>0</v>
      </c>
    </row>
    <row r="501" spans="51:53" x14ac:dyDescent="0.25">
      <c r="AY501" s="142">
        <f t="shared" si="13"/>
        <v>1</v>
      </c>
      <c r="AZ501" s="142">
        <f>IF(BA501="",0,IFERROR(IF(VLOOKUP(BA501,BA$44:BA500,1,0)&gt;0,0,0),1))</f>
        <v>0</v>
      </c>
      <c r="BA501" s="143">
        <f>IF(DATOS!J459=AW$45,DATOS!C459,"")</f>
        <v>0</v>
      </c>
    </row>
    <row r="502" spans="51:53" x14ac:dyDescent="0.25">
      <c r="AY502" s="142">
        <f t="shared" si="13"/>
        <v>1</v>
      </c>
      <c r="AZ502" s="142">
        <f>IF(BA502="",0,IFERROR(IF(VLOOKUP(BA502,BA$44:BA501,1,0)&gt;0,0,0),1))</f>
        <v>0</v>
      </c>
      <c r="BA502" s="143">
        <f>IF(DATOS!J460=AW$45,DATOS!C460,"")</f>
        <v>0</v>
      </c>
    </row>
    <row r="503" spans="51:53" x14ac:dyDescent="0.25">
      <c r="AY503" s="142">
        <f t="shared" si="13"/>
        <v>1</v>
      </c>
      <c r="AZ503" s="142">
        <f>IF(BA503="",0,IFERROR(IF(VLOOKUP(BA503,BA$44:BA502,1,0)&gt;0,0,0),1))</f>
        <v>0</v>
      </c>
      <c r="BA503" s="143">
        <f>IF(DATOS!J461=AW$45,DATOS!C461,"")</f>
        <v>0</v>
      </c>
    </row>
    <row r="504" spans="51:53" x14ac:dyDescent="0.25">
      <c r="AY504" s="142">
        <f t="shared" si="13"/>
        <v>1</v>
      </c>
      <c r="AZ504" s="142">
        <f>IF(BA504="",0,IFERROR(IF(VLOOKUP(BA504,BA$44:BA503,1,0)&gt;0,0,0),1))</f>
        <v>0</v>
      </c>
      <c r="BA504" s="143">
        <f>IF(DATOS!J462=AW$45,DATOS!C462,"")</f>
        <v>0</v>
      </c>
    </row>
    <row r="505" spans="51:53" x14ac:dyDescent="0.25">
      <c r="AY505" s="142">
        <f t="shared" si="13"/>
        <v>1</v>
      </c>
      <c r="AZ505" s="142">
        <f>IF(BA505="",0,IFERROR(IF(VLOOKUP(BA505,BA$44:BA504,1,0)&gt;0,0,0),1))</f>
        <v>0</v>
      </c>
      <c r="BA505" s="143">
        <f>IF(DATOS!J463=AW$45,DATOS!C463,"")</f>
        <v>0</v>
      </c>
    </row>
    <row r="506" spans="51:53" x14ac:dyDescent="0.25">
      <c r="AY506" s="142">
        <f t="shared" si="13"/>
        <v>1</v>
      </c>
      <c r="AZ506" s="142">
        <f>IF(BA506="",0,IFERROR(IF(VLOOKUP(BA506,BA$44:BA505,1,0)&gt;0,0,0),1))</f>
        <v>0</v>
      </c>
      <c r="BA506" s="143">
        <f>IF(DATOS!J464=AW$45,DATOS!C464,"")</f>
        <v>0</v>
      </c>
    </row>
    <row r="507" spans="51:53" x14ac:dyDescent="0.25">
      <c r="AY507" s="142">
        <f t="shared" si="13"/>
        <v>1</v>
      </c>
      <c r="AZ507" s="142">
        <f>IF(BA507="",0,IFERROR(IF(VLOOKUP(BA507,BA$44:BA506,1,0)&gt;0,0,0),1))</f>
        <v>0</v>
      </c>
      <c r="BA507" s="143">
        <f>IF(DATOS!J465=AW$45,DATOS!C465,"")</f>
        <v>0</v>
      </c>
    </row>
    <row r="508" spans="51:53" x14ac:dyDescent="0.25">
      <c r="AY508" s="142">
        <f t="shared" si="13"/>
        <v>1</v>
      </c>
      <c r="AZ508" s="142">
        <f>IF(BA508="",0,IFERROR(IF(VLOOKUP(BA508,BA$44:BA507,1,0)&gt;0,0,0),1))</f>
        <v>0</v>
      </c>
      <c r="BA508" s="143">
        <f>IF(DATOS!J466=AW$45,DATOS!C466,"")</f>
        <v>0</v>
      </c>
    </row>
    <row r="509" spans="51:53" x14ac:dyDescent="0.25">
      <c r="AY509" s="142">
        <f t="shared" si="13"/>
        <v>1</v>
      </c>
      <c r="AZ509" s="142">
        <f>IF(BA509="",0,IFERROR(IF(VLOOKUP(BA509,BA$44:BA508,1,0)&gt;0,0,0),1))</f>
        <v>0</v>
      </c>
      <c r="BA509" s="143">
        <f>IF(DATOS!J467=AW$45,DATOS!C467,"")</f>
        <v>0</v>
      </c>
    </row>
    <row r="510" spans="51:53" x14ac:dyDescent="0.25">
      <c r="AY510" s="142">
        <f t="shared" si="13"/>
        <v>1</v>
      </c>
      <c r="AZ510" s="142">
        <f>IF(BA510="",0,IFERROR(IF(VLOOKUP(BA510,BA$44:BA509,1,0)&gt;0,0,0),1))</f>
        <v>0</v>
      </c>
      <c r="BA510" s="143">
        <f>IF(DATOS!J468=AW$45,DATOS!C468,"")</f>
        <v>0</v>
      </c>
    </row>
    <row r="511" spans="51:53" x14ac:dyDescent="0.25">
      <c r="AY511" s="142">
        <f t="shared" si="13"/>
        <v>1</v>
      </c>
      <c r="AZ511" s="142">
        <f>IF(BA511="",0,IFERROR(IF(VLOOKUP(BA511,BA$44:BA510,1,0)&gt;0,0,0),1))</f>
        <v>0</v>
      </c>
      <c r="BA511" s="143">
        <f>IF(DATOS!J469=AW$45,DATOS!C469,"")</f>
        <v>0</v>
      </c>
    </row>
    <row r="512" spans="51:53" x14ac:dyDescent="0.25">
      <c r="AY512" s="142">
        <f t="shared" si="13"/>
        <v>1</v>
      </c>
      <c r="AZ512" s="142">
        <f>IF(BA512="",0,IFERROR(IF(VLOOKUP(BA512,BA$44:BA511,1,0)&gt;0,0,0),1))</f>
        <v>0</v>
      </c>
      <c r="BA512" s="143">
        <f>IF(DATOS!J470=AW$45,DATOS!C470,"")</f>
        <v>0</v>
      </c>
    </row>
    <row r="513" spans="51:53" x14ac:dyDescent="0.25">
      <c r="AY513" s="142">
        <f t="shared" si="13"/>
        <v>1</v>
      </c>
      <c r="AZ513" s="142">
        <f>IF(BA513="",0,IFERROR(IF(VLOOKUP(BA513,BA$44:BA512,1,0)&gt;0,0,0),1))</f>
        <v>0</v>
      </c>
      <c r="BA513" s="143">
        <f>IF(DATOS!J471=AW$45,DATOS!C471,"")</f>
        <v>0</v>
      </c>
    </row>
    <row r="514" spans="51:53" x14ac:dyDescent="0.25">
      <c r="AY514" s="142">
        <f t="shared" si="13"/>
        <v>1</v>
      </c>
      <c r="AZ514" s="142">
        <f>IF(BA514="",0,IFERROR(IF(VLOOKUP(BA514,BA$44:BA513,1,0)&gt;0,0,0),1))</f>
        <v>0</v>
      </c>
      <c r="BA514" s="143">
        <f>IF(DATOS!J472=AW$45,DATOS!C472,"")</f>
        <v>0</v>
      </c>
    </row>
    <row r="515" spans="51:53" x14ac:dyDescent="0.25">
      <c r="AY515" s="142">
        <f t="shared" si="13"/>
        <v>1</v>
      </c>
      <c r="AZ515" s="142">
        <f>IF(BA515="",0,IFERROR(IF(VLOOKUP(BA515,BA$44:BA514,1,0)&gt;0,0,0),1))</f>
        <v>0</v>
      </c>
      <c r="BA515" s="143">
        <f>IF(DATOS!J473=AW$45,DATOS!C473,"")</f>
        <v>0</v>
      </c>
    </row>
    <row r="516" spans="51:53" x14ac:dyDescent="0.25">
      <c r="AY516" s="142">
        <f t="shared" si="13"/>
        <v>1</v>
      </c>
      <c r="AZ516" s="142">
        <f>IF(BA516="",0,IFERROR(IF(VLOOKUP(BA516,BA$44:BA515,1,0)&gt;0,0,0),1))</f>
        <v>0</v>
      </c>
      <c r="BA516" s="143">
        <f>IF(DATOS!J474=AW$45,DATOS!C474,"")</f>
        <v>0</v>
      </c>
    </row>
    <row r="517" spans="51:53" x14ac:dyDescent="0.25">
      <c r="AY517" s="142">
        <f t="shared" si="13"/>
        <v>1</v>
      </c>
      <c r="AZ517" s="142">
        <f>IF(BA517="",0,IFERROR(IF(VLOOKUP(BA517,BA$44:BA516,1,0)&gt;0,0,0),1))</f>
        <v>0</v>
      </c>
      <c r="BA517" s="143">
        <f>IF(DATOS!J475=AW$45,DATOS!C475,"")</f>
        <v>0</v>
      </c>
    </row>
    <row r="518" spans="51:53" x14ac:dyDescent="0.25">
      <c r="AY518" s="142">
        <f t="shared" si="13"/>
        <v>1</v>
      </c>
      <c r="AZ518" s="142">
        <f>IF(BA518="",0,IFERROR(IF(VLOOKUP(BA518,BA$44:BA517,1,0)&gt;0,0,0),1))</f>
        <v>0</v>
      </c>
      <c r="BA518" s="143">
        <f>IF(DATOS!J476=AW$45,DATOS!C476,"")</f>
        <v>0</v>
      </c>
    </row>
    <row r="519" spans="51:53" x14ac:dyDescent="0.25">
      <c r="AY519" s="142">
        <f t="shared" si="13"/>
        <v>1</v>
      </c>
      <c r="AZ519" s="142">
        <f>IF(BA519="",0,IFERROR(IF(VLOOKUP(BA519,BA$44:BA518,1,0)&gt;0,0,0),1))</f>
        <v>0</v>
      </c>
      <c r="BA519" s="143">
        <f>IF(DATOS!J477=AW$45,DATOS!C477,"")</f>
        <v>0</v>
      </c>
    </row>
    <row r="520" spans="51:53" x14ac:dyDescent="0.25">
      <c r="AY520" s="142">
        <f t="shared" si="13"/>
        <v>1</v>
      </c>
      <c r="AZ520" s="142">
        <f>IF(BA520="",0,IFERROR(IF(VLOOKUP(BA520,BA$44:BA519,1,0)&gt;0,0,0),1))</f>
        <v>0</v>
      </c>
      <c r="BA520" s="143">
        <f>IF(DATOS!J478=AW$45,DATOS!C478,"")</f>
        <v>0</v>
      </c>
    </row>
    <row r="521" spans="51:53" x14ac:dyDescent="0.25">
      <c r="AY521" s="142">
        <f t="shared" si="13"/>
        <v>1</v>
      </c>
      <c r="AZ521" s="142">
        <f>IF(BA521="",0,IFERROR(IF(VLOOKUP(BA521,BA$44:BA520,1,0)&gt;0,0,0),1))</f>
        <v>0</v>
      </c>
      <c r="BA521" s="143">
        <f>IF(DATOS!J479=AW$45,DATOS!C479,"")</f>
        <v>0</v>
      </c>
    </row>
    <row r="522" spans="51:53" x14ac:dyDescent="0.25">
      <c r="AY522" s="142">
        <f t="shared" si="13"/>
        <v>1</v>
      </c>
      <c r="AZ522" s="142">
        <f>IF(BA522="",0,IFERROR(IF(VLOOKUP(BA522,BA$44:BA521,1,0)&gt;0,0,0),1))</f>
        <v>0</v>
      </c>
      <c r="BA522" s="143">
        <f>IF(DATOS!J480=AW$45,DATOS!C480,"")</f>
        <v>0</v>
      </c>
    </row>
    <row r="523" spans="51:53" x14ac:dyDescent="0.25">
      <c r="AY523" s="142">
        <f t="shared" si="13"/>
        <v>1</v>
      </c>
      <c r="AZ523" s="142">
        <f>IF(BA523="",0,IFERROR(IF(VLOOKUP(BA523,BA$44:BA522,1,0)&gt;0,0,0),1))</f>
        <v>0</v>
      </c>
      <c r="BA523" s="143">
        <f>IF(DATOS!J481=AW$45,DATOS!C481,"")</f>
        <v>0</v>
      </c>
    </row>
    <row r="524" spans="51:53" x14ac:dyDescent="0.25">
      <c r="AY524" s="142">
        <f t="shared" si="13"/>
        <v>1</v>
      </c>
      <c r="AZ524" s="142">
        <f>IF(BA524="",0,IFERROR(IF(VLOOKUP(BA524,BA$44:BA523,1,0)&gt;0,0,0),1))</f>
        <v>0</v>
      </c>
      <c r="BA524" s="143">
        <f>IF(DATOS!J482=AW$45,DATOS!C482,"")</f>
        <v>0</v>
      </c>
    </row>
    <row r="525" spans="51:53" x14ac:dyDescent="0.25">
      <c r="AY525" s="142">
        <f t="shared" si="13"/>
        <v>1</v>
      </c>
      <c r="AZ525" s="142">
        <f>IF(BA525="",0,IFERROR(IF(VLOOKUP(BA525,BA$44:BA524,1,0)&gt;0,0,0),1))</f>
        <v>0</v>
      </c>
      <c r="BA525" s="143">
        <f>IF(DATOS!J483=AW$45,DATOS!C483,"")</f>
        <v>0</v>
      </c>
    </row>
    <row r="526" spans="51:53" x14ac:dyDescent="0.25">
      <c r="AY526" s="142">
        <f t="shared" si="13"/>
        <v>1</v>
      </c>
      <c r="AZ526" s="142">
        <f>IF(BA526="",0,IFERROR(IF(VLOOKUP(BA526,BA$44:BA525,1,0)&gt;0,0,0),1))</f>
        <v>0</v>
      </c>
      <c r="BA526" s="143">
        <f>IF(DATOS!J484=AW$45,DATOS!C484,"")</f>
        <v>0</v>
      </c>
    </row>
    <row r="527" spans="51:53" x14ac:dyDescent="0.25">
      <c r="AY527" s="142">
        <f t="shared" si="13"/>
        <v>1</v>
      </c>
      <c r="AZ527" s="142">
        <f>IF(BA527="",0,IFERROR(IF(VLOOKUP(BA527,BA$44:BA526,1,0)&gt;0,0,0),1))</f>
        <v>0</v>
      </c>
      <c r="BA527" s="143">
        <f>IF(DATOS!J485=AW$45,DATOS!C485,"")</f>
        <v>0</v>
      </c>
    </row>
    <row r="528" spans="51:53" x14ac:dyDescent="0.25">
      <c r="AY528" s="142">
        <f t="shared" si="13"/>
        <v>1</v>
      </c>
      <c r="AZ528" s="142">
        <f>IF(BA528="",0,IFERROR(IF(VLOOKUP(BA528,BA$44:BA527,1,0)&gt;0,0,0),1))</f>
        <v>0</v>
      </c>
      <c r="BA528" s="143">
        <f>IF(DATOS!J486=AW$45,DATOS!C486,"")</f>
        <v>0</v>
      </c>
    </row>
    <row r="529" spans="51:53" x14ac:dyDescent="0.25">
      <c r="AY529" s="142">
        <f t="shared" si="13"/>
        <v>1</v>
      </c>
      <c r="AZ529" s="142">
        <f>IF(BA529="",0,IFERROR(IF(VLOOKUP(BA529,BA$44:BA528,1,0)&gt;0,0,0),1))</f>
        <v>0</v>
      </c>
      <c r="BA529" s="143">
        <f>IF(DATOS!J487=AW$45,DATOS!C487,"")</f>
        <v>0</v>
      </c>
    </row>
    <row r="530" spans="51:53" x14ac:dyDescent="0.25">
      <c r="AY530" s="142">
        <f t="shared" si="13"/>
        <v>1</v>
      </c>
      <c r="AZ530" s="142">
        <f>IF(BA530="",0,IFERROR(IF(VLOOKUP(BA530,BA$44:BA529,1,0)&gt;0,0,0),1))</f>
        <v>0</v>
      </c>
      <c r="BA530" s="143">
        <f>IF(DATOS!J488=AW$45,DATOS!C488,"")</f>
        <v>0</v>
      </c>
    </row>
    <row r="531" spans="51:53" x14ac:dyDescent="0.25">
      <c r="AY531" s="142">
        <f t="shared" si="13"/>
        <v>1</v>
      </c>
      <c r="AZ531" s="142">
        <f>IF(BA531="",0,IFERROR(IF(VLOOKUP(BA531,BA$44:BA530,1,0)&gt;0,0,0),1))</f>
        <v>0</v>
      </c>
      <c r="BA531" s="143">
        <f>IF(DATOS!J489=AW$45,DATOS!C489,"")</f>
        <v>0</v>
      </c>
    </row>
    <row r="532" spans="51:53" x14ac:dyDescent="0.25">
      <c r="AY532" s="142">
        <f t="shared" si="13"/>
        <v>1</v>
      </c>
      <c r="AZ532" s="142">
        <f>IF(BA532="",0,IFERROR(IF(VLOOKUP(BA532,BA$44:BA531,1,0)&gt;0,0,0),1))</f>
        <v>0</v>
      </c>
      <c r="BA532" s="143">
        <f>IF(DATOS!J490=AW$45,DATOS!C490,"")</f>
        <v>0</v>
      </c>
    </row>
    <row r="533" spans="51:53" x14ac:dyDescent="0.25">
      <c r="AY533" s="142">
        <f t="shared" si="13"/>
        <v>1</v>
      </c>
      <c r="AZ533" s="142">
        <f>IF(BA533="",0,IFERROR(IF(VLOOKUP(BA533,BA$44:BA532,1,0)&gt;0,0,0),1))</f>
        <v>0</v>
      </c>
      <c r="BA533" s="143">
        <f>IF(DATOS!J491=AW$45,DATOS!C491,"")</f>
        <v>0</v>
      </c>
    </row>
    <row r="534" spans="51:53" x14ac:dyDescent="0.25">
      <c r="AY534" s="142">
        <f t="shared" si="13"/>
        <v>1</v>
      </c>
      <c r="AZ534" s="142">
        <f>IF(BA534="",0,IFERROR(IF(VLOOKUP(BA534,BA$44:BA533,1,0)&gt;0,0,0),1))</f>
        <v>0</v>
      </c>
      <c r="BA534" s="143">
        <f>IF(DATOS!J492=AW$45,DATOS!C492,"")</f>
        <v>0</v>
      </c>
    </row>
    <row r="535" spans="51:53" x14ac:dyDescent="0.25">
      <c r="AY535" s="142">
        <f t="shared" si="13"/>
        <v>1</v>
      </c>
      <c r="AZ535" s="142">
        <f>IF(BA535="",0,IFERROR(IF(VLOOKUP(BA535,BA$44:BA534,1,0)&gt;0,0,0),1))</f>
        <v>0</v>
      </c>
      <c r="BA535" s="143">
        <f>IF(DATOS!J493=AW$45,DATOS!C493,"")</f>
        <v>0</v>
      </c>
    </row>
    <row r="536" spans="51:53" x14ac:dyDescent="0.25">
      <c r="AY536" s="142">
        <f t="shared" si="13"/>
        <v>1</v>
      </c>
      <c r="AZ536" s="142">
        <f>IF(BA536="",0,IFERROR(IF(VLOOKUP(BA536,BA$44:BA535,1,0)&gt;0,0,0),1))</f>
        <v>0</v>
      </c>
      <c r="BA536" s="143">
        <f>IF(DATOS!J494=AW$45,DATOS!C494,"")</f>
        <v>0</v>
      </c>
    </row>
    <row r="537" spans="51:53" x14ac:dyDescent="0.25">
      <c r="AY537" s="142">
        <f t="shared" si="13"/>
        <v>1</v>
      </c>
      <c r="AZ537" s="142">
        <f>IF(BA537="",0,IFERROR(IF(VLOOKUP(BA537,BA$44:BA536,1,0)&gt;0,0,0),1))</f>
        <v>0</v>
      </c>
      <c r="BA537" s="143">
        <f>IF(DATOS!J495=AW$45,DATOS!C495,"")</f>
        <v>0</v>
      </c>
    </row>
    <row r="538" spans="51:53" x14ac:dyDescent="0.25">
      <c r="AY538" s="142">
        <f t="shared" si="13"/>
        <v>1</v>
      </c>
      <c r="AZ538" s="142">
        <f>IF(BA538="",0,IFERROR(IF(VLOOKUP(BA538,BA$44:BA537,1,0)&gt;0,0,0),1))</f>
        <v>0</v>
      </c>
      <c r="BA538" s="143">
        <f>IF(DATOS!J496=AW$45,DATOS!C496,"")</f>
        <v>0</v>
      </c>
    </row>
    <row r="539" spans="51:53" x14ac:dyDescent="0.25">
      <c r="AY539" s="142">
        <f t="shared" si="13"/>
        <v>1</v>
      </c>
      <c r="AZ539" s="142">
        <f>IF(BA539="",0,IFERROR(IF(VLOOKUP(BA539,BA$44:BA538,1,0)&gt;0,0,0),1))</f>
        <v>0</v>
      </c>
      <c r="BA539" s="143">
        <f>IF(DATOS!J497=AW$45,DATOS!C497,"")</f>
        <v>0</v>
      </c>
    </row>
    <row r="540" spans="51:53" x14ac:dyDescent="0.25">
      <c r="AY540" s="142">
        <f t="shared" si="13"/>
        <v>1</v>
      </c>
      <c r="AZ540" s="142">
        <f>IF(BA540="",0,IFERROR(IF(VLOOKUP(BA540,BA$44:BA539,1,0)&gt;0,0,0),1))</f>
        <v>0</v>
      </c>
      <c r="BA540" s="143">
        <f>IF(DATOS!J498=AW$45,DATOS!C498,"")</f>
        <v>0</v>
      </c>
    </row>
    <row r="541" spans="51:53" x14ac:dyDescent="0.25">
      <c r="AY541" s="142">
        <f t="shared" si="13"/>
        <v>1</v>
      </c>
      <c r="AZ541" s="142">
        <f>IF(BA541="",0,IFERROR(IF(VLOOKUP(BA541,BA$44:BA540,1,0)&gt;0,0,0),1))</f>
        <v>0</v>
      </c>
      <c r="BA541" s="143">
        <f>IF(DATOS!J499=AW$45,DATOS!C499,"")</f>
        <v>0</v>
      </c>
    </row>
    <row r="542" spans="51:53" x14ac:dyDescent="0.25">
      <c r="AY542" s="142">
        <f t="shared" si="13"/>
        <v>1</v>
      </c>
      <c r="AZ542" s="142">
        <f>IF(BA542="",0,IFERROR(IF(VLOOKUP(BA542,BA$44:BA541,1,0)&gt;0,0,0),1))</f>
        <v>0</v>
      </c>
      <c r="BA542" s="143">
        <f>IF(DATOS!J500=AW$45,DATOS!C500,"")</f>
        <v>0</v>
      </c>
    </row>
    <row r="543" spans="51:53" x14ac:dyDescent="0.25">
      <c r="AY543" s="142">
        <f t="shared" si="13"/>
        <v>1</v>
      </c>
      <c r="AZ543" s="142">
        <f>IF(BA543="",0,IFERROR(IF(VLOOKUP(BA543,BA$44:BA542,1,0)&gt;0,0,0),1))</f>
        <v>0</v>
      </c>
      <c r="BA543" s="143">
        <f>IF(DATOS!J501=AW$45,DATOS!C501,"")</f>
        <v>0</v>
      </c>
    </row>
    <row r="544" spans="51:53" x14ac:dyDescent="0.25">
      <c r="AY544" s="142">
        <f t="shared" si="13"/>
        <v>1</v>
      </c>
      <c r="AZ544" s="142">
        <f>IF(BA544="",0,IFERROR(IF(VLOOKUP(BA544,BA$44:BA543,1,0)&gt;0,0,0),1))</f>
        <v>0</v>
      </c>
      <c r="BA544" s="143">
        <f>IF(DATOS!J502=AW$45,DATOS!C502,"")</f>
        <v>0</v>
      </c>
    </row>
    <row r="545" spans="51:53" x14ac:dyDescent="0.25">
      <c r="AY545" s="142">
        <f t="shared" si="13"/>
        <v>1</v>
      </c>
      <c r="AZ545" s="142">
        <f>IF(BA545="",0,IFERROR(IF(VLOOKUP(BA545,BA$44:BA544,1,0)&gt;0,0,0),1))</f>
        <v>0</v>
      </c>
      <c r="BA545" s="143">
        <f>IF(DATOS!J503=AW$45,DATOS!C503,"")</f>
        <v>0</v>
      </c>
    </row>
    <row r="546" spans="51:53" x14ac:dyDescent="0.25">
      <c r="AY546" s="142">
        <f t="shared" si="13"/>
        <v>1</v>
      </c>
      <c r="AZ546" s="142">
        <f>IF(BA546="",0,IFERROR(IF(VLOOKUP(BA546,BA$44:BA545,1,0)&gt;0,0,0),1))</f>
        <v>0</v>
      </c>
      <c r="BA546" s="143">
        <f>IF(DATOS!J504=AW$45,DATOS!C504,"")</f>
        <v>0</v>
      </c>
    </row>
    <row r="547" spans="51:53" x14ac:dyDescent="0.25">
      <c r="AY547" s="142">
        <f t="shared" si="13"/>
        <v>1</v>
      </c>
      <c r="AZ547" s="142">
        <f>IF(BA547="",0,IFERROR(IF(VLOOKUP(BA547,BA$44:BA546,1,0)&gt;0,0,0),1))</f>
        <v>0</v>
      </c>
      <c r="BA547" s="143">
        <f>IF(DATOS!J505=AW$45,DATOS!C505,"")</f>
        <v>0</v>
      </c>
    </row>
    <row r="548" spans="51:53" x14ac:dyDescent="0.25">
      <c r="AY548" s="142">
        <f t="shared" si="13"/>
        <v>1</v>
      </c>
      <c r="AZ548" s="142">
        <f>IF(BA548="",0,IFERROR(IF(VLOOKUP(BA548,BA$44:BA547,1,0)&gt;0,0,0),1))</f>
        <v>0</v>
      </c>
      <c r="BA548" s="143">
        <f>IF(DATOS!J506=AW$45,DATOS!C506,"")</f>
        <v>0</v>
      </c>
    </row>
    <row r="549" spans="51:53" x14ac:dyDescent="0.25">
      <c r="AY549" s="142">
        <f t="shared" si="13"/>
        <v>1</v>
      </c>
      <c r="AZ549" s="142">
        <f>IF(BA549="",0,IFERROR(IF(VLOOKUP(BA549,BA$44:BA548,1,0)&gt;0,0,0),1))</f>
        <v>0</v>
      </c>
      <c r="BA549" s="143">
        <f>IF(DATOS!J507=AW$45,DATOS!C507,"")</f>
        <v>0</v>
      </c>
    </row>
    <row r="550" spans="51:53" x14ac:dyDescent="0.25">
      <c r="AY550" s="142">
        <f t="shared" si="13"/>
        <v>1</v>
      </c>
      <c r="AZ550" s="142">
        <f>IF(BA550="",0,IFERROR(IF(VLOOKUP(BA550,BA$44:BA549,1,0)&gt;0,0,0),1))</f>
        <v>0</v>
      </c>
      <c r="BA550" s="143">
        <f>IF(DATOS!J508=AW$45,DATOS!C508,"")</f>
        <v>0</v>
      </c>
    </row>
    <row r="551" spans="51:53" x14ac:dyDescent="0.25">
      <c r="AY551" s="142">
        <f t="shared" si="13"/>
        <v>1</v>
      </c>
      <c r="AZ551" s="142">
        <f>IF(BA551="",0,IFERROR(IF(VLOOKUP(BA551,BA$44:BA550,1,0)&gt;0,0,0),1))</f>
        <v>0</v>
      </c>
      <c r="BA551" s="143">
        <f>IF(DATOS!J509=AW$45,DATOS!C509,"")</f>
        <v>0</v>
      </c>
    </row>
    <row r="552" spans="51:53" x14ac:dyDescent="0.25">
      <c r="AY552" s="142">
        <f t="shared" si="13"/>
        <v>1</v>
      </c>
      <c r="AZ552" s="142">
        <f>IF(BA552="",0,IFERROR(IF(VLOOKUP(BA552,BA$44:BA551,1,0)&gt;0,0,0),1))</f>
        <v>0</v>
      </c>
      <c r="BA552" s="143">
        <f>IF(DATOS!J510=AW$45,DATOS!C510,"")</f>
        <v>0</v>
      </c>
    </row>
    <row r="553" spans="51:53" x14ac:dyDescent="0.25">
      <c r="AY553" s="142">
        <f t="shared" si="13"/>
        <v>1</v>
      </c>
      <c r="AZ553" s="142">
        <f>IF(BA553="",0,IFERROR(IF(VLOOKUP(BA553,BA$44:BA552,1,0)&gt;0,0,0),1))</f>
        <v>0</v>
      </c>
      <c r="BA553" s="143">
        <f>IF(DATOS!J511=AW$45,DATOS!C511,"")</f>
        <v>0</v>
      </c>
    </row>
    <row r="554" spans="51:53" x14ac:dyDescent="0.25">
      <c r="AY554" s="142">
        <f t="shared" si="13"/>
        <v>1</v>
      </c>
      <c r="AZ554" s="142">
        <f>IF(BA554="",0,IFERROR(IF(VLOOKUP(BA554,BA$44:BA553,1,0)&gt;0,0,0),1))</f>
        <v>0</v>
      </c>
      <c r="BA554" s="143">
        <f>IF(DATOS!J512=AW$45,DATOS!C512,"")</f>
        <v>0</v>
      </c>
    </row>
    <row r="555" spans="51:53" x14ac:dyDescent="0.25">
      <c r="AY555" s="142">
        <f t="shared" si="13"/>
        <v>1</v>
      </c>
      <c r="AZ555" s="142">
        <f>IF(BA555="",0,IFERROR(IF(VLOOKUP(BA555,BA$44:BA554,1,0)&gt;0,0,0),1))</f>
        <v>0</v>
      </c>
      <c r="BA555" s="143">
        <f>IF(DATOS!J513=AW$45,DATOS!C513,"")</f>
        <v>0</v>
      </c>
    </row>
    <row r="556" spans="51:53" x14ac:dyDescent="0.25">
      <c r="AY556" s="142">
        <f t="shared" ref="AY556:AY619" si="14">AY555+AZ556</f>
        <v>1</v>
      </c>
      <c r="AZ556" s="142">
        <f>IF(BA556="",0,IFERROR(IF(VLOOKUP(BA556,BA$44:BA555,1,0)&gt;0,0,0),1))</f>
        <v>0</v>
      </c>
      <c r="BA556" s="143">
        <f>IF(DATOS!J514=AW$45,DATOS!C514,"")</f>
        <v>0</v>
      </c>
    </row>
    <row r="557" spans="51:53" x14ac:dyDescent="0.25">
      <c r="AY557" s="142">
        <f t="shared" si="14"/>
        <v>1</v>
      </c>
      <c r="AZ557" s="142">
        <f>IF(BA557="",0,IFERROR(IF(VLOOKUP(BA557,BA$44:BA556,1,0)&gt;0,0,0),1))</f>
        <v>0</v>
      </c>
      <c r="BA557" s="143">
        <f>IF(DATOS!J515=AW$45,DATOS!C515,"")</f>
        <v>0</v>
      </c>
    </row>
    <row r="558" spans="51:53" x14ac:dyDescent="0.25">
      <c r="AY558" s="142">
        <f t="shared" si="14"/>
        <v>1</v>
      </c>
      <c r="AZ558" s="142">
        <f>IF(BA558="",0,IFERROR(IF(VLOOKUP(BA558,BA$44:BA557,1,0)&gt;0,0,0),1))</f>
        <v>0</v>
      </c>
      <c r="BA558" s="143">
        <f>IF(DATOS!J516=AW$45,DATOS!C516,"")</f>
        <v>0</v>
      </c>
    </row>
    <row r="559" spans="51:53" x14ac:dyDescent="0.25">
      <c r="AY559" s="142">
        <f t="shared" si="14"/>
        <v>1</v>
      </c>
      <c r="AZ559" s="142">
        <f>IF(BA559="",0,IFERROR(IF(VLOOKUP(BA559,BA$44:BA558,1,0)&gt;0,0,0),1))</f>
        <v>0</v>
      </c>
      <c r="BA559" s="143">
        <f>IF(DATOS!J517=AW$45,DATOS!C517,"")</f>
        <v>0</v>
      </c>
    </row>
    <row r="560" spans="51:53" x14ac:dyDescent="0.25">
      <c r="AY560" s="142">
        <f t="shared" si="14"/>
        <v>1</v>
      </c>
      <c r="AZ560" s="142">
        <f>IF(BA560="",0,IFERROR(IF(VLOOKUP(BA560,BA$44:BA559,1,0)&gt;0,0,0),1))</f>
        <v>0</v>
      </c>
      <c r="BA560" s="143">
        <f>IF(DATOS!J518=AW$45,DATOS!C518,"")</f>
        <v>0</v>
      </c>
    </row>
    <row r="561" spans="51:53" x14ac:dyDescent="0.25">
      <c r="AY561" s="142">
        <f t="shared" si="14"/>
        <v>1</v>
      </c>
      <c r="AZ561" s="142">
        <f>IF(BA561="",0,IFERROR(IF(VLOOKUP(BA561,BA$44:BA560,1,0)&gt;0,0,0),1))</f>
        <v>0</v>
      </c>
      <c r="BA561" s="143">
        <f>IF(DATOS!J519=AW$45,DATOS!C519,"")</f>
        <v>0</v>
      </c>
    </row>
    <row r="562" spans="51:53" x14ac:dyDescent="0.25">
      <c r="AY562" s="142">
        <f t="shared" si="14"/>
        <v>1</v>
      </c>
      <c r="AZ562" s="142">
        <f>IF(BA562="",0,IFERROR(IF(VLOOKUP(BA562,BA$44:BA561,1,0)&gt;0,0,0),1))</f>
        <v>0</v>
      </c>
      <c r="BA562" s="143">
        <f>IF(DATOS!J520=AW$45,DATOS!C520,"")</f>
        <v>0</v>
      </c>
    </row>
    <row r="563" spans="51:53" x14ac:dyDescent="0.25">
      <c r="AY563" s="142">
        <f t="shared" si="14"/>
        <v>1</v>
      </c>
      <c r="AZ563" s="142">
        <f>IF(BA563="",0,IFERROR(IF(VLOOKUP(BA563,BA$44:BA562,1,0)&gt;0,0,0),1))</f>
        <v>0</v>
      </c>
      <c r="BA563" s="143">
        <f>IF(DATOS!J521=AW$45,DATOS!C521,"")</f>
        <v>0</v>
      </c>
    </row>
    <row r="564" spans="51:53" x14ac:dyDescent="0.25">
      <c r="AY564" s="142">
        <f t="shared" si="14"/>
        <v>1</v>
      </c>
      <c r="AZ564" s="142">
        <f>IF(BA564="",0,IFERROR(IF(VLOOKUP(BA564,BA$44:BA563,1,0)&gt;0,0,0),1))</f>
        <v>0</v>
      </c>
      <c r="BA564" s="143">
        <f>IF(DATOS!J522=AW$45,DATOS!C522,"")</f>
        <v>0</v>
      </c>
    </row>
    <row r="565" spans="51:53" x14ac:dyDescent="0.25">
      <c r="AY565" s="142">
        <f t="shared" si="14"/>
        <v>1</v>
      </c>
      <c r="AZ565" s="142">
        <f>IF(BA565="",0,IFERROR(IF(VLOOKUP(BA565,BA$44:BA564,1,0)&gt;0,0,0),1))</f>
        <v>0</v>
      </c>
      <c r="BA565" s="143">
        <f>IF(DATOS!J523=AW$45,DATOS!C523,"")</f>
        <v>0</v>
      </c>
    </row>
    <row r="566" spans="51:53" x14ac:dyDescent="0.25">
      <c r="AY566" s="142">
        <f t="shared" si="14"/>
        <v>1</v>
      </c>
      <c r="AZ566" s="142">
        <f>IF(BA566="",0,IFERROR(IF(VLOOKUP(BA566,BA$44:BA565,1,0)&gt;0,0,0),1))</f>
        <v>0</v>
      </c>
      <c r="BA566" s="143">
        <f>IF(DATOS!J524=AW$45,DATOS!C524,"")</f>
        <v>0</v>
      </c>
    </row>
    <row r="567" spans="51:53" x14ac:dyDescent="0.25">
      <c r="AY567" s="142">
        <f t="shared" si="14"/>
        <v>1</v>
      </c>
      <c r="AZ567" s="142">
        <f>IF(BA567="",0,IFERROR(IF(VLOOKUP(BA567,BA$44:BA566,1,0)&gt;0,0,0),1))</f>
        <v>0</v>
      </c>
      <c r="BA567" s="143">
        <f>IF(DATOS!J525=AW$45,DATOS!C525,"")</f>
        <v>0</v>
      </c>
    </row>
    <row r="568" spans="51:53" x14ac:dyDescent="0.25">
      <c r="AY568" s="142">
        <f t="shared" si="14"/>
        <v>1</v>
      </c>
      <c r="AZ568" s="142">
        <f>IF(BA568="",0,IFERROR(IF(VLOOKUP(BA568,BA$44:BA567,1,0)&gt;0,0,0),1))</f>
        <v>0</v>
      </c>
      <c r="BA568" s="143">
        <f>IF(DATOS!J526=AW$45,DATOS!C526,"")</f>
        <v>0</v>
      </c>
    </row>
    <row r="569" spans="51:53" x14ac:dyDescent="0.25">
      <c r="AY569" s="142">
        <f t="shared" si="14"/>
        <v>1</v>
      </c>
      <c r="AZ569" s="142">
        <f>IF(BA569="",0,IFERROR(IF(VLOOKUP(BA569,BA$44:BA568,1,0)&gt;0,0,0),1))</f>
        <v>0</v>
      </c>
      <c r="BA569" s="143">
        <f>IF(DATOS!J527=AW$45,DATOS!C527,"")</f>
        <v>0</v>
      </c>
    </row>
    <row r="570" spans="51:53" x14ac:dyDescent="0.25">
      <c r="AY570" s="142">
        <f t="shared" si="14"/>
        <v>1</v>
      </c>
      <c r="AZ570" s="142">
        <f>IF(BA570="",0,IFERROR(IF(VLOOKUP(BA570,BA$44:BA569,1,0)&gt;0,0,0),1))</f>
        <v>0</v>
      </c>
      <c r="BA570" s="143">
        <f>IF(DATOS!J528=AW$45,DATOS!C528,"")</f>
        <v>0</v>
      </c>
    </row>
    <row r="571" spans="51:53" x14ac:dyDescent="0.25">
      <c r="AY571" s="142">
        <f t="shared" si="14"/>
        <v>1</v>
      </c>
      <c r="AZ571" s="142">
        <f>IF(BA571="",0,IFERROR(IF(VLOOKUP(BA571,BA$44:BA570,1,0)&gt;0,0,0),1))</f>
        <v>0</v>
      </c>
      <c r="BA571" s="143">
        <f>IF(DATOS!J529=AW$45,DATOS!C529,"")</f>
        <v>0</v>
      </c>
    </row>
    <row r="572" spans="51:53" x14ac:dyDescent="0.25">
      <c r="AY572" s="142">
        <f t="shared" si="14"/>
        <v>1</v>
      </c>
      <c r="AZ572" s="142">
        <f>IF(BA572="",0,IFERROR(IF(VLOOKUP(BA572,BA$44:BA571,1,0)&gt;0,0,0),1))</f>
        <v>0</v>
      </c>
      <c r="BA572" s="143">
        <f>IF(DATOS!J530=AW$45,DATOS!C530,"")</f>
        <v>0</v>
      </c>
    </row>
    <row r="573" spans="51:53" x14ac:dyDescent="0.25">
      <c r="AY573" s="142">
        <f t="shared" si="14"/>
        <v>1</v>
      </c>
      <c r="AZ573" s="142">
        <f>IF(BA573="",0,IFERROR(IF(VLOOKUP(BA573,BA$44:BA572,1,0)&gt;0,0,0),1))</f>
        <v>0</v>
      </c>
      <c r="BA573" s="143">
        <f>IF(DATOS!J531=AW$45,DATOS!C531,"")</f>
        <v>0</v>
      </c>
    </row>
    <row r="574" spans="51:53" x14ac:dyDescent="0.25">
      <c r="AY574" s="142">
        <f t="shared" si="14"/>
        <v>1</v>
      </c>
      <c r="AZ574" s="142">
        <f>IF(BA574="",0,IFERROR(IF(VLOOKUP(BA574,BA$44:BA573,1,0)&gt;0,0,0),1))</f>
        <v>0</v>
      </c>
      <c r="BA574" s="143">
        <f>IF(DATOS!J532=AW$45,DATOS!C532,"")</f>
        <v>0</v>
      </c>
    </row>
    <row r="575" spans="51:53" x14ac:dyDescent="0.25">
      <c r="AY575" s="142">
        <f t="shared" si="14"/>
        <v>1</v>
      </c>
      <c r="AZ575" s="142">
        <f>IF(BA575="",0,IFERROR(IF(VLOOKUP(BA575,BA$44:BA574,1,0)&gt;0,0,0),1))</f>
        <v>0</v>
      </c>
      <c r="BA575" s="143">
        <f>IF(DATOS!J533=AW$45,DATOS!C533,"")</f>
        <v>0</v>
      </c>
    </row>
    <row r="576" spans="51:53" x14ac:dyDescent="0.25">
      <c r="AY576" s="142">
        <f t="shared" si="14"/>
        <v>1</v>
      </c>
      <c r="AZ576" s="142">
        <f>IF(BA576="",0,IFERROR(IF(VLOOKUP(BA576,BA$44:BA575,1,0)&gt;0,0,0),1))</f>
        <v>0</v>
      </c>
      <c r="BA576" s="143">
        <f>IF(DATOS!J534=AW$45,DATOS!C534,"")</f>
        <v>0</v>
      </c>
    </row>
    <row r="577" spans="51:53" x14ac:dyDescent="0.25">
      <c r="AY577" s="142">
        <f t="shared" si="14"/>
        <v>1</v>
      </c>
      <c r="AZ577" s="142">
        <f>IF(BA577="",0,IFERROR(IF(VLOOKUP(BA577,BA$44:BA576,1,0)&gt;0,0,0),1))</f>
        <v>0</v>
      </c>
      <c r="BA577" s="143">
        <f>IF(DATOS!J535=AW$45,DATOS!C535,"")</f>
        <v>0</v>
      </c>
    </row>
    <row r="578" spans="51:53" x14ac:dyDescent="0.25">
      <c r="AY578" s="142">
        <f t="shared" si="14"/>
        <v>1</v>
      </c>
      <c r="AZ578" s="142">
        <f>IF(BA578="",0,IFERROR(IF(VLOOKUP(BA578,BA$44:BA577,1,0)&gt;0,0,0),1))</f>
        <v>0</v>
      </c>
      <c r="BA578" s="143">
        <f>IF(DATOS!J536=AW$45,DATOS!C536,"")</f>
        <v>0</v>
      </c>
    </row>
    <row r="579" spans="51:53" x14ac:dyDescent="0.25">
      <c r="AY579" s="142">
        <f t="shared" si="14"/>
        <v>1</v>
      </c>
      <c r="AZ579" s="142">
        <f>IF(BA579="",0,IFERROR(IF(VLOOKUP(BA579,BA$44:BA578,1,0)&gt;0,0,0),1))</f>
        <v>0</v>
      </c>
      <c r="BA579" s="143">
        <f>IF(DATOS!J537=AW$45,DATOS!C537,"")</f>
        <v>0</v>
      </c>
    </row>
    <row r="580" spans="51:53" x14ac:dyDescent="0.25">
      <c r="AY580" s="142">
        <f t="shared" si="14"/>
        <v>1</v>
      </c>
      <c r="AZ580" s="142">
        <f>IF(BA580="",0,IFERROR(IF(VLOOKUP(BA580,BA$44:BA579,1,0)&gt;0,0,0),1))</f>
        <v>0</v>
      </c>
      <c r="BA580" s="143">
        <f>IF(DATOS!J538=AW$45,DATOS!C538,"")</f>
        <v>0</v>
      </c>
    </row>
    <row r="581" spans="51:53" x14ac:dyDescent="0.25">
      <c r="AY581" s="142">
        <f t="shared" si="14"/>
        <v>1</v>
      </c>
      <c r="AZ581" s="142">
        <f>IF(BA581="",0,IFERROR(IF(VLOOKUP(BA581,BA$44:BA580,1,0)&gt;0,0,0),1))</f>
        <v>0</v>
      </c>
      <c r="BA581" s="143">
        <f>IF(DATOS!J539=AW$45,DATOS!C539,"")</f>
        <v>0</v>
      </c>
    </row>
    <row r="582" spans="51:53" x14ac:dyDescent="0.25">
      <c r="AY582" s="142">
        <f t="shared" si="14"/>
        <v>1</v>
      </c>
      <c r="AZ582" s="142">
        <f>IF(BA582="",0,IFERROR(IF(VLOOKUP(BA582,BA$44:BA581,1,0)&gt;0,0,0),1))</f>
        <v>0</v>
      </c>
      <c r="BA582" s="143">
        <f>IF(DATOS!J540=AW$45,DATOS!C540,"")</f>
        <v>0</v>
      </c>
    </row>
    <row r="583" spans="51:53" x14ac:dyDescent="0.25">
      <c r="AY583" s="142">
        <f t="shared" si="14"/>
        <v>1</v>
      </c>
      <c r="AZ583" s="142">
        <f>IF(BA583="",0,IFERROR(IF(VLOOKUP(BA583,BA$44:BA582,1,0)&gt;0,0,0),1))</f>
        <v>0</v>
      </c>
      <c r="BA583" s="143">
        <f>IF(DATOS!J541=AW$45,DATOS!C541,"")</f>
        <v>0</v>
      </c>
    </row>
    <row r="584" spans="51:53" x14ac:dyDescent="0.25">
      <c r="AY584" s="142">
        <f t="shared" si="14"/>
        <v>1</v>
      </c>
      <c r="AZ584" s="142">
        <f>IF(BA584="",0,IFERROR(IF(VLOOKUP(BA584,BA$44:BA583,1,0)&gt;0,0,0),1))</f>
        <v>0</v>
      </c>
      <c r="BA584" s="143">
        <f>IF(DATOS!J542=AW$45,DATOS!C542,"")</f>
        <v>0</v>
      </c>
    </row>
    <row r="585" spans="51:53" x14ac:dyDescent="0.25">
      <c r="AY585" s="142">
        <f t="shared" si="14"/>
        <v>1</v>
      </c>
      <c r="AZ585" s="142">
        <f>IF(BA585="",0,IFERROR(IF(VLOOKUP(BA585,BA$44:BA584,1,0)&gt;0,0,0),1))</f>
        <v>0</v>
      </c>
      <c r="BA585" s="143">
        <f>IF(DATOS!J543=AW$45,DATOS!C543,"")</f>
        <v>0</v>
      </c>
    </row>
    <row r="586" spans="51:53" x14ac:dyDescent="0.25">
      <c r="AY586" s="142">
        <f t="shared" si="14"/>
        <v>1</v>
      </c>
      <c r="AZ586" s="142">
        <f>IF(BA586="",0,IFERROR(IF(VLOOKUP(BA586,BA$44:BA585,1,0)&gt;0,0,0),1))</f>
        <v>0</v>
      </c>
      <c r="BA586" s="143">
        <f>IF(DATOS!J544=AW$45,DATOS!C544,"")</f>
        <v>0</v>
      </c>
    </row>
    <row r="587" spans="51:53" x14ac:dyDescent="0.25">
      <c r="AY587" s="142">
        <f t="shared" si="14"/>
        <v>1</v>
      </c>
      <c r="AZ587" s="142">
        <f>IF(BA587="",0,IFERROR(IF(VLOOKUP(BA587,BA$44:BA586,1,0)&gt;0,0,0),1))</f>
        <v>0</v>
      </c>
      <c r="BA587" s="143">
        <f>IF(DATOS!J545=AW$45,DATOS!C545,"")</f>
        <v>0</v>
      </c>
    </row>
    <row r="588" spans="51:53" x14ac:dyDescent="0.25">
      <c r="AY588" s="142">
        <f t="shared" si="14"/>
        <v>1</v>
      </c>
      <c r="AZ588" s="142">
        <f>IF(BA588="",0,IFERROR(IF(VLOOKUP(BA588,BA$44:BA587,1,0)&gt;0,0,0),1))</f>
        <v>0</v>
      </c>
      <c r="BA588" s="143">
        <f>IF(DATOS!J546=AW$45,DATOS!C546,"")</f>
        <v>0</v>
      </c>
    </row>
    <row r="589" spans="51:53" x14ac:dyDescent="0.25">
      <c r="AY589" s="142">
        <f t="shared" si="14"/>
        <v>1</v>
      </c>
      <c r="AZ589" s="142">
        <f>IF(BA589="",0,IFERROR(IF(VLOOKUP(BA589,BA$44:BA588,1,0)&gt;0,0,0),1))</f>
        <v>0</v>
      </c>
      <c r="BA589" s="143">
        <f>IF(DATOS!J547=AW$45,DATOS!C547,"")</f>
        <v>0</v>
      </c>
    </row>
    <row r="590" spans="51:53" x14ac:dyDescent="0.25">
      <c r="AY590" s="142">
        <f t="shared" si="14"/>
        <v>1</v>
      </c>
      <c r="AZ590" s="142">
        <f>IF(BA590="",0,IFERROR(IF(VLOOKUP(BA590,BA$44:BA589,1,0)&gt;0,0,0),1))</f>
        <v>0</v>
      </c>
      <c r="BA590" s="143">
        <f>IF(DATOS!J548=AW$45,DATOS!C548,"")</f>
        <v>0</v>
      </c>
    </row>
    <row r="591" spans="51:53" x14ac:dyDescent="0.25">
      <c r="AY591" s="142">
        <f t="shared" si="14"/>
        <v>1</v>
      </c>
      <c r="AZ591" s="142">
        <f>IF(BA591="",0,IFERROR(IF(VLOOKUP(BA591,BA$44:BA590,1,0)&gt;0,0,0),1))</f>
        <v>0</v>
      </c>
      <c r="BA591" s="143">
        <f>IF(DATOS!J549=AW$45,DATOS!C549,"")</f>
        <v>0</v>
      </c>
    </row>
    <row r="592" spans="51:53" x14ac:dyDescent="0.25">
      <c r="AY592" s="142">
        <f t="shared" si="14"/>
        <v>1</v>
      </c>
      <c r="AZ592" s="142">
        <f>IF(BA592="",0,IFERROR(IF(VLOOKUP(BA592,BA$44:BA591,1,0)&gt;0,0,0),1))</f>
        <v>0</v>
      </c>
      <c r="BA592" s="143">
        <f>IF(DATOS!J550=AW$45,DATOS!C550,"")</f>
        <v>0</v>
      </c>
    </row>
    <row r="593" spans="51:53" x14ac:dyDescent="0.25">
      <c r="AY593" s="142">
        <f t="shared" si="14"/>
        <v>1</v>
      </c>
      <c r="AZ593" s="142">
        <f>IF(BA593="",0,IFERROR(IF(VLOOKUP(BA593,BA$44:BA592,1,0)&gt;0,0,0),1))</f>
        <v>0</v>
      </c>
      <c r="BA593" s="143">
        <f>IF(DATOS!J551=AW$45,DATOS!C551,"")</f>
        <v>0</v>
      </c>
    </row>
    <row r="594" spans="51:53" x14ac:dyDescent="0.25">
      <c r="AY594" s="142">
        <f t="shared" si="14"/>
        <v>1</v>
      </c>
      <c r="AZ594" s="142">
        <f>IF(BA594="",0,IFERROR(IF(VLOOKUP(BA594,BA$44:BA593,1,0)&gt;0,0,0),1))</f>
        <v>0</v>
      </c>
      <c r="BA594" s="143">
        <f>IF(DATOS!J552=AW$45,DATOS!C552,"")</f>
        <v>0</v>
      </c>
    </row>
    <row r="595" spans="51:53" x14ac:dyDescent="0.25">
      <c r="AY595" s="142">
        <f t="shared" si="14"/>
        <v>1</v>
      </c>
      <c r="AZ595" s="142">
        <f>IF(BA595="",0,IFERROR(IF(VLOOKUP(BA595,BA$44:BA594,1,0)&gt;0,0,0),1))</f>
        <v>0</v>
      </c>
      <c r="BA595" s="143">
        <f>IF(DATOS!J553=AW$45,DATOS!C553,"")</f>
        <v>0</v>
      </c>
    </row>
    <row r="596" spans="51:53" x14ac:dyDescent="0.25">
      <c r="AY596" s="142">
        <f t="shared" si="14"/>
        <v>1</v>
      </c>
      <c r="AZ596" s="142">
        <f>IF(BA596="",0,IFERROR(IF(VLOOKUP(BA596,BA$44:BA595,1,0)&gt;0,0,0),1))</f>
        <v>0</v>
      </c>
      <c r="BA596" s="143">
        <f>IF(DATOS!J554=AW$45,DATOS!C554,"")</f>
        <v>0</v>
      </c>
    </row>
    <row r="597" spans="51:53" x14ac:dyDescent="0.25">
      <c r="AY597" s="142">
        <f t="shared" si="14"/>
        <v>1</v>
      </c>
      <c r="AZ597" s="142">
        <f>IF(BA597="",0,IFERROR(IF(VLOOKUP(BA597,BA$44:BA596,1,0)&gt;0,0,0),1))</f>
        <v>0</v>
      </c>
      <c r="BA597" s="143">
        <f>IF(DATOS!J555=AW$45,DATOS!C555,"")</f>
        <v>0</v>
      </c>
    </row>
    <row r="598" spans="51:53" x14ac:dyDescent="0.25">
      <c r="AY598" s="142">
        <f t="shared" si="14"/>
        <v>1</v>
      </c>
      <c r="AZ598" s="142">
        <f>IF(BA598="",0,IFERROR(IF(VLOOKUP(BA598,BA$44:BA597,1,0)&gt;0,0,0),1))</f>
        <v>0</v>
      </c>
      <c r="BA598" s="143">
        <f>IF(DATOS!J556=AW$45,DATOS!C556,"")</f>
        <v>0</v>
      </c>
    </row>
    <row r="599" spans="51:53" x14ac:dyDescent="0.25">
      <c r="AY599" s="142">
        <f t="shared" si="14"/>
        <v>1</v>
      </c>
      <c r="AZ599" s="142">
        <f>IF(BA599="",0,IFERROR(IF(VLOOKUP(BA599,BA$44:BA598,1,0)&gt;0,0,0),1))</f>
        <v>0</v>
      </c>
      <c r="BA599" s="143">
        <f>IF(DATOS!J557=AW$45,DATOS!C557,"")</f>
        <v>0</v>
      </c>
    </row>
    <row r="600" spans="51:53" x14ac:dyDescent="0.25">
      <c r="AY600" s="142">
        <f t="shared" si="14"/>
        <v>1</v>
      </c>
      <c r="AZ600" s="142">
        <f>IF(BA600="",0,IFERROR(IF(VLOOKUP(BA600,BA$44:BA599,1,0)&gt;0,0,0),1))</f>
        <v>0</v>
      </c>
      <c r="BA600" s="143">
        <f>IF(DATOS!J558=AW$45,DATOS!C558,"")</f>
        <v>0</v>
      </c>
    </row>
    <row r="601" spans="51:53" x14ac:dyDescent="0.25">
      <c r="AY601" s="142">
        <f t="shared" si="14"/>
        <v>1</v>
      </c>
      <c r="AZ601" s="142">
        <f>IF(BA601="",0,IFERROR(IF(VLOOKUP(BA601,BA$44:BA600,1,0)&gt;0,0,0),1))</f>
        <v>0</v>
      </c>
      <c r="BA601" s="143">
        <f>IF(DATOS!J559=AW$45,DATOS!C559,"")</f>
        <v>0</v>
      </c>
    </row>
    <row r="602" spans="51:53" x14ac:dyDescent="0.25">
      <c r="AY602" s="142">
        <f t="shared" si="14"/>
        <v>1</v>
      </c>
      <c r="AZ602" s="142">
        <f>IF(BA602="",0,IFERROR(IF(VLOOKUP(BA602,BA$44:BA601,1,0)&gt;0,0,0),1))</f>
        <v>0</v>
      </c>
      <c r="BA602" s="143">
        <f>IF(DATOS!J560=AW$45,DATOS!C560,"")</f>
        <v>0</v>
      </c>
    </row>
    <row r="603" spans="51:53" x14ac:dyDescent="0.25">
      <c r="AY603" s="142">
        <f t="shared" si="14"/>
        <v>1</v>
      </c>
      <c r="AZ603" s="142">
        <f>IF(BA603="",0,IFERROR(IF(VLOOKUP(BA603,BA$44:BA602,1,0)&gt;0,0,0),1))</f>
        <v>0</v>
      </c>
      <c r="BA603" s="143">
        <f>IF(DATOS!J561=AW$45,DATOS!C561,"")</f>
        <v>0</v>
      </c>
    </row>
    <row r="604" spans="51:53" x14ac:dyDescent="0.25">
      <c r="AY604" s="142">
        <f t="shared" si="14"/>
        <v>1</v>
      </c>
      <c r="AZ604" s="142">
        <f>IF(BA604="",0,IFERROR(IF(VLOOKUP(BA604,BA$44:BA603,1,0)&gt;0,0,0),1))</f>
        <v>0</v>
      </c>
      <c r="BA604" s="143">
        <f>IF(DATOS!J562=AW$45,DATOS!C562,"")</f>
        <v>0</v>
      </c>
    </row>
    <row r="605" spans="51:53" x14ac:dyDescent="0.25">
      <c r="AY605" s="142">
        <f t="shared" si="14"/>
        <v>1</v>
      </c>
      <c r="AZ605" s="142">
        <f>IF(BA605="",0,IFERROR(IF(VLOOKUP(BA605,BA$44:BA604,1,0)&gt;0,0,0),1))</f>
        <v>0</v>
      </c>
      <c r="BA605" s="143">
        <f>IF(DATOS!J563=AW$45,DATOS!C563,"")</f>
        <v>0</v>
      </c>
    </row>
    <row r="606" spans="51:53" x14ac:dyDescent="0.25">
      <c r="AY606" s="142">
        <f t="shared" si="14"/>
        <v>1</v>
      </c>
      <c r="AZ606" s="142">
        <f>IF(BA606="",0,IFERROR(IF(VLOOKUP(BA606,BA$44:BA605,1,0)&gt;0,0,0),1))</f>
        <v>0</v>
      </c>
      <c r="BA606" s="143">
        <f>IF(DATOS!J564=AW$45,DATOS!C564,"")</f>
        <v>0</v>
      </c>
    </row>
    <row r="607" spans="51:53" x14ac:dyDescent="0.25">
      <c r="AY607" s="142">
        <f t="shared" si="14"/>
        <v>1</v>
      </c>
      <c r="AZ607" s="142">
        <f>IF(BA607="",0,IFERROR(IF(VLOOKUP(BA607,BA$44:BA606,1,0)&gt;0,0,0),1))</f>
        <v>0</v>
      </c>
      <c r="BA607" s="143">
        <f>IF(DATOS!J565=AW$45,DATOS!C565,"")</f>
        <v>0</v>
      </c>
    </row>
    <row r="608" spans="51:53" x14ac:dyDescent="0.25">
      <c r="AY608" s="142">
        <f t="shared" si="14"/>
        <v>1</v>
      </c>
      <c r="AZ608" s="142">
        <f>IF(BA608="",0,IFERROR(IF(VLOOKUP(BA608,BA$44:BA607,1,0)&gt;0,0,0),1))</f>
        <v>0</v>
      </c>
      <c r="BA608" s="143">
        <f>IF(DATOS!J566=AW$45,DATOS!C566,"")</f>
        <v>0</v>
      </c>
    </row>
    <row r="609" spans="51:53" x14ac:dyDescent="0.25">
      <c r="AY609" s="142">
        <f t="shared" si="14"/>
        <v>1</v>
      </c>
      <c r="AZ609" s="142">
        <f>IF(BA609="",0,IFERROR(IF(VLOOKUP(BA609,BA$44:BA608,1,0)&gt;0,0,0),1))</f>
        <v>0</v>
      </c>
      <c r="BA609" s="143">
        <f>IF(DATOS!J567=AW$45,DATOS!C567,"")</f>
        <v>0</v>
      </c>
    </row>
    <row r="610" spans="51:53" x14ac:dyDescent="0.25">
      <c r="AY610" s="142">
        <f t="shared" si="14"/>
        <v>1</v>
      </c>
      <c r="AZ610" s="142">
        <f>IF(BA610="",0,IFERROR(IF(VLOOKUP(BA610,BA$44:BA609,1,0)&gt;0,0,0),1))</f>
        <v>0</v>
      </c>
      <c r="BA610" s="143">
        <f>IF(DATOS!J568=AW$45,DATOS!C568,"")</f>
        <v>0</v>
      </c>
    </row>
    <row r="611" spans="51:53" x14ac:dyDescent="0.25">
      <c r="AY611" s="142">
        <f t="shared" si="14"/>
        <v>1</v>
      </c>
      <c r="AZ611" s="142">
        <f>IF(BA611="",0,IFERROR(IF(VLOOKUP(BA611,BA$44:BA610,1,0)&gt;0,0,0),1))</f>
        <v>0</v>
      </c>
      <c r="BA611" s="143">
        <f>IF(DATOS!J569=AW$45,DATOS!C569,"")</f>
        <v>0</v>
      </c>
    </row>
    <row r="612" spans="51:53" x14ac:dyDescent="0.25">
      <c r="AY612" s="142">
        <f t="shared" si="14"/>
        <v>1</v>
      </c>
      <c r="AZ612" s="142">
        <f>IF(BA612="",0,IFERROR(IF(VLOOKUP(BA612,BA$44:BA611,1,0)&gt;0,0,0),1))</f>
        <v>0</v>
      </c>
      <c r="BA612" s="143">
        <f>IF(DATOS!J570=AW$45,DATOS!C570,"")</f>
        <v>0</v>
      </c>
    </row>
    <row r="613" spans="51:53" x14ac:dyDescent="0.25">
      <c r="AY613" s="142">
        <f t="shared" si="14"/>
        <v>1</v>
      </c>
      <c r="AZ613" s="142">
        <f>IF(BA613="",0,IFERROR(IF(VLOOKUP(BA613,BA$44:BA612,1,0)&gt;0,0,0),1))</f>
        <v>0</v>
      </c>
      <c r="BA613" s="143">
        <f>IF(DATOS!J571=AW$45,DATOS!C571,"")</f>
        <v>0</v>
      </c>
    </row>
    <row r="614" spans="51:53" x14ac:dyDescent="0.25">
      <c r="AY614" s="142">
        <f t="shared" si="14"/>
        <v>1</v>
      </c>
      <c r="AZ614" s="142">
        <f>IF(BA614="",0,IFERROR(IF(VLOOKUP(BA614,BA$44:BA613,1,0)&gt;0,0,0),1))</f>
        <v>0</v>
      </c>
      <c r="BA614" s="143">
        <f>IF(DATOS!J572=AW$45,DATOS!C572,"")</f>
        <v>0</v>
      </c>
    </row>
    <row r="615" spans="51:53" x14ac:dyDescent="0.25">
      <c r="AY615" s="142">
        <f t="shared" si="14"/>
        <v>1</v>
      </c>
      <c r="AZ615" s="142">
        <f>IF(BA615="",0,IFERROR(IF(VLOOKUP(BA615,BA$44:BA614,1,0)&gt;0,0,0),1))</f>
        <v>0</v>
      </c>
      <c r="BA615" s="143">
        <f>IF(DATOS!J573=AW$45,DATOS!C573,"")</f>
        <v>0</v>
      </c>
    </row>
    <row r="616" spans="51:53" x14ac:dyDescent="0.25">
      <c r="AY616" s="142">
        <f t="shared" si="14"/>
        <v>1</v>
      </c>
      <c r="AZ616" s="142">
        <f>IF(BA616="",0,IFERROR(IF(VLOOKUP(BA616,BA$44:BA615,1,0)&gt;0,0,0),1))</f>
        <v>0</v>
      </c>
      <c r="BA616" s="143">
        <f>IF(DATOS!J574=AW$45,DATOS!C574,"")</f>
        <v>0</v>
      </c>
    </row>
    <row r="617" spans="51:53" x14ac:dyDescent="0.25">
      <c r="AY617" s="142">
        <f t="shared" si="14"/>
        <v>1</v>
      </c>
      <c r="AZ617" s="142">
        <f>IF(BA617="",0,IFERROR(IF(VLOOKUP(BA617,BA$44:BA616,1,0)&gt;0,0,0),1))</f>
        <v>0</v>
      </c>
      <c r="BA617" s="143">
        <f>IF(DATOS!J575=AW$45,DATOS!C575,"")</f>
        <v>0</v>
      </c>
    </row>
    <row r="618" spans="51:53" x14ac:dyDescent="0.25">
      <c r="AY618" s="142">
        <f t="shared" si="14"/>
        <v>1</v>
      </c>
      <c r="AZ618" s="142">
        <f>IF(BA618="",0,IFERROR(IF(VLOOKUP(BA618,BA$44:BA617,1,0)&gt;0,0,0),1))</f>
        <v>0</v>
      </c>
      <c r="BA618" s="143">
        <f>IF(DATOS!J576=AW$45,DATOS!C576,"")</f>
        <v>0</v>
      </c>
    </row>
    <row r="619" spans="51:53" x14ac:dyDescent="0.25">
      <c r="AY619" s="142">
        <f t="shared" si="14"/>
        <v>1</v>
      </c>
      <c r="AZ619" s="142">
        <f>IF(BA619="",0,IFERROR(IF(VLOOKUP(BA619,BA$44:BA618,1,0)&gt;0,0,0),1))</f>
        <v>0</v>
      </c>
      <c r="BA619" s="143">
        <f>IF(DATOS!J577=AW$45,DATOS!C577,"")</f>
        <v>0</v>
      </c>
    </row>
    <row r="620" spans="51:53" x14ac:dyDescent="0.25">
      <c r="AY620" s="142">
        <f t="shared" ref="AY620:AY683" si="15">AY619+AZ620</f>
        <v>1</v>
      </c>
      <c r="AZ620" s="142">
        <f>IF(BA620="",0,IFERROR(IF(VLOOKUP(BA620,BA$44:BA619,1,0)&gt;0,0,0),1))</f>
        <v>0</v>
      </c>
      <c r="BA620" s="143">
        <f>IF(DATOS!J578=AW$45,DATOS!C578,"")</f>
        <v>0</v>
      </c>
    </row>
    <row r="621" spans="51:53" x14ac:dyDescent="0.25">
      <c r="AY621" s="142">
        <f t="shared" si="15"/>
        <v>1</v>
      </c>
      <c r="AZ621" s="142">
        <f>IF(BA621="",0,IFERROR(IF(VLOOKUP(BA621,BA$44:BA620,1,0)&gt;0,0,0),1))</f>
        <v>0</v>
      </c>
      <c r="BA621" s="143">
        <f>IF(DATOS!J579=AW$45,DATOS!C579,"")</f>
        <v>0</v>
      </c>
    </row>
    <row r="622" spans="51:53" x14ac:dyDescent="0.25">
      <c r="AY622" s="142">
        <f t="shared" si="15"/>
        <v>1</v>
      </c>
      <c r="AZ622" s="142">
        <f>IF(BA622="",0,IFERROR(IF(VLOOKUP(BA622,BA$44:BA621,1,0)&gt;0,0,0),1))</f>
        <v>0</v>
      </c>
      <c r="BA622" s="143">
        <f>IF(DATOS!J580=AW$45,DATOS!C580,"")</f>
        <v>0</v>
      </c>
    </row>
    <row r="623" spans="51:53" x14ac:dyDescent="0.25">
      <c r="AY623" s="142">
        <f t="shared" si="15"/>
        <v>1</v>
      </c>
      <c r="AZ623" s="142">
        <f>IF(BA623="",0,IFERROR(IF(VLOOKUP(BA623,BA$44:BA622,1,0)&gt;0,0,0),1))</f>
        <v>0</v>
      </c>
      <c r="BA623" s="143">
        <f>IF(DATOS!J581=AW$45,DATOS!C581,"")</f>
        <v>0</v>
      </c>
    </row>
    <row r="624" spans="51:53" x14ac:dyDescent="0.25">
      <c r="AY624" s="142">
        <f t="shared" si="15"/>
        <v>1</v>
      </c>
      <c r="AZ624" s="142">
        <f>IF(BA624="",0,IFERROR(IF(VLOOKUP(BA624,BA$44:BA623,1,0)&gt;0,0,0),1))</f>
        <v>0</v>
      </c>
      <c r="BA624" s="143">
        <f>IF(DATOS!J582=AW$45,DATOS!C582,"")</f>
        <v>0</v>
      </c>
    </row>
    <row r="625" spans="51:53" x14ac:dyDescent="0.25">
      <c r="AY625" s="142">
        <f t="shared" si="15"/>
        <v>1</v>
      </c>
      <c r="AZ625" s="142">
        <f>IF(BA625="",0,IFERROR(IF(VLOOKUP(BA625,BA$44:BA624,1,0)&gt;0,0,0),1))</f>
        <v>0</v>
      </c>
      <c r="BA625" s="143">
        <f>IF(DATOS!J583=AW$45,DATOS!C583,"")</f>
        <v>0</v>
      </c>
    </row>
    <row r="626" spans="51:53" x14ac:dyDescent="0.25">
      <c r="AY626" s="142">
        <f t="shared" si="15"/>
        <v>1</v>
      </c>
      <c r="AZ626" s="142">
        <f>IF(BA626="",0,IFERROR(IF(VLOOKUP(BA626,BA$44:BA625,1,0)&gt;0,0,0),1))</f>
        <v>0</v>
      </c>
      <c r="BA626" s="143">
        <f>IF(DATOS!J584=AW$45,DATOS!C584,"")</f>
        <v>0</v>
      </c>
    </row>
    <row r="627" spans="51:53" x14ac:dyDescent="0.25">
      <c r="AY627" s="142">
        <f t="shared" si="15"/>
        <v>1</v>
      </c>
      <c r="AZ627" s="142">
        <f>IF(BA627="",0,IFERROR(IF(VLOOKUP(BA627,BA$44:BA626,1,0)&gt;0,0,0),1))</f>
        <v>0</v>
      </c>
      <c r="BA627" s="143">
        <f>IF(DATOS!J585=AW$45,DATOS!C585,"")</f>
        <v>0</v>
      </c>
    </row>
    <row r="628" spans="51:53" x14ac:dyDescent="0.25">
      <c r="AY628" s="142">
        <f t="shared" si="15"/>
        <v>1</v>
      </c>
      <c r="AZ628" s="142">
        <f>IF(BA628="",0,IFERROR(IF(VLOOKUP(BA628,BA$44:BA627,1,0)&gt;0,0,0),1))</f>
        <v>0</v>
      </c>
      <c r="BA628" s="143">
        <f>IF(DATOS!J586=AW$45,DATOS!C586,"")</f>
        <v>0</v>
      </c>
    </row>
    <row r="629" spans="51:53" x14ac:dyDescent="0.25">
      <c r="AY629" s="142">
        <f t="shared" si="15"/>
        <v>1</v>
      </c>
      <c r="AZ629" s="142">
        <f>IF(BA629="",0,IFERROR(IF(VLOOKUP(BA629,BA$44:BA628,1,0)&gt;0,0,0),1))</f>
        <v>0</v>
      </c>
      <c r="BA629" s="143">
        <f>IF(DATOS!J587=AW$45,DATOS!C587,"")</f>
        <v>0</v>
      </c>
    </row>
    <row r="630" spans="51:53" x14ac:dyDescent="0.25">
      <c r="AY630" s="142">
        <f t="shared" si="15"/>
        <v>1</v>
      </c>
      <c r="AZ630" s="142">
        <f>IF(BA630="",0,IFERROR(IF(VLOOKUP(BA630,BA$44:BA629,1,0)&gt;0,0,0),1))</f>
        <v>0</v>
      </c>
      <c r="BA630" s="143">
        <f>IF(DATOS!J588=AW$45,DATOS!C588,"")</f>
        <v>0</v>
      </c>
    </row>
    <row r="631" spans="51:53" x14ac:dyDescent="0.25">
      <c r="AY631" s="142">
        <f t="shared" si="15"/>
        <v>1</v>
      </c>
      <c r="AZ631" s="142">
        <f>IF(BA631="",0,IFERROR(IF(VLOOKUP(BA631,BA$44:BA630,1,0)&gt;0,0,0),1))</f>
        <v>0</v>
      </c>
      <c r="BA631" s="143">
        <f>IF(DATOS!J589=AW$45,DATOS!C589,"")</f>
        <v>0</v>
      </c>
    </row>
    <row r="632" spans="51:53" x14ac:dyDescent="0.25">
      <c r="AY632" s="142">
        <f t="shared" si="15"/>
        <v>1</v>
      </c>
      <c r="AZ632" s="142">
        <f>IF(BA632="",0,IFERROR(IF(VLOOKUP(BA632,BA$44:BA631,1,0)&gt;0,0,0),1))</f>
        <v>0</v>
      </c>
      <c r="BA632" s="143">
        <f>IF(DATOS!J590=AW$45,DATOS!C590,"")</f>
        <v>0</v>
      </c>
    </row>
    <row r="633" spans="51:53" x14ac:dyDescent="0.25">
      <c r="AY633" s="142">
        <f t="shared" si="15"/>
        <v>1</v>
      </c>
      <c r="AZ633" s="142">
        <f>IF(BA633="",0,IFERROR(IF(VLOOKUP(BA633,BA$44:BA632,1,0)&gt;0,0,0),1))</f>
        <v>0</v>
      </c>
      <c r="BA633" s="143">
        <f>IF(DATOS!J591=AW$45,DATOS!C591,"")</f>
        <v>0</v>
      </c>
    </row>
    <row r="634" spans="51:53" x14ac:dyDescent="0.25">
      <c r="AY634" s="142">
        <f t="shared" si="15"/>
        <v>1</v>
      </c>
      <c r="AZ634" s="142">
        <f>IF(BA634="",0,IFERROR(IF(VLOOKUP(BA634,BA$44:BA633,1,0)&gt;0,0,0),1))</f>
        <v>0</v>
      </c>
      <c r="BA634" s="143">
        <f>IF(DATOS!J592=AW$45,DATOS!C592,"")</f>
        <v>0</v>
      </c>
    </row>
    <row r="635" spans="51:53" x14ac:dyDescent="0.25">
      <c r="AY635" s="142">
        <f t="shared" si="15"/>
        <v>1</v>
      </c>
      <c r="AZ635" s="142">
        <f>IF(BA635="",0,IFERROR(IF(VLOOKUP(BA635,BA$44:BA634,1,0)&gt;0,0,0),1))</f>
        <v>0</v>
      </c>
      <c r="BA635" s="143">
        <f>IF(DATOS!J593=AW$45,DATOS!C593,"")</f>
        <v>0</v>
      </c>
    </row>
    <row r="636" spans="51:53" x14ac:dyDescent="0.25">
      <c r="AY636" s="142">
        <f t="shared" si="15"/>
        <v>1</v>
      </c>
      <c r="AZ636" s="142">
        <f>IF(BA636="",0,IFERROR(IF(VLOOKUP(BA636,BA$44:BA635,1,0)&gt;0,0,0),1))</f>
        <v>0</v>
      </c>
      <c r="BA636" s="143">
        <f>IF(DATOS!J594=AW$45,DATOS!C594,"")</f>
        <v>0</v>
      </c>
    </row>
    <row r="637" spans="51:53" x14ac:dyDescent="0.25">
      <c r="AY637" s="142">
        <f t="shared" si="15"/>
        <v>1</v>
      </c>
      <c r="AZ637" s="142">
        <f>IF(BA637="",0,IFERROR(IF(VLOOKUP(BA637,BA$44:BA636,1,0)&gt;0,0,0),1))</f>
        <v>0</v>
      </c>
      <c r="BA637" s="143">
        <f>IF(DATOS!J595=AW$45,DATOS!C595,"")</f>
        <v>0</v>
      </c>
    </row>
    <row r="638" spans="51:53" x14ac:dyDescent="0.25">
      <c r="AY638" s="142">
        <f t="shared" si="15"/>
        <v>1</v>
      </c>
      <c r="AZ638" s="142">
        <f>IF(BA638="",0,IFERROR(IF(VLOOKUP(BA638,BA$44:BA637,1,0)&gt;0,0,0),1))</f>
        <v>0</v>
      </c>
      <c r="BA638" s="143">
        <f>IF(DATOS!J596=AW$45,DATOS!C596,"")</f>
        <v>0</v>
      </c>
    </row>
    <row r="639" spans="51:53" x14ac:dyDescent="0.25">
      <c r="AY639" s="142">
        <f t="shared" si="15"/>
        <v>1</v>
      </c>
      <c r="AZ639" s="142">
        <f>IF(BA639="",0,IFERROR(IF(VLOOKUP(BA639,BA$44:BA638,1,0)&gt;0,0,0),1))</f>
        <v>0</v>
      </c>
      <c r="BA639" s="143">
        <f>IF(DATOS!J597=AW$45,DATOS!C597,"")</f>
        <v>0</v>
      </c>
    </row>
    <row r="640" spans="51:53" x14ac:dyDescent="0.25">
      <c r="AY640" s="142">
        <f t="shared" si="15"/>
        <v>1</v>
      </c>
      <c r="AZ640" s="142">
        <f>IF(BA640="",0,IFERROR(IF(VLOOKUP(BA640,BA$44:BA639,1,0)&gt;0,0,0),1))</f>
        <v>0</v>
      </c>
      <c r="BA640" s="143">
        <f>IF(DATOS!J598=AW$45,DATOS!C598,"")</f>
        <v>0</v>
      </c>
    </row>
    <row r="641" spans="51:53" x14ac:dyDescent="0.25">
      <c r="AY641" s="142">
        <f t="shared" si="15"/>
        <v>1</v>
      </c>
      <c r="AZ641" s="142">
        <f>IF(BA641="",0,IFERROR(IF(VLOOKUP(BA641,BA$44:BA640,1,0)&gt;0,0,0),1))</f>
        <v>0</v>
      </c>
      <c r="BA641" s="143">
        <f>IF(DATOS!J599=AW$45,DATOS!C599,"")</f>
        <v>0</v>
      </c>
    </row>
    <row r="642" spans="51:53" x14ac:dyDescent="0.25">
      <c r="AY642" s="142">
        <f t="shared" si="15"/>
        <v>1</v>
      </c>
      <c r="AZ642" s="142">
        <f>IF(BA642="",0,IFERROR(IF(VLOOKUP(BA642,BA$44:BA641,1,0)&gt;0,0,0),1))</f>
        <v>0</v>
      </c>
      <c r="BA642" s="143">
        <f>IF(DATOS!J600=AW$45,DATOS!C600,"")</f>
        <v>0</v>
      </c>
    </row>
    <row r="643" spans="51:53" x14ac:dyDescent="0.25">
      <c r="AY643" s="142">
        <f t="shared" si="15"/>
        <v>1</v>
      </c>
      <c r="AZ643" s="142">
        <f>IF(BA643="",0,IFERROR(IF(VLOOKUP(BA643,BA$44:BA642,1,0)&gt;0,0,0),1))</f>
        <v>0</v>
      </c>
      <c r="BA643" s="143">
        <f>IF(DATOS!J601=AW$45,DATOS!C601,"")</f>
        <v>0</v>
      </c>
    </row>
    <row r="644" spans="51:53" x14ac:dyDescent="0.25">
      <c r="AY644" s="142">
        <f t="shared" si="15"/>
        <v>1</v>
      </c>
      <c r="AZ644" s="142">
        <f>IF(BA644="",0,IFERROR(IF(VLOOKUP(BA644,BA$44:BA643,1,0)&gt;0,0,0),1))</f>
        <v>0</v>
      </c>
      <c r="BA644" s="143">
        <f>IF(DATOS!J602=AW$45,DATOS!C602,"")</f>
        <v>0</v>
      </c>
    </row>
    <row r="645" spans="51:53" x14ac:dyDescent="0.25">
      <c r="AY645" s="142">
        <f t="shared" si="15"/>
        <v>1</v>
      </c>
      <c r="AZ645" s="142">
        <f>IF(BA645="",0,IFERROR(IF(VLOOKUP(BA645,BA$44:BA644,1,0)&gt;0,0,0),1))</f>
        <v>0</v>
      </c>
      <c r="BA645" s="143">
        <f>IF(DATOS!J603=AW$45,DATOS!C603,"")</f>
        <v>0</v>
      </c>
    </row>
    <row r="646" spans="51:53" x14ac:dyDescent="0.25">
      <c r="AY646" s="142">
        <f t="shared" si="15"/>
        <v>1</v>
      </c>
      <c r="AZ646" s="142">
        <f>IF(BA646="",0,IFERROR(IF(VLOOKUP(BA646,BA$44:BA645,1,0)&gt;0,0,0),1))</f>
        <v>0</v>
      </c>
      <c r="BA646" s="143">
        <f>IF(DATOS!J604=AW$45,DATOS!C604,"")</f>
        <v>0</v>
      </c>
    </row>
    <row r="647" spans="51:53" x14ac:dyDescent="0.25">
      <c r="AY647" s="142">
        <f t="shared" si="15"/>
        <v>1</v>
      </c>
      <c r="AZ647" s="142">
        <f>IF(BA647="",0,IFERROR(IF(VLOOKUP(BA647,BA$44:BA646,1,0)&gt;0,0,0),1))</f>
        <v>0</v>
      </c>
      <c r="BA647" s="143">
        <f>IF(DATOS!J605=AW$45,DATOS!C605,"")</f>
        <v>0</v>
      </c>
    </row>
    <row r="648" spans="51:53" x14ac:dyDescent="0.25">
      <c r="AY648" s="142">
        <f t="shared" si="15"/>
        <v>1</v>
      </c>
      <c r="AZ648" s="142">
        <f>IF(BA648="",0,IFERROR(IF(VLOOKUP(BA648,BA$44:BA647,1,0)&gt;0,0,0),1))</f>
        <v>0</v>
      </c>
      <c r="BA648" s="143">
        <f>IF(DATOS!J606=AW$45,DATOS!C606,"")</f>
        <v>0</v>
      </c>
    </row>
    <row r="649" spans="51:53" x14ac:dyDescent="0.25">
      <c r="AY649" s="142">
        <f t="shared" si="15"/>
        <v>1</v>
      </c>
      <c r="AZ649" s="142">
        <f>IF(BA649="",0,IFERROR(IF(VLOOKUP(BA649,BA$44:BA648,1,0)&gt;0,0,0),1))</f>
        <v>0</v>
      </c>
      <c r="BA649" s="143">
        <f>IF(DATOS!J607=AW$45,DATOS!C607,"")</f>
        <v>0</v>
      </c>
    </row>
    <row r="650" spans="51:53" x14ac:dyDescent="0.25">
      <c r="AY650" s="142">
        <f t="shared" si="15"/>
        <v>1</v>
      </c>
      <c r="AZ650" s="142">
        <f>IF(BA650="",0,IFERROR(IF(VLOOKUP(BA650,BA$44:BA649,1,0)&gt;0,0,0),1))</f>
        <v>0</v>
      </c>
      <c r="BA650" s="143">
        <f>IF(DATOS!J608=AW$45,DATOS!C608,"")</f>
        <v>0</v>
      </c>
    </row>
    <row r="651" spans="51:53" x14ac:dyDescent="0.25">
      <c r="AY651" s="142">
        <f t="shared" si="15"/>
        <v>1</v>
      </c>
      <c r="AZ651" s="142">
        <f>IF(BA651="",0,IFERROR(IF(VLOOKUP(BA651,BA$44:BA650,1,0)&gt;0,0,0),1))</f>
        <v>0</v>
      </c>
      <c r="BA651" s="143">
        <f>IF(DATOS!J609=AW$45,DATOS!C609,"")</f>
        <v>0</v>
      </c>
    </row>
    <row r="652" spans="51:53" x14ac:dyDescent="0.25">
      <c r="AY652" s="142">
        <f t="shared" si="15"/>
        <v>1</v>
      </c>
      <c r="AZ652" s="142">
        <f>IF(BA652="",0,IFERROR(IF(VLOOKUP(BA652,BA$44:BA651,1,0)&gt;0,0,0),1))</f>
        <v>0</v>
      </c>
      <c r="BA652" s="143">
        <f>IF(DATOS!J610=AW$45,DATOS!C610,"")</f>
        <v>0</v>
      </c>
    </row>
    <row r="653" spans="51:53" x14ac:dyDescent="0.25">
      <c r="AY653" s="142">
        <f t="shared" si="15"/>
        <v>1</v>
      </c>
      <c r="AZ653" s="142">
        <f>IF(BA653="",0,IFERROR(IF(VLOOKUP(BA653,BA$44:BA652,1,0)&gt;0,0,0),1))</f>
        <v>0</v>
      </c>
      <c r="BA653" s="143">
        <f>IF(DATOS!J611=AW$45,DATOS!C611,"")</f>
        <v>0</v>
      </c>
    </row>
    <row r="654" spans="51:53" x14ac:dyDescent="0.25">
      <c r="AY654" s="142">
        <f t="shared" si="15"/>
        <v>1</v>
      </c>
      <c r="AZ654" s="142">
        <f>IF(BA654="",0,IFERROR(IF(VLOOKUP(BA654,BA$44:BA653,1,0)&gt;0,0,0),1))</f>
        <v>0</v>
      </c>
      <c r="BA654" s="143">
        <f>IF(DATOS!J612=AW$45,DATOS!C612,"")</f>
        <v>0</v>
      </c>
    </row>
    <row r="655" spans="51:53" x14ac:dyDescent="0.25">
      <c r="AY655" s="142">
        <f t="shared" si="15"/>
        <v>1</v>
      </c>
      <c r="AZ655" s="142">
        <f>IF(BA655="",0,IFERROR(IF(VLOOKUP(BA655,BA$44:BA654,1,0)&gt;0,0,0),1))</f>
        <v>0</v>
      </c>
      <c r="BA655" s="143">
        <f>IF(DATOS!J613=AW$45,DATOS!C613,"")</f>
        <v>0</v>
      </c>
    </row>
    <row r="656" spans="51:53" x14ac:dyDescent="0.25">
      <c r="AY656" s="142">
        <f t="shared" si="15"/>
        <v>1</v>
      </c>
      <c r="AZ656" s="142">
        <f>IF(BA656="",0,IFERROR(IF(VLOOKUP(BA656,BA$44:BA655,1,0)&gt;0,0,0),1))</f>
        <v>0</v>
      </c>
      <c r="BA656" s="143">
        <f>IF(DATOS!J614=AW$45,DATOS!C614,"")</f>
        <v>0</v>
      </c>
    </row>
    <row r="657" spans="51:53" x14ac:dyDescent="0.25">
      <c r="AY657" s="142">
        <f t="shared" si="15"/>
        <v>1</v>
      </c>
      <c r="AZ657" s="142">
        <f>IF(BA657="",0,IFERROR(IF(VLOOKUP(BA657,BA$44:BA656,1,0)&gt;0,0,0),1))</f>
        <v>0</v>
      </c>
      <c r="BA657" s="143">
        <f>IF(DATOS!J615=AW$45,DATOS!C615,"")</f>
        <v>0</v>
      </c>
    </row>
    <row r="658" spans="51:53" x14ac:dyDescent="0.25">
      <c r="AY658" s="142">
        <f t="shared" si="15"/>
        <v>1</v>
      </c>
      <c r="AZ658" s="142">
        <f>IF(BA658="",0,IFERROR(IF(VLOOKUP(BA658,BA$44:BA657,1,0)&gt;0,0,0),1))</f>
        <v>0</v>
      </c>
      <c r="BA658" s="143">
        <f>IF(DATOS!J616=AW$45,DATOS!C616,"")</f>
        <v>0</v>
      </c>
    </row>
    <row r="659" spans="51:53" x14ac:dyDescent="0.25">
      <c r="AY659" s="142">
        <f t="shared" si="15"/>
        <v>1</v>
      </c>
      <c r="AZ659" s="142">
        <f>IF(BA659="",0,IFERROR(IF(VLOOKUP(BA659,BA$44:BA658,1,0)&gt;0,0,0),1))</f>
        <v>0</v>
      </c>
      <c r="BA659" s="143">
        <f>IF(DATOS!J617=AW$45,DATOS!C617,"")</f>
        <v>0</v>
      </c>
    </row>
    <row r="660" spans="51:53" x14ac:dyDescent="0.25">
      <c r="AY660" s="142">
        <f t="shared" si="15"/>
        <v>1</v>
      </c>
      <c r="AZ660" s="142">
        <f>IF(BA660="",0,IFERROR(IF(VLOOKUP(BA660,BA$44:BA659,1,0)&gt;0,0,0),1))</f>
        <v>0</v>
      </c>
      <c r="BA660" s="143">
        <f>IF(DATOS!J618=AW$45,DATOS!C618,"")</f>
        <v>0</v>
      </c>
    </row>
    <row r="661" spans="51:53" x14ac:dyDescent="0.25">
      <c r="AY661" s="142">
        <f t="shared" si="15"/>
        <v>1</v>
      </c>
      <c r="AZ661" s="142">
        <f>IF(BA661="",0,IFERROR(IF(VLOOKUP(BA661,BA$44:BA660,1,0)&gt;0,0,0),1))</f>
        <v>0</v>
      </c>
      <c r="BA661" s="143">
        <f>IF(DATOS!J619=AW$45,DATOS!C619,"")</f>
        <v>0</v>
      </c>
    </row>
    <row r="662" spans="51:53" x14ac:dyDescent="0.25">
      <c r="AY662" s="142">
        <f t="shared" si="15"/>
        <v>1</v>
      </c>
      <c r="AZ662" s="142">
        <f>IF(BA662="",0,IFERROR(IF(VLOOKUP(BA662,BA$44:BA661,1,0)&gt;0,0,0),1))</f>
        <v>0</v>
      </c>
      <c r="BA662" s="143">
        <f>IF(DATOS!J620=AW$45,DATOS!C620,"")</f>
        <v>0</v>
      </c>
    </row>
    <row r="663" spans="51:53" x14ac:dyDescent="0.25">
      <c r="AY663" s="142">
        <f t="shared" si="15"/>
        <v>1</v>
      </c>
      <c r="AZ663" s="142">
        <f>IF(BA663="",0,IFERROR(IF(VLOOKUP(BA663,BA$44:BA662,1,0)&gt;0,0,0),1))</f>
        <v>0</v>
      </c>
      <c r="BA663" s="143">
        <f>IF(DATOS!J621=AW$45,DATOS!C621,"")</f>
        <v>0</v>
      </c>
    </row>
    <row r="664" spans="51:53" x14ac:dyDescent="0.25">
      <c r="AY664" s="142">
        <f t="shared" si="15"/>
        <v>1</v>
      </c>
      <c r="AZ664" s="142">
        <f>IF(BA664="",0,IFERROR(IF(VLOOKUP(BA664,BA$44:BA663,1,0)&gt;0,0,0),1))</f>
        <v>0</v>
      </c>
      <c r="BA664" s="143">
        <f>IF(DATOS!J622=AW$45,DATOS!C622,"")</f>
        <v>0</v>
      </c>
    </row>
    <row r="665" spans="51:53" x14ac:dyDescent="0.25">
      <c r="AY665" s="142">
        <f t="shared" si="15"/>
        <v>1</v>
      </c>
      <c r="AZ665" s="142">
        <f>IF(BA665="",0,IFERROR(IF(VLOOKUP(BA665,BA$44:BA664,1,0)&gt;0,0,0),1))</f>
        <v>0</v>
      </c>
      <c r="BA665" s="143">
        <f>IF(DATOS!J623=AW$45,DATOS!C623,"")</f>
        <v>0</v>
      </c>
    </row>
    <row r="666" spans="51:53" x14ac:dyDescent="0.25">
      <c r="AY666" s="142">
        <f t="shared" si="15"/>
        <v>1</v>
      </c>
      <c r="AZ666" s="142">
        <f>IF(BA666="",0,IFERROR(IF(VLOOKUP(BA666,BA$44:BA665,1,0)&gt;0,0,0),1))</f>
        <v>0</v>
      </c>
      <c r="BA666" s="143">
        <f>IF(DATOS!J624=AW$45,DATOS!C624,"")</f>
        <v>0</v>
      </c>
    </row>
    <row r="667" spans="51:53" x14ac:dyDescent="0.25">
      <c r="AY667" s="142">
        <f t="shared" si="15"/>
        <v>1</v>
      </c>
      <c r="AZ667" s="142">
        <f>IF(BA667="",0,IFERROR(IF(VLOOKUP(BA667,BA$44:BA666,1,0)&gt;0,0,0),1))</f>
        <v>0</v>
      </c>
      <c r="BA667" s="143">
        <f>IF(DATOS!J625=AW$45,DATOS!C625,"")</f>
        <v>0</v>
      </c>
    </row>
    <row r="668" spans="51:53" x14ac:dyDescent="0.25">
      <c r="AY668" s="142">
        <f t="shared" si="15"/>
        <v>1</v>
      </c>
      <c r="AZ668" s="142">
        <f>IF(BA668="",0,IFERROR(IF(VLOOKUP(BA668,BA$44:BA667,1,0)&gt;0,0,0),1))</f>
        <v>0</v>
      </c>
      <c r="BA668" s="143">
        <f>IF(DATOS!J626=AW$45,DATOS!C626,"")</f>
        <v>0</v>
      </c>
    </row>
    <row r="669" spans="51:53" x14ac:dyDescent="0.25">
      <c r="AY669" s="142">
        <f t="shared" si="15"/>
        <v>1</v>
      </c>
      <c r="AZ669" s="142">
        <f>IF(BA669="",0,IFERROR(IF(VLOOKUP(BA669,BA$44:BA668,1,0)&gt;0,0,0),1))</f>
        <v>0</v>
      </c>
      <c r="BA669" s="143">
        <f>IF(DATOS!J627=AW$45,DATOS!C627,"")</f>
        <v>0</v>
      </c>
    </row>
    <row r="670" spans="51:53" x14ac:dyDescent="0.25">
      <c r="AY670" s="142">
        <f t="shared" si="15"/>
        <v>1</v>
      </c>
      <c r="AZ670" s="142">
        <f>IF(BA670="",0,IFERROR(IF(VLOOKUP(BA670,BA$44:BA669,1,0)&gt;0,0,0),1))</f>
        <v>0</v>
      </c>
      <c r="BA670" s="143">
        <f>IF(DATOS!J628=AW$45,DATOS!C628,"")</f>
        <v>0</v>
      </c>
    </row>
    <row r="671" spans="51:53" x14ac:dyDescent="0.25">
      <c r="AY671" s="142">
        <f t="shared" si="15"/>
        <v>1</v>
      </c>
      <c r="AZ671" s="142">
        <f>IF(BA671="",0,IFERROR(IF(VLOOKUP(BA671,BA$44:BA670,1,0)&gt;0,0,0),1))</f>
        <v>0</v>
      </c>
      <c r="BA671" s="143">
        <f>IF(DATOS!J629=AW$45,DATOS!C629,"")</f>
        <v>0</v>
      </c>
    </row>
    <row r="672" spans="51:53" x14ac:dyDescent="0.25">
      <c r="AY672" s="142">
        <f t="shared" si="15"/>
        <v>1</v>
      </c>
      <c r="AZ672" s="142">
        <f>IF(BA672="",0,IFERROR(IF(VLOOKUP(BA672,BA$44:BA671,1,0)&gt;0,0,0),1))</f>
        <v>0</v>
      </c>
      <c r="BA672" s="143">
        <f>IF(DATOS!J630=AW$45,DATOS!C630,"")</f>
        <v>0</v>
      </c>
    </row>
    <row r="673" spans="51:53" x14ac:dyDescent="0.25">
      <c r="AY673" s="142">
        <f t="shared" si="15"/>
        <v>1</v>
      </c>
      <c r="AZ673" s="142">
        <f>IF(BA673="",0,IFERROR(IF(VLOOKUP(BA673,BA$44:BA672,1,0)&gt;0,0,0),1))</f>
        <v>0</v>
      </c>
      <c r="BA673" s="143">
        <f>IF(DATOS!J631=AW$45,DATOS!C631,"")</f>
        <v>0</v>
      </c>
    </row>
    <row r="674" spans="51:53" x14ac:dyDescent="0.25">
      <c r="AY674" s="142">
        <f t="shared" si="15"/>
        <v>1</v>
      </c>
      <c r="AZ674" s="142">
        <f>IF(BA674="",0,IFERROR(IF(VLOOKUP(BA674,BA$44:BA673,1,0)&gt;0,0,0),1))</f>
        <v>0</v>
      </c>
      <c r="BA674" s="143">
        <f>IF(DATOS!J632=AW$45,DATOS!C632,"")</f>
        <v>0</v>
      </c>
    </row>
    <row r="675" spans="51:53" x14ac:dyDescent="0.25">
      <c r="AY675" s="142">
        <f t="shared" si="15"/>
        <v>1</v>
      </c>
      <c r="AZ675" s="142">
        <f>IF(BA675="",0,IFERROR(IF(VLOOKUP(BA675,BA$44:BA674,1,0)&gt;0,0,0),1))</f>
        <v>0</v>
      </c>
      <c r="BA675" s="143">
        <f>IF(DATOS!J633=AW$45,DATOS!C633,"")</f>
        <v>0</v>
      </c>
    </row>
    <row r="676" spans="51:53" x14ac:dyDescent="0.25">
      <c r="AY676" s="142">
        <f t="shared" si="15"/>
        <v>1</v>
      </c>
      <c r="AZ676" s="142">
        <f>IF(BA676="",0,IFERROR(IF(VLOOKUP(BA676,BA$44:BA675,1,0)&gt;0,0,0),1))</f>
        <v>0</v>
      </c>
      <c r="BA676" s="143">
        <f>IF(DATOS!J634=AW$45,DATOS!C634,"")</f>
        <v>0</v>
      </c>
    </row>
    <row r="677" spans="51:53" x14ac:dyDescent="0.25">
      <c r="AY677" s="142">
        <f t="shared" si="15"/>
        <v>1</v>
      </c>
      <c r="AZ677" s="142">
        <f>IF(BA677="",0,IFERROR(IF(VLOOKUP(BA677,BA$44:BA676,1,0)&gt;0,0,0),1))</f>
        <v>0</v>
      </c>
      <c r="BA677" s="143">
        <f>IF(DATOS!J635=AW$45,DATOS!C635,"")</f>
        <v>0</v>
      </c>
    </row>
    <row r="678" spans="51:53" x14ac:dyDescent="0.25">
      <c r="AY678" s="142">
        <f t="shared" si="15"/>
        <v>1</v>
      </c>
      <c r="AZ678" s="142">
        <f>IF(BA678="",0,IFERROR(IF(VLOOKUP(BA678,BA$44:BA677,1,0)&gt;0,0,0),1))</f>
        <v>0</v>
      </c>
      <c r="BA678" s="143">
        <f>IF(DATOS!J636=AW$45,DATOS!C636,"")</f>
        <v>0</v>
      </c>
    </row>
    <row r="679" spans="51:53" x14ac:dyDescent="0.25">
      <c r="AY679" s="142">
        <f t="shared" si="15"/>
        <v>1</v>
      </c>
      <c r="AZ679" s="142">
        <f>IF(BA679="",0,IFERROR(IF(VLOOKUP(BA679,BA$44:BA678,1,0)&gt;0,0,0),1))</f>
        <v>0</v>
      </c>
      <c r="BA679" s="143">
        <f>IF(DATOS!J637=AW$45,DATOS!C637,"")</f>
        <v>0</v>
      </c>
    </row>
    <row r="680" spans="51:53" x14ac:dyDescent="0.25">
      <c r="AY680" s="142">
        <f t="shared" si="15"/>
        <v>1</v>
      </c>
      <c r="AZ680" s="142">
        <f>IF(BA680="",0,IFERROR(IF(VLOOKUP(BA680,BA$44:BA679,1,0)&gt;0,0,0),1))</f>
        <v>0</v>
      </c>
      <c r="BA680" s="143">
        <f>IF(DATOS!J638=AW$45,DATOS!C638,"")</f>
        <v>0</v>
      </c>
    </row>
    <row r="681" spans="51:53" x14ac:dyDescent="0.25">
      <c r="AY681" s="142">
        <f t="shared" si="15"/>
        <v>1</v>
      </c>
      <c r="AZ681" s="142">
        <f>IF(BA681="",0,IFERROR(IF(VLOOKUP(BA681,BA$44:BA680,1,0)&gt;0,0,0),1))</f>
        <v>0</v>
      </c>
      <c r="BA681" s="143">
        <f>IF(DATOS!J639=AW$45,DATOS!C639,"")</f>
        <v>0</v>
      </c>
    </row>
    <row r="682" spans="51:53" x14ac:dyDescent="0.25">
      <c r="AY682" s="142">
        <f t="shared" si="15"/>
        <v>1</v>
      </c>
      <c r="AZ682" s="142">
        <f>IF(BA682="",0,IFERROR(IF(VLOOKUP(BA682,BA$44:BA681,1,0)&gt;0,0,0),1))</f>
        <v>0</v>
      </c>
      <c r="BA682" s="143">
        <f>IF(DATOS!J640=AW$45,DATOS!C640,"")</f>
        <v>0</v>
      </c>
    </row>
    <row r="683" spans="51:53" x14ac:dyDescent="0.25">
      <c r="AY683" s="142">
        <f t="shared" si="15"/>
        <v>1</v>
      </c>
      <c r="AZ683" s="142">
        <f>IF(BA683="",0,IFERROR(IF(VLOOKUP(BA683,BA$44:BA682,1,0)&gt;0,0,0),1))</f>
        <v>0</v>
      </c>
      <c r="BA683" s="143">
        <f>IF(DATOS!J641=AW$45,DATOS!C641,"")</f>
        <v>0</v>
      </c>
    </row>
    <row r="684" spans="51:53" x14ac:dyDescent="0.25">
      <c r="AY684" s="142">
        <f t="shared" ref="AY684:AY747" si="16">AY683+AZ684</f>
        <v>1</v>
      </c>
      <c r="AZ684" s="142">
        <f>IF(BA684="",0,IFERROR(IF(VLOOKUP(BA684,BA$44:BA683,1,0)&gt;0,0,0),1))</f>
        <v>0</v>
      </c>
      <c r="BA684" s="143">
        <f>IF(DATOS!J642=AW$45,DATOS!C642,"")</f>
        <v>0</v>
      </c>
    </row>
    <row r="685" spans="51:53" x14ac:dyDescent="0.25">
      <c r="AY685" s="142">
        <f t="shared" si="16"/>
        <v>1</v>
      </c>
      <c r="AZ685" s="142">
        <f>IF(BA685="",0,IFERROR(IF(VLOOKUP(BA685,BA$44:BA684,1,0)&gt;0,0,0),1))</f>
        <v>0</v>
      </c>
      <c r="BA685" s="143">
        <f>IF(DATOS!J643=AW$45,DATOS!C643,"")</f>
        <v>0</v>
      </c>
    </row>
    <row r="686" spans="51:53" x14ac:dyDescent="0.25">
      <c r="AY686" s="142">
        <f t="shared" si="16"/>
        <v>1</v>
      </c>
      <c r="AZ686" s="142">
        <f>IF(BA686="",0,IFERROR(IF(VLOOKUP(BA686,BA$44:BA685,1,0)&gt;0,0,0),1))</f>
        <v>0</v>
      </c>
      <c r="BA686" s="143">
        <f>IF(DATOS!J644=AW$45,DATOS!C644,"")</f>
        <v>0</v>
      </c>
    </row>
    <row r="687" spans="51:53" x14ac:dyDescent="0.25">
      <c r="AY687" s="142">
        <f t="shared" si="16"/>
        <v>1</v>
      </c>
      <c r="AZ687" s="142">
        <f>IF(BA687="",0,IFERROR(IF(VLOOKUP(BA687,BA$44:BA686,1,0)&gt;0,0,0),1))</f>
        <v>0</v>
      </c>
      <c r="BA687" s="143">
        <f>IF(DATOS!J645=AW$45,DATOS!C645,"")</f>
        <v>0</v>
      </c>
    </row>
    <row r="688" spans="51:53" x14ac:dyDescent="0.25">
      <c r="AY688" s="142">
        <f t="shared" si="16"/>
        <v>1</v>
      </c>
      <c r="AZ688" s="142">
        <f>IF(BA688="",0,IFERROR(IF(VLOOKUP(BA688,BA$44:BA687,1,0)&gt;0,0,0),1))</f>
        <v>0</v>
      </c>
      <c r="BA688" s="143">
        <f>IF(DATOS!J646=AW$45,DATOS!C646,"")</f>
        <v>0</v>
      </c>
    </row>
    <row r="689" spans="51:53" x14ac:dyDescent="0.25">
      <c r="AY689" s="142">
        <f t="shared" si="16"/>
        <v>1</v>
      </c>
      <c r="AZ689" s="142">
        <f>IF(BA689="",0,IFERROR(IF(VLOOKUP(BA689,BA$44:BA688,1,0)&gt;0,0,0),1))</f>
        <v>0</v>
      </c>
      <c r="BA689" s="143">
        <f>IF(DATOS!J647=AW$45,DATOS!C647,"")</f>
        <v>0</v>
      </c>
    </row>
    <row r="690" spans="51:53" x14ac:dyDescent="0.25">
      <c r="AY690" s="142">
        <f t="shared" si="16"/>
        <v>1</v>
      </c>
      <c r="AZ690" s="142">
        <f>IF(BA690="",0,IFERROR(IF(VLOOKUP(BA690,BA$44:BA689,1,0)&gt;0,0,0),1))</f>
        <v>0</v>
      </c>
      <c r="BA690" s="143">
        <f>IF(DATOS!J648=AW$45,DATOS!C648,"")</f>
        <v>0</v>
      </c>
    </row>
    <row r="691" spans="51:53" x14ac:dyDescent="0.25">
      <c r="AY691" s="142">
        <f t="shared" si="16"/>
        <v>1</v>
      </c>
      <c r="AZ691" s="142">
        <f>IF(BA691="",0,IFERROR(IF(VLOOKUP(BA691,BA$44:BA690,1,0)&gt;0,0,0),1))</f>
        <v>0</v>
      </c>
      <c r="BA691" s="143">
        <f>IF(DATOS!J649=AW$45,DATOS!C649,"")</f>
        <v>0</v>
      </c>
    </row>
    <row r="692" spans="51:53" x14ac:dyDescent="0.25">
      <c r="AY692" s="142">
        <f t="shared" si="16"/>
        <v>1</v>
      </c>
      <c r="AZ692" s="142">
        <f>IF(BA692="",0,IFERROR(IF(VLOOKUP(BA692,BA$44:BA691,1,0)&gt;0,0,0),1))</f>
        <v>0</v>
      </c>
      <c r="BA692" s="143">
        <f>IF(DATOS!J650=AW$45,DATOS!C650,"")</f>
        <v>0</v>
      </c>
    </row>
    <row r="693" spans="51:53" x14ac:dyDescent="0.25">
      <c r="AY693" s="142">
        <f t="shared" si="16"/>
        <v>1</v>
      </c>
      <c r="AZ693" s="142">
        <f>IF(BA693="",0,IFERROR(IF(VLOOKUP(BA693,BA$44:BA692,1,0)&gt;0,0,0),1))</f>
        <v>0</v>
      </c>
      <c r="BA693" s="143">
        <f>IF(DATOS!J651=AW$45,DATOS!C651,"")</f>
        <v>0</v>
      </c>
    </row>
    <row r="694" spans="51:53" x14ac:dyDescent="0.25">
      <c r="AY694" s="142">
        <f t="shared" si="16"/>
        <v>1</v>
      </c>
      <c r="AZ694" s="142">
        <f>IF(BA694="",0,IFERROR(IF(VLOOKUP(BA694,BA$44:BA693,1,0)&gt;0,0,0),1))</f>
        <v>0</v>
      </c>
      <c r="BA694" s="143">
        <f>IF(DATOS!J652=AW$45,DATOS!C652,"")</f>
        <v>0</v>
      </c>
    </row>
    <row r="695" spans="51:53" x14ac:dyDescent="0.25">
      <c r="AY695" s="142">
        <f t="shared" si="16"/>
        <v>1</v>
      </c>
      <c r="AZ695" s="142">
        <f>IF(BA695="",0,IFERROR(IF(VLOOKUP(BA695,BA$44:BA694,1,0)&gt;0,0,0),1))</f>
        <v>0</v>
      </c>
      <c r="BA695" s="143">
        <f>IF(DATOS!J653=AW$45,DATOS!C653,"")</f>
        <v>0</v>
      </c>
    </row>
    <row r="696" spans="51:53" x14ac:dyDescent="0.25">
      <c r="AY696" s="142">
        <f t="shared" si="16"/>
        <v>1</v>
      </c>
      <c r="AZ696" s="142">
        <f>IF(BA696="",0,IFERROR(IF(VLOOKUP(BA696,BA$44:BA695,1,0)&gt;0,0,0),1))</f>
        <v>0</v>
      </c>
      <c r="BA696" s="143">
        <f>IF(DATOS!J654=AW$45,DATOS!C654,"")</f>
        <v>0</v>
      </c>
    </row>
    <row r="697" spans="51:53" x14ac:dyDescent="0.25">
      <c r="AY697" s="142">
        <f t="shared" si="16"/>
        <v>1</v>
      </c>
      <c r="AZ697" s="142">
        <f>IF(BA697="",0,IFERROR(IF(VLOOKUP(BA697,BA$44:BA696,1,0)&gt;0,0,0),1))</f>
        <v>0</v>
      </c>
      <c r="BA697" s="143">
        <f>IF(DATOS!J655=AW$45,DATOS!C655,"")</f>
        <v>0</v>
      </c>
    </row>
    <row r="698" spans="51:53" x14ac:dyDescent="0.25">
      <c r="AY698" s="142">
        <f t="shared" si="16"/>
        <v>1</v>
      </c>
      <c r="AZ698" s="142">
        <f>IF(BA698="",0,IFERROR(IF(VLOOKUP(BA698,BA$44:BA697,1,0)&gt;0,0,0),1))</f>
        <v>0</v>
      </c>
      <c r="BA698" s="143">
        <f>IF(DATOS!J656=AW$45,DATOS!C656,"")</f>
        <v>0</v>
      </c>
    </row>
    <row r="699" spans="51:53" x14ac:dyDescent="0.25">
      <c r="AY699" s="142">
        <f t="shared" si="16"/>
        <v>1</v>
      </c>
      <c r="AZ699" s="142">
        <f>IF(BA699="",0,IFERROR(IF(VLOOKUP(BA699,BA$44:BA698,1,0)&gt;0,0,0),1))</f>
        <v>0</v>
      </c>
      <c r="BA699" s="143">
        <f>IF(DATOS!J657=AW$45,DATOS!C657,"")</f>
        <v>0</v>
      </c>
    </row>
    <row r="700" spans="51:53" x14ac:dyDescent="0.25">
      <c r="AY700" s="142">
        <f t="shared" si="16"/>
        <v>1</v>
      </c>
      <c r="AZ700" s="142">
        <f>IF(BA700="",0,IFERROR(IF(VLOOKUP(BA700,BA$44:BA699,1,0)&gt;0,0,0),1))</f>
        <v>0</v>
      </c>
      <c r="BA700" s="143">
        <f>IF(DATOS!J658=AW$45,DATOS!C658,"")</f>
        <v>0</v>
      </c>
    </row>
    <row r="701" spans="51:53" x14ac:dyDescent="0.25">
      <c r="AY701" s="142">
        <f t="shared" si="16"/>
        <v>1</v>
      </c>
      <c r="AZ701" s="142">
        <f>IF(BA701="",0,IFERROR(IF(VLOOKUP(BA701,BA$44:BA700,1,0)&gt;0,0,0),1))</f>
        <v>0</v>
      </c>
      <c r="BA701" s="143">
        <f>IF(DATOS!J659=AW$45,DATOS!C659,"")</f>
        <v>0</v>
      </c>
    </row>
    <row r="702" spans="51:53" x14ac:dyDescent="0.25">
      <c r="AY702" s="142">
        <f t="shared" si="16"/>
        <v>1</v>
      </c>
      <c r="AZ702" s="142">
        <f>IF(BA702="",0,IFERROR(IF(VLOOKUP(BA702,BA$44:BA701,1,0)&gt;0,0,0),1))</f>
        <v>0</v>
      </c>
      <c r="BA702" s="143">
        <f>IF(DATOS!J660=AW$45,DATOS!C660,"")</f>
        <v>0</v>
      </c>
    </row>
    <row r="703" spans="51:53" x14ac:dyDescent="0.25">
      <c r="AY703" s="142">
        <f t="shared" si="16"/>
        <v>1</v>
      </c>
      <c r="AZ703" s="142">
        <f>IF(BA703="",0,IFERROR(IF(VLOOKUP(BA703,BA$44:BA702,1,0)&gt;0,0,0),1))</f>
        <v>0</v>
      </c>
      <c r="BA703" s="143">
        <f>IF(DATOS!J661=AW$45,DATOS!C661,"")</f>
        <v>0</v>
      </c>
    </row>
    <row r="704" spans="51:53" x14ac:dyDescent="0.25">
      <c r="AY704" s="142">
        <f t="shared" si="16"/>
        <v>1</v>
      </c>
      <c r="AZ704" s="142">
        <f>IF(BA704="",0,IFERROR(IF(VLOOKUP(BA704,BA$44:BA703,1,0)&gt;0,0,0),1))</f>
        <v>0</v>
      </c>
      <c r="BA704" s="143">
        <f>IF(DATOS!J662=AW$45,DATOS!C662,"")</f>
        <v>0</v>
      </c>
    </row>
    <row r="705" spans="51:53" x14ac:dyDescent="0.25">
      <c r="AY705" s="142">
        <f t="shared" si="16"/>
        <v>1</v>
      </c>
      <c r="AZ705" s="142">
        <f>IF(BA705="",0,IFERROR(IF(VLOOKUP(BA705,BA$44:BA704,1,0)&gt;0,0,0),1))</f>
        <v>0</v>
      </c>
      <c r="BA705" s="143">
        <f>IF(DATOS!J663=AW$45,DATOS!C663,"")</f>
        <v>0</v>
      </c>
    </row>
    <row r="706" spans="51:53" x14ac:dyDescent="0.25">
      <c r="AY706" s="142">
        <f t="shared" si="16"/>
        <v>1</v>
      </c>
      <c r="AZ706" s="142">
        <f>IF(BA706="",0,IFERROR(IF(VLOOKUP(BA706,BA$44:BA705,1,0)&gt;0,0,0),1))</f>
        <v>0</v>
      </c>
      <c r="BA706" s="143">
        <f>IF(DATOS!J664=AW$45,DATOS!C664,"")</f>
        <v>0</v>
      </c>
    </row>
    <row r="707" spans="51:53" x14ac:dyDescent="0.25">
      <c r="AY707" s="142">
        <f t="shared" si="16"/>
        <v>1</v>
      </c>
      <c r="AZ707" s="142">
        <f>IF(BA707="",0,IFERROR(IF(VLOOKUP(BA707,BA$44:BA706,1,0)&gt;0,0,0),1))</f>
        <v>0</v>
      </c>
      <c r="BA707" s="143">
        <f>IF(DATOS!J665=AW$45,DATOS!C665,"")</f>
        <v>0</v>
      </c>
    </row>
    <row r="708" spans="51:53" x14ac:dyDescent="0.25">
      <c r="AY708" s="142">
        <f t="shared" si="16"/>
        <v>1</v>
      </c>
      <c r="AZ708" s="142">
        <f>IF(BA708="",0,IFERROR(IF(VLOOKUP(BA708,BA$44:BA707,1,0)&gt;0,0,0),1))</f>
        <v>0</v>
      </c>
      <c r="BA708" s="143">
        <f>IF(DATOS!J666=AW$45,DATOS!C666,"")</f>
        <v>0</v>
      </c>
    </row>
    <row r="709" spans="51:53" x14ac:dyDescent="0.25">
      <c r="AY709" s="142">
        <f t="shared" si="16"/>
        <v>1</v>
      </c>
      <c r="AZ709" s="142">
        <f>IF(BA709="",0,IFERROR(IF(VLOOKUP(BA709,BA$44:BA708,1,0)&gt;0,0,0),1))</f>
        <v>0</v>
      </c>
      <c r="BA709" s="143">
        <f>IF(DATOS!J667=AW$45,DATOS!C667,"")</f>
        <v>0</v>
      </c>
    </row>
    <row r="710" spans="51:53" x14ac:dyDescent="0.25">
      <c r="AY710" s="142">
        <f t="shared" si="16"/>
        <v>1</v>
      </c>
      <c r="AZ710" s="142">
        <f>IF(BA710="",0,IFERROR(IF(VLOOKUP(BA710,BA$44:BA709,1,0)&gt;0,0,0),1))</f>
        <v>0</v>
      </c>
      <c r="BA710" s="143">
        <f>IF(DATOS!J668=AW$45,DATOS!C668,"")</f>
        <v>0</v>
      </c>
    </row>
    <row r="711" spans="51:53" x14ac:dyDescent="0.25">
      <c r="AY711" s="142">
        <f t="shared" si="16"/>
        <v>1</v>
      </c>
      <c r="AZ711" s="142">
        <f>IF(BA711="",0,IFERROR(IF(VLOOKUP(BA711,BA$44:BA710,1,0)&gt;0,0,0),1))</f>
        <v>0</v>
      </c>
      <c r="BA711" s="143">
        <f>IF(DATOS!J669=AW$45,DATOS!C669,"")</f>
        <v>0</v>
      </c>
    </row>
    <row r="712" spans="51:53" x14ac:dyDescent="0.25">
      <c r="AY712" s="142">
        <f t="shared" si="16"/>
        <v>1</v>
      </c>
      <c r="AZ712" s="142">
        <f>IF(BA712="",0,IFERROR(IF(VLOOKUP(BA712,BA$44:BA711,1,0)&gt;0,0,0),1))</f>
        <v>0</v>
      </c>
      <c r="BA712" s="143">
        <f>IF(DATOS!J670=AW$45,DATOS!C670,"")</f>
        <v>0</v>
      </c>
    </row>
    <row r="713" spans="51:53" x14ac:dyDescent="0.25">
      <c r="AY713" s="142">
        <f t="shared" si="16"/>
        <v>1</v>
      </c>
      <c r="AZ713" s="142">
        <f>IF(BA713="",0,IFERROR(IF(VLOOKUP(BA713,BA$44:BA712,1,0)&gt;0,0,0),1))</f>
        <v>0</v>
      </c>
      <c r="BA713" s="143">
        <f>IF(DATOS!J671=AW$45,DATOS!C671,"")</f>
        <v>0</v>
      </c>
    </row>
    <row r="714" spans="51:53" x14ac:dyDescent="0.25">
      <c r="AY714" s="142">
        <f t="shared" si="16"/>
        <v>1</v>
      </c>
      <c r="AZ714" s="142">
        <f>IF(BA714="",0,IFERROR(IF(VLOOKUP(BA714,BA$44:BA713,1,0)&gt;0,0,0),1))</f>
        <v>0</v>
      </c>
      <c r="BA714" s="143">
        <f>IF(DATOS!J672=AW$45,DATOS!C672,"")</f>
        <v>0</v>
      </c>
    </row>
    <row r="715" spans="51:53" x14ac:dyDescent="0.25">
      <c r="AY715" s="142">
        <f t="shared" si="16"/>
        <v>1</v>
      </c>
      <c r="AZ715" s="142">
        <f>IF(BA715="",0,IFERROR(IF(VLOOKUP(BA715,BA$44:BA714,1,0)&gt;0,0,0),1))</f>
        <v>0</v>
      </c>
      <c r="BA715" s="143">
        <f>IF(DATOS!J673=AW$45,DATOS!C673,"")</f>
        <v>0</v>
      </c>
    </row>
    <row r="716" spans="51:53" x14ac:dyDescent="0.25">
      <c r="AY716" s="142">
        <f t="shared" si="16"/>
        <v>1</v>
      </c>
      <c r="AZ716" s="142">
        <f>IF(BA716="",0,IFERROR(IF(VLOOKUP(BA716,BA$44:BA715,1,0)&gt;0,0,0),1))</f>
        <v>0</v>
      </c>
      <c r="BA716" s="143">
        <f>IF(DATOS!J674=AW$45,DATOS!C674,"")</f>
        <v>0</v>
      </c>
    </row>
    <row r="717" spans="51:53" x14ac:dyDescent="0.25">
      <c r="AY717" s="142">
        <f t="shared" si="16"/>
        <v>1</v>
      </c>
      <c r="AZ717" s="142">
        <f>IF(BA717="",0,IFERROR(IF(VLOOKUP(BA717,BA$44:BA716,1,0)&gt;0,0,0),1))</f>
        <v>0</v>
      </c>
      <c r="BA717" s="143">
        <f>IF(DATOS!J675=AW$45,DATOS!C675,"")</f>
        <v>0</v>
      </c>
    </row>
    <row r="718" spans="51:53" x14ac:dyDescent="0.25">
      <c r="AY718" s="142">
        <f t="shared" si="16"/>
        <v>1</v>
      </c>
      <c r="AZ718" s="142">
        <f>IF(BA718="",0,IFERROR(IF(VLOOKUP(BA718,BA$44:BA717,1,0)&gt;0,0,0),1))</f>
        <v>0</v>
      </c>
      <c r="BA718" s="143">
        <f>IF(DATOS!J676=AW$45,DATOS!C676,"")</f>
        <v>0</v>
      </c>
    </row>
    <row r="719" spans="51:53" x14ac:dyDescent="0.25">
      <c r="AY719" s="142">
        <f t="shared" si="16"/>
        <v>1</v>
      </c>
      <c r="AZ719" s="142">
        <f>IF(BA719="",0,IFERROR(IF(VLOOKUP(BA719,BA$44:BA718,1,0)&gt;0,0,0),1))</f>
        <v>0</v>
      </c>
      <c r="BA719" s="143">
        <f>IF(DATOS!J677=AW$45,DATOS!C677,"")</f>
        <v>0</v>
      </c>
    </row>
    <row r="720" spans="51:53" x14ac:dyDescent="0.25">
      <c r="AY720" s="142">
        <f t="shared" si="16"/>
        <v>1</v>
      </c>
      <c r="AZ720" s="142">
        <f>IF(BA720="",0,IFERROR(IF(VLOOKUP(BA720,BA$44:BA719,1,0)&gt;0,0,0),1))</f>
        <v>0</v>
      </c>
      <c r="BA720" s="143">
        <f>IF(DATOS!J678=AW$45,DATOS!C678,"")</f>
        <v>0</v>
      </c>
    </row>
    <row r="721" spans="51:53" x14ac:dyDescent="0.25">
      <c r="AY721" s="142">
        <f t="shared" si="16"/>
        <v>1</v>
      </c>
      <c r="AZ721" s="142">
        <f>IF(BA721="",0,IFERROR(IF(VLOOKUP(BA721,BA$44:BA720,1,0)&gt;0,0,0),1))</f>
        <v>0</v>
      </c>
      <c r="BA721" s="143">
        <f>IF(DATOS!J679=AW$45,DATOS!C679,"")</f>
        <v>0</v>
      </c>
    </row>
    <row r="722" spans="51:53" x14ac:dyDescent="0.25">
      <c r="AY722" s="142">
        <f t="shared" si="16"/>
        <v>1</v>
      </c>
      <c r="AZ722" s="142">
        <f>IF(BA722="",0,IFERROR(IF(VLOOKUP(BA722,BA$44:BA721,1,0)&gt;0,0,0),1))</f>
        <v>0</v>
      </c>
      <c r="BA722" s="143">
        <f>IF(DATOS!J680=AW$45,DATOS!C680,"")</f>
        <v>0</v>
      </c>
    </row>
    <row r="723" spans="51:53" x14ac:dyDescent="0.25">
      <c r="AY723" s="142">
        <f t="shared" si="16"/>
        <v>1</v>
      </c>
      <c r="AZ723" s="142">
        <f>IF(BA723="",0,IFERROR(IF(VLOOKUP(BA723,BA$44:BA722,1,0)&gt;0,0,0),1))</f>
        <v>0</v>
      </c>
      <c r="BA723" s="143">
        <f>IF(DATOS!J681=AW$45,DATOS!C681,"")</f>
        <v>0</v>
      </c>
    </row>
    <row r="724" spans="51:53" x14ac:dyDescent="0.25">
      <c r="AY724" s="142">
        <f t="shared" si="16"/>
        <v>1</v>
      </c>
      <c r="AZ724" s="142">
        <f>IF(BA724="",0,IFERROR(IF(VLOOKUP(BA724,BA$44:BA723,1,0)&gt;0,0,0),1))</f>
        <v>0</v>
      </c>
      <c r="BA724" s="143">
        <f>IF(DATOS!J682=AW$45,DATOS!C682,"")</f>
        <v>0</v>
      </c>
    </row>
    <row r="725" spans="51:53" x14ac:dyDescent="0.25">
      <c r="AY725" s="142">
        <f t="shared" si="16"/>
        <v>1</v>
      </c>
      <c r="AZ725" s="142">
        <f>IF(BA725="",0,IFERROR(IF(VLOOKUP(BA725,BA$44:BA724,1,0)&gt;0,0,0),1))</f>
        <v>0</v>
      </c>
      <c r="BA725" s="143">
        <f>IF(DATOS!J683=AW$45,DATOS!C683,"")</f>
        <v>0</v>
      </c>
    </row>
    <row r="726" spans="51:53" x14ac:dyDescent="0.25">
      <c r="AY726" s="142">
        <f t="shared" si="16"/>
        <v>1</v>
      </c>
      <c r="AZ726" s="142">
        <f>IF(BA726="",0,IFERROR(IF(VLOOKUP(BA726,BA$44:BA725,1,0)&gt;0,0,0),1))</f>
        <v>0</v>
      </c>
      <c r="BA726" s="143">
        <f>IF(DATOS!J684=AW$45,DATOS!C684,"")</f>
        <v>0</v>
      </c>
    </row>
    <row r="727" spans="51:53" x14ac:dyDescent="0.25">
      <c r="AY727" s="142">
        <f t="shared" si="16"/>
        <v>1</v>
      </c>
      <c r="AZ727" s="142">
        <f>IF(BA727="",0,IFERROR(IF(VLOOKUP(BA727,BA$44:BA726,1,0)&gt;0,0,0),1))</f>
        <v>0</v>
      </c>
      <c r="BA727" s="143">
        <f>IF(DATOS!J685=AW$45,DATOS!C685,"")</f>
        <v>0</v>
      </c>
    </row>
    <row r="728" spans="51:53" x14ac:dyDescent="0.25">
      <c r="AY728" s="142">
        <f t="shared" si="16"/>
        <v>1</v>
      </c>
      <c r="AZ728" s="142">
        <f>IF(BA728="",0,IFERROR(IF(VLOOKUP(BA728,BA$44:BA727,1,0)&gt;0,0,0),1))</f>
        <v>0</v>
      </c>
      <c r="BA728" s="143">
        <f>IF(DATOS!J686=AW$45,DATOS!C686,"")</f>
        <v>0</v>
      </c>
    </row>
    <row r="729" spans="51:53" x14ac:dyDescent="0.25">
      <c r="AY729" s="142">
        <f t="shared" si="16"/>
        <v>1</v>
      </c>
      <c r="AZ729" s="142">
        <f>IF(BA729="",0,IFERROR(IF(VLOOKUP(BA729,BA$44:BA728,1,0)&gt;0,0,0),1))</f>
        <v>0</v>
      </c>
      <c r="BA729" s="143">
        <f>IF(DATOS!J687=AW$45,DATOS!C687,"")</f>
        <v>0</v>
      </c>
    </row>
    <row r="730" spans="51:53" x14ac:dyDescent="0.25">
      <c r="AY730" s="142">
        <f t="shared" si="16"/>
        <v>1</v>
      </c>
      <c r="AZ730" s="142">
        <f>IF(BA730="",0,IFERROR(IF(VLOOKUP(BA730,BA$44:BA729,1,0)&gt;0,0,0),1))</f>
        <v>0</v>
      </c>
      <c r="BA730" s="143">
        <f>IF(DATOS!J688=AW$45,DATOS!C688,"")</f>
        <v>0</v>
      </c>
    </row>
    <row r="731" spans="51:53" x14ac:dyDescent="0.25">
      <c r="AY731" s="142">
        <f t="shared" si="16"/>
        <v>1</v>
      </c>
      <c r="AZ731" s="142">
        <f>IF(BA731="",0,IFERROR(IF(VLOOKUP(BA731,BA$44:BA730,1,0)&gt;0,0,0),1))</f>
        <v>0</v>
      </c>
      <c r="BA731" s="143">
        <f>IF(DATOS!J689=AW$45,DATOS!C689,"")</f>
        <v>0</v>
      </c>
    </row>
    <row r="732" spans="51:53" x14ac:dyDescent="0.25">
      <c r="AY732" s="142">
        <f t="shared" si="16"/>
        <v>1</v>
      </c>
      <c r="AZ732" s="142">
        <f>IF(BA732="",0,IFERROR(IF(VLOOKUP(BA732,BA$44:BA731,1,0)&gt;0,0,0),1))</f>
        <v>0</v>
      </c>
      <c r="BA732" s="143">
        <f>IF(DATOS!J690=AW$45,DATOS!C690,"")</f>
        <v>0</v>
      </c>
    </row>
    <row r="733" spans="51:53" x14ac:dyDescent="0.25">
      <c r="AY733" s="142">
        <f t="shared" si="16"/>
        <v>1</v>
      </c>
      <c r="AZ733" s="142">
        <f>IF(BA733="",0,IFERROR(IF(VLOOKUP(BA733,BA$44:BA732,1,0)&gt;0,0,0),1))</f>
        <v>0</v>
      </c>
      <c r="BA733" s="143">
        <f>IF(DATOS!J691=AW$45,DATOS!C691,"")</f>
        <v>0</v>
      </c>
    </row>
    <row r="734" spans="51:53" x14ac:dyDescent="0.25">
      <c r="AY734" s="142">
        <f t="shared" si="16"/>
        <v>1</v>
      </c>
      <c r="AZ734" s="142">
        <f>IF(BA734="",0,IFERROR(IF(VLOOKUP(BA734,BA$44:BA733,1,0)&gt;0,0,0),1))</f>
        <v>0</v>
      </c>
      <c r="BA734" s="143">
        <f>IF(DATOS!J692=AW$45,DATOS!C692,"")</f>
        <v>0</v>
      </c>
    </row>
    <row r="735" spans="51:53" x14ac:dyDescent="0.25">
      <c r="AY735" s="142">
        <f t="shared" si="16"/>
        <v>1</v>
      </c>
      <c r="AZ735" s="142">
        <f>IF(BA735="",0,IFERROR(IF(VLOOKUP(BA735,BA$44:BA734,1,0)&gt;0,0,0),1))</f>
        <v>0</v>
      </c>
      <c r="BA735" s="143">
        <f>IF(DATOS!J693=AW$45,DATOS!C693,"")</f>
        <v>0</v>
      </c>
    </row>
    <row r="736" spans="51:53" x14ac:dyDescent="0.25">
      <c r="AY736" s="142">
        <f t="shared" si="16"/>
        <v>1</v>
      </c>
      <c r="AZ736" s="142">
        <f>IF(BA736="",0,IFERROR(IF(VLOOKUP(BA736,BA$44:BA735,1,0)&gt;0,0,0),1))</f>
        <v>0</v>
      </c>
      <c r="BA736" s="143">
        <f>IF(DATOS!J694=AW$45,DATOS!C694,"")</f>
        <v>0</v>
      </c>
    </row>
    <row r="737" spans="51:53" x14ac:dyDescent="0.25">
      <c r="AY737" s="142">
        <f t="shared" si="16"/>
        <v>1</v>
      </c>
      <c r="AZ737" s="142">
        <f>IF(BA737="",0,IFERROR(IF(VLOOKUP(BA737,BA$44:BA736,1,0)&gt;0,0,0),1))</f>
        <v>0</v>
      </c>
      <c r="BA737" s="143">
        <f>IF(DATOS!J695=AW$45,DATOS!C695,"")</f>
        <v>0</v>
      </c>
    </row>
    <row r="738" spans="51:53" x14ac:dyDescent="0.25">
      <c r="AY738" s="142">
        <f t="shared" si="16"/>
        <v>1</v>
      </c>
      <c r="AZ738" s="142">
        <f>IF(BA738="",0,IFERROR(IF(VLOOKUP(BA738,BA$44:BA737,1,0)&gt;0,0,0),1))</f>
        <v>0</v>
      </c>
      <c r="BA738" s="143">
        <f>IF(DATOS!J696=AW$45,DATOS!C696,"")</f>
        <v>0</v>
      </c>
    </row>
    <row r="739" spans="51:53" x14ac:dyDescent="0.25">
      <c r="AY739" s="142">
        <f t="shared" si="16"/>
        <v>1</v>
      </c>
      <c r="AZ739" s="142">
        <f>IF(BA739="",0,IFERROR(IF(VLOOKUP(BA739,BA$44:BA738,1,0)&gt;0,0,0),1))</f>
        <v>0</v>
      </c>
      <c r="BA739" s="143">
        <f>IF(DATOS!J697=AW$45,DATOS!C697,"")</f>
        <v>0</v>
      </c>
    </row>
    <row r="740" spans="51:53" x14ac:dyDescent="0.25">
      <c r="AY740" s="142">
        <f t="shared" si="16"/>
        <v>1</v>
      </c>
      <c r="AZ740" s="142">
        <f>IF(BA740="",0,IFERROR(IF(VLOOKUP(BA740,BA$44:BA739,1,0)&gt;0,0,0),1))</f>
        <v>0</v>
      </c>
      <c r="BA740" s="143">
        <f>IF(DATOS!J698=AW$45,DATOS!C698,"")</f>
        <v>0</v>
      </c>
    </row>
    <row r="741" spans="51:53" x14ac:dyDescent="0.25">
      <c r="AY741" s="142">
        <f t="shared" si="16"/>
        <v>1</v>
      </c>
      <c r="AZ741" s="142">
        <f>IF(BA741="",0,IFERROR(IF(VLOOKUP(BA741,BA$44:BA740,1,0)&gt;0,0,0),1))</f>
        <v>0</v>
      </c>
      <c r="BA741" s="143">
        <f>IF(DATOS!J699=AW$45,DATOS!C699,"")</f>
        <v>0</v>
      </c>
    </row>
    <row r="742" spans="51:53" x14ac:dyDescent="0.25">
      <c r="AY742" s="142">
        <f t="shared" si="16"/>
        <v>1</v>
      </c>
      <c r="AZ742" s="142">
        <f>IF(BA742="",0,IFERROR(IF(VLOOKUP(BA742,BA$44:BA741,1,0)&gt;0,0,0),1))</f>
        <v>0</v>
      </c>
      <c r="BA742" s="143">
        <f>IF(DATOS!J700=AW$45,DATOS!C700,"")</f>
        <v>0</v>
      </c>
    </row>
    <row r="743" spans="51:53" x14ac:dyDescent="0.25">
      <c r="AY743" s="142">
        <f t="shared" si="16"/>
        <v>1</v>
      </c>
      <c r="AZ743" s="142">
        <f>IF(BA743="",0,IFERROR(IF(VLOOKUP(BA743,BA$44:BA742,1,0)&gt;0,0,0),1))</f>
        <v>0</v>
      </c>
      <c r="BA743" s="143">
        <f>IF(DATOS!J701=AW$45,DATOS!C701,"")</f>
        <v>0</v>
      </c>
    </row>
    <row r="744" spans="51:53" x14ac:dyDescent="0.25">
      <c r="AY744" s="142">
        <f t="shared" si="16"/>
        <v>1</v>
      </c>
      <c r="AZ744" s="142">
        <f>IF(BA744="",0,IFERROR(IF(VLOOKUP(BA744,BA$44:BA743,1,0)&gt;0,0,0),1))</f>
        <v>0</v>
      </c>
      <c r="BA744" s="143">
        <f>IF(DATOS!J702=AW$45,DATOS!C702,"")</f>
        <v>0</v>
      </c>
    </row>
    <row r="745" spans="51:53" x14ac:dyDescent="0.25">
      <c r="AY745" s="142">
        <f t="shared" si="16"/>
        <v>1</v>
      </c>
      <c r="AZ745" s="142">
        <f>IF(BA745="",0,IFERROR(IF(VLOOKUP(BA745,BA$44:BA744,1,0)&gt;0,0,0),1))</f>
        <v>0</v>
      </c>
      <c r="BA745" s="143">
        <f>IF(DATOS!J703=AW$45,DATOS!C703,"")</f>
        <v>0</v>
      </c>
    </row>
    <row r="746" spans="51:53" x14ac:dyDescent="0.25">
      <c r="AY746" s="142">
        <f t="shared" si="16"/>
        <v>1</v>
      </c>
      <c r="AZ746" s="142">
        <f>IF(BA746="",0,IFERROR(IF(VLOOKUP(BA746,BA$44:BA745,1,0)&gt;0,0,0),1))</f>
        <v>0</v>
      </c>
      <c r="BA746" s="143">
        <f>IF(DATOS!J704=AW$45,DATOS!C704,"")</f>
        <v>0</v>
      </c>
    </row>
    <row r="747" spans="51:53" x14ac:dyDescent="0.25">
      <c r="AY747" s="142">
        <f t="shared" si="16"/>
        <v>1</v>
      </c>
      <c r="AZ747" s="142">
        <f>IF(BA747="",0,IFERROR(IF(VLOOKUP(BA747,BA$44:BA746,1,0)&gt;0,0,0),1))</f>
        <v>0</v>
      </c>
      <c r="BA747" s="143">
        <f>IF(DATOS!J705=AW$45,DATOS!C705,"")</f>
        <v>0</v>
      </c>
    </row>
    <row r="748" spans="51:53" x14ac:dyDescent="0.25">
      <c r="AY748" s="142">
        <f t="shared" ref="AY748:AY811" si="17">AY747+AZ748</f>
        <v>1</v>
      </c>
      <c r="AZ748" s="142">
        <f>IF(BA748="",0,IFERROR(IF(VLOOKUP(BA748,BA$44:BA747,1,0)&gt;0,0,0),1))</f>
        <v>0</v>
      </c>
      <c r="BA748" s="143">
        <f>IF(DATOS!J706=AW$45,DATOS!C706,"")</f>
        <v>0</v>
      </c>
    </row>
    <row r="749" spans="51:53" x14ac:dyDescent="0.25">
      <c r="AY749" s="142">
        <f t="shared" si="17"/>
        <v>1</v>
      </c>
      <c r="AZ749" s="142">
        <f>IF(BA749="",0,IFERROR(IF(VLOOKUP(BA749,BA$44:BA748,1,0)&gt;0,0,0),1))</f>
        <v>0</v>
      </c>
      <c r="BA749" s="143">
        <f>IF(DATOS!J707=AW$45,DATOS!C707,"")</f>
        <v>0</v>
      </c>
    </row>
    <row r="750" spans="51:53" x14ac:dyDescent="0.25">
      <c r="AY750" s="142">
        <f t="shared" si="17"/>
        <v>1</v>
      </c>
      <c r="AZ750" s="142">
        <f>IF(BA750="",0,IFERROR(IF(VLOOKUP(BA750,BA$44:BA749,1,0)&gt;0,0,0),1))</f>
        <v>0</v>
      </c>
      <c r="BA750" s="143">
        <f>IF(DATOS!J708=AW$45,DATOS!C708,"")</f>
        <v>0</v>
      </c>
    </row>
    <row r="751" spans="51:53" x14ac:dyDescent="0.25">
      <c r="AY751" s="142">
        <f t="shared" si="17"/>
        <v>1</v>
      </c>
      <c r="AZ751" s="142">
        <f>IF(BA751="",0,IFERROR(IF(VLOOKUP(BA751,BA$44:BA750,1,0)&gt;0,0,0),1))</f>
        <v>0</v>
      </c>
      <c r="BA751" s="143">
        <f>IF(DATOS!J709=AW$45,DATOS!C709,"")</f>
        <v>0</v>
      </c>
    </row>
    <row r="752" spans="51:53" x14ac:dyDescent="0.25">
      <c r="AY752" s="142">
        <f t="shared" si="17"/>
        <v>1</v>
      </c>
      <c r="AZ752" s="142">
        <f>IF(BA752="",0,IFERROR(IF(VLOOKUP(BA752,BA$44:BA751,1,0)&gt;0,0,0),1))</f>
        <v>0</v>
      </c>
      <c r="BA752" s="143">
        <f>IF(DATOS!J710=AW$45,DATOS!C710,"")</f>
        <v>0</v>
      </c>
    </row>
    <row r="753" spans="51:53" x14ac:dyDescent="0.25">
      <c r="AY753" s="142">
        <f t="shared" si="17"/>
        <v>1</v>
      </c>
      <c r="AZ753" s="142">
        <f>IF(BA753="",0,IFERROR(IF(VLOOKUP(BA753,BA$44:BA752,1,0)&gt;0,0,0),1))</f>
        <v>0</v>
      </c>
      <c r="BA753" s="143">
        <f>IF(DATOS!J711=AW$45,DATOS!C711,"")</f>
        <v>0</v>
      </c>
    </row>
    <row r="754" spans="51:53" x14ac:dyDescent="0.25">
      <c r="AY754" s="142">
        <f t="shared" si="17"/>
        <v>1</v>
      </c>
      <c r="AZ754" s="142">
        <f>IF(BA754="",0,IFERROR(IF(VLOOKUP(BA754,BA$44:BA753,1,0)&gt;0,0,0),1))</f>
        <v>0</v>
      </c>
      <c r="BA754" s="143">
        <f>IF(DATOS!J712=AW$45,DATOS!C712,"")</f>
        <v>0</v>
      </c>
    </row>
    <row r="755" spans="51:53" x14ac:dyDescent="0.25">
      <c r="AY755" s="142">
        <f t="shared" si="17"/>
        <v>1</v>
      </c>
      <c r="AZ755" s="142">
        <f>IF(BA755="",0,IFERROR(IF(VLOOKUP(BA755,BA$44:BA754,1,0)&gt;0,0,0),1))</f>
        <v>0</v>
      </c>
      <c r="BA755" s="143">
        <f>IF(DATOS!J713=AW$45,DATOS!C713,"")</f>
        <v>0</v>
      </c>
    </row>
    <row r="756" spans="51:53" x14ac:dyDescent="0.25">
      <c r="AY756" s="142">
        <f t="shared" si="17"/>
        <v>1</v>
      </c>
      <c r="AZ756" s="142">
        <f>IF(BA756="",0,IFERROR(IF(VLOOKUP(BA756,BA$44:BA755,1,0)&gt;0,0,0),1))</f>
        <v>0</v>
      </c>
      <c r="BA756" s="143">
        <f>IF(DATOS!J714=AW$45,DATOS!C714,"")</f>
        <v>0</v>
      </c>
    </row>
    <row r="757" spans="51:53" x14ac:dyDescent="0.25">
      <c r="AY757" s="142">
        <f t="shared" si="17"/>
        <v>1</v>
      </c>
      <c r="AZ757" s="142">
        <f>IF(BA757="",0,IFERROR(IF(VLOOKUP(BA757,BA$44:BA756,1,0)&gt;0,0,0),1))</f>
        <v>0</v>
      </c>
      <c r="BA757" s="143">
        <f>IF(DATOS!J715=AW$45,DATOS!C715,"")</f>
        <v>0</v>
      </c>
    </row>
    <row r="758" spans="51:53" x14ac:dyDescent="0.25">
      <c r="AY758" s="142">
        <f t="shared" si="17"/>
        <v>1</v>
      </c>
      <c r="AZ758" s="142">
        <f>IF(BA758="",0,IFERROR(IF(VLOOKUP(BA758,BA$44:BA757,1,0)&gt;0,0,0),1))</f>
        <v>0</v>
      </c>
      <c r="BA758" s="143">
        <f>IF(DATOS!J716=AW$45,DATOS!C716,"")</f>
        <v>0</v>
      </c>
    </row>
    <row r="759" spans="51:53" x14ac:dyDescent="0.25">
      <c r="AY759" s="142">
        <f t="shared" si="17"/>
        <v>1</v>
      </c>
      <c r="AZ759" s="142">
        <f>IF(BA759="",0,IFERROR(IF(VLOOKUP(BA759,BA$44:BA758,1,0)&gt;0,0,0),1))</f>
        <v>0</v>
      </c>
      <c r="BA759" s="143">
        <f>IF(DATOS!J717=AW$45,DATOS!C717,"")</f>
        <v>0</v>
      </c>
    </row>
    <row r="760" spans="51:53" x14ac:dyDescent="0.25">
      <c r="AY760" s="142">
        <f t="shared" si="17"/>
        <v>1</v>
      </c>
      <c r="AZ760" s="142">
        <f>IF(BA760="",0,IFERROR(IF(VLOOKUP(BA760,BA$44:BA759,1,0)&gt;0,0,0),1))</f>
        <v>0</v>
      </c>
      <c r="BA760" s="143">
        <f>IF(DATOS!J718=AW$45,DATOS!C718,"")</f>
        <v>0</v>
      </c>
    </row>
    <row r="761" spans="51:53" x14ac:dyDescent="0.25">
      <c r="AY761" s="142">
        <f t="shared" si="17"/>
        <v>1</v>
      </c>
      <c r="AZ761" s="142">
        <f>IF(BA761="",0,IFERROR(IF(VLOOKUP(BA761,BA$44:BA760,1,0)&gt;0,0,0),1))</f>
        <v>0</v>
      </c>
      <c r="BA761" s="143">
        <f>IF(DATOS!J719=AW$45,DATOS!C719,"")</f>
        <v>0</v>
      </c>
    </row>
    <row r="762" spans="51:53" x14ac:dyDescent="0.25">
      <c r="AY762" s="142">
        <f t="shared" si="17"/>
        <v>1</v>
      </c>
      <c r="AZ762" s="142">
        <f>IF(BA762="",0,IFERROR(IF(VLOOKUP(BA762,BA$44:BA761,1,0)&gt;0,0,0),1))</f>
        <v>0</v>
      </c>
      <c r="BA762" s="143">
        <f>IF(DATOS!J720=AW$45,DATOS!C720,"")</f>
        <v>0</v>
      </c>
    </row>
    <row r="763" spans="51:53" x14ac:dyDescent="0.25">
      <c r="AY763" s="142">
        <f t="shared" si="17"/>
        <v>1</v>
      </c>
      <c r="AZ763" s="142">
        <f>IF(BA763="",0,IFERROR(IF(VLOOKUP(BA763,BA$44:BA762,1,0)&gt;0,0,0),1))</f>
        <v>0</v>
      </c>
      <c r="BA763" s="143">
        <f>IF(DATOS!J721=AW$45,DATOS!C721,"")</f>
        <v>0</v>
      </c>
    </row>
    <row r="764" spans="51:53" x14ac:dyDescent="0.25">
      <c r="AY764" s="142">
        <f t="shared" si="17"/>
        <v>1</v>
      </c>
      <c r="AZ764" s="142">
        <f>IF(BA764="",0,IFERROR(IF(VLOOKUP(BA764,BA$44:BA763,1,0)&gt;0,0,0),1))</f>
        <v>0</v>
      </c>
      <c r="BA764" s="143">
        <f>IF(DATOS!J722=AW$45,DATOS!C722,"")</f>
        <v>0</v>
      </c>
    </row>
    <row r="765" spans="51:53" x14ac:dyDescent="0.25">
      <c r="AY765" s="142">
        <f t="shared" si="17"/>
        <v>1</v>
      </c>
      <c r="AZ765" s="142">
        <f>IF(BA765="",0,IFERROR(IF(VLOOKUP(BA765,BA$44:BA764,1,0)&gt;0,0,0),1))</f>
        <v>0</v>
      </c>
      <c r="BA765" s="143">
        <f>IF(DATOS!J723=AW$45,DATOS!C723,"")</f>
        <v>0</v>
      </c>
    </row>
    <row r="766" spans="51:53" x14ac:dyDescent="0.25">
      <c r="AY766" s="142">
        <f t="shared" si="17"/>
        <v>1</v>
      </c>
      <c r="AZ766" s="142">
        <f>IF(BA766="",0,IFERROR(IF(VLOOKUP(BA766,BA$44:BA765,1,0)&gt;0,0,0),1))</f>
        <v>0</v>
      </c>
      <c r="BA766" s="143">
        <f>IF(DATOS!J724=AW$45,DATOS!C724,"")</f>
        <v>0</v>
      </c>
    </row>
    <row r="767" spans="51:53" x14ac:dyDescent="0.25">
      <c r="AY767" s="142">
        <f t="shared" si="17"/>
        <v>1</v>
      </c>
      <c r="AZ767" s="142">
        <f>IF(BA767="",0,IFERROR(IF(VLOOKUP(BA767,BA$44:BA766,1,0)&gt;0,0,0),1))</f>
        <v>0</v>
      </c>
      <c r="BA767" s="143">
        <f>IF(DATOS!J725=AW$45,DATOS!C725,"")</f>
        <v>0</v>
      </c>
    </row>
    <row r="768" spans="51:53" x14ac:dyDescent="0.25">
      <c r="AY768" s="142">
        <f t="shared" si="17"/>
        <v>1</v>
      </c>
      <c r="AZ768" s="142">
        <f>IF(BA768="",0,IFERROR(IF(VLOOKUP(BA768,BA$44:BA767,1,0)&gt;0,0,0),1))</f>
        <v>0</v>
      </c>
      <c r="BA768" s="143">
        <f>IF(DATOS!J726=AW$45,DATOS!C726,"")</f>
        <v>0</v>
      </c>
    </row>
    <row r="769" spans="51:53" x14ac:dyDescent="0.25">
      <c r="AY769" s="142">
        <f t="shared" si="17"/>
        <v>1</v>
      </c>
      <c r="AZ769" s="142">
        <f>IF(BA769="",0,IFERROR(IF(VLOOKUP(BA769,BA$44:BA768,1,0)&gt;0,0,0),1))</f>
        <v>0</v>
      </c>
      <c r="BA769" s="143">
        <f>IF(DATOS!J727=AW$45,DATOS!C727,"")</f>
        <v>0</v>
      </c>
    </row>
    <row r="770" spans="51:53" x14ac:dyDescent="0.25">
      <c r="AY770" s="142">
        <f t="shared" si="17"/>
        <v>1</v>
      </c>
      <c r="AZ770" s="142">
        <f>IF(BA770="",0,IFERROR(IF(VLOOKUP(BA770,BA$44:BA769,1,0)&gt;0,0,0),1))</f>
        <v>0</v>
      </c>
      <c r="BA770" s="143">
        <f>IF(DATOS!J728=AW$45,DATOS!C728,"")</f>
        <v>0</v>
      </c>
    </row>
    <row r="771" spans="51:53" x14ac:dyDescent="0.25">
      <c r="AY771" s="142">
        <f t="shared" si="17"/>
        <v>1</v>
      </c>
      <c r="AZ771" s="142">
        <f>IF(BA771="",0,IFERROR(IF(VLOOKUP(BA771,BA$44:BA770,1,0)&gt;0,0,0),1))</f>
        <v>0</v>
      </c>
      <c r="BA771" s="143">
        <f>IF(DATOS!J729=AW$45,DATOS!C729,"")</f>
        <v>0</v>
      </c>
    </row>
    <row r="772" spans="51:53" x14ac:dyDescent="0.25">
      <c r="AY772" s="142">
        <f t="shared" si="17"/>
        <v>1</v>
      </c>
      <c r="AZ772" s="142">
        <f>IF(BA772="",0,IFERROR(IF(VLOOKUP(BA772,BA$44:BA771,1,0)&gt;0,0,0),1))</f>
        <v>0</v>
      </c>
      <c r="BA772" s="143">
        <f>IF(DATOS!J730=AW$45,DATOS!C730,"")</f>
        <v>0</v>
      </c>
    </row>
    <row r="773" spans="51:53" x14ac:dyDescent="0.25">
      <c r="AY773" s="142">
        <f t="shared" si="17"/>
        <v>1</v>
      </c>
      <c r="AZ773" s="142">
        <f>IF(BA773="",0,IFERROR(IF(VLOOKUP(BA773,BA$44:BA772,1,0)&gt;0,0,0),1))</f>
        <v>0</v>
      </c>
      <c r="BA773" s="143">
        <f>IF(DATOS!J731=AW$45,DATOS!C731,"")</f>
        <v>0</v>
      </c>
    </row>
    <row r="774" spans="51:53" x14ac:dyDescent="0.25">
      <c r="AY774" s="142">
        <f t="shared" si="17"/>
        <v>1</v>
      </c>
      <c r="AZ774" s="142">
        <f>IF(BA774="",0,IFERROR(IF(VLOOKUP(BA774,BA$44:BA773,1,0)&gt;0,0,0),1))</f>
        <v>0</v>
      </c>
      <c r="BA774" s="143">
        <f>IF(DATOS!J732=AW$45,DATOS!C732,"")</f>
        <v>0</v>
      </c>
    </row>
    <row r="775" spans="51:53" x14ac:dyDescent="0.25">
      <c r="AY775" s="142">
        <f t="shared" si="17"/>
        <v>1</v>
      </c>
      <c r="AZ775" s="142">
        <f>IF(BA775="",0,IFERROR(IF(VLOOKUP(BA775,BA$44:BA774,1,0)&gt;0,0,0),1))</f>
        <v>0</v>
      </c>
      <c r="BA775" s="143">
        <f>IF(DATOS!J733=AW$45,DATOS!C733,"")</f>
        <v>0</v>
      </c>
    </row>
    <row r="776" spans="51:53" x14ac:dyDescent="0.25">
      <c r="AY776" s="142">
        <f t="shared" si="17"/>
        <v>1</v>
      </c>
      <c r="AZ776" s="142">
        <f>IF(BA776="",0,IFERROR(IF(VLOOKUP(BA776,BA$44:BA775,1,0)&gt;0,0,0),1))</f>
        <v>0</v>
      </c>
      <c r="BA776" s="143">
        <f>IF(DATOS!J734=AW$45,DATOS!C734,"")</f>
        <v>0</v>
      </c>
    </row>
    <row r="777" spans="51:53" x14ac:dyDescent="0.25">
      <c r="AY777" s="142">
        <f t="shared" si="17"/>
        <v>1</v>
      </c>
      <c r="AZ777" s="142">
        <f>IF(BA777="",0,IFERROR(IF(VLOOKUP(BA777,BA$44:BA776,1,0)&gt;0,0,0),1))</f>
        <v>0</v>
      </c>
      <c r="BA777" s="143">
        <f>IF(DATOS!J735=AW$45,DATOS!C735,"")</f>
        <v>0</v>
      </c>
    </row>
    <row r="778" spans="51:53" x14ac:dyDescent="0.25">
      <c r="AY778" s="142">
        <f t="shared" si="17"/>
        <v>1</v>
      </c>
      <c r="AZ778" s="142">
        <f>IF(BA778="",0,IFERROR(IF(VLOOKUP(BA778,BA$44:BA777,1,0)&gt;0,0,0),1))</f>
        <v>0</v>
      </c>
      <c r="BA778" s="143">
        <f>IF(DATOS!J736=AW$45,DATOS!C736,"")</f>
        <v>0</v>
      </c>
    </row>
    <row r="779" spans="51:53" x14ac:dyDescent="0.25">
      <c r="AY779" s="142">
        <f t="shared" si="17"/>
        <v>1</v>
      </c>
      <c r="AZ779" s="142">
        <f>IF(BA779="",0,IFERROR(IF(VLOOKUP(BA779,BA$44:BA778,1,0)&gt;0,0,0),1))</f>
        <v>0</v>
      </c>
      <c r="BA779" s="143">
        <f>IF(DATOS!J737=AW$45,DATOS!C737,"")</f>
        <v>0</v>
      </c>
    </row>
    <row r="780" spans="51:53" x14ac:dyDescent="0.25">
      <c r="AY780" s="142">
        <f t="shared" si="17"/>
        <v>1</v>
      </c>
      <c r="AZ780" s="142">
        <f>IF(BA780="",0,IFERROR(IF(VLOOKUP(BA780,BA$44:BA779,1,0)&gt;0,0,0),1))</f>
        <v>0</v>
      </c>
      <c r="BA780" s="143">
        <f>IF(DATOS!J738=AW$45,DATOS!C738,"")</f>
        <v>0</v>
      </c>
    </row>
    <row r="781" spans="51:53" x14ac:dyDescent="0.25">
      <c r="AY781" s="142">
        <f t="shared" si="17"/>
        <v>1</v>
      </c>
      <c r="AZ781" s="142">
        <f>IF(BA781="",0,IFERROR(IF(VLOOKUP(BA781,BA$44:BA780,1,0)&gt;0,0,0),1))</f>
        <v>0</v>
      </c>
      <c r="BA781" s="143">
        <f>IF(DATOS!J739=AW$45,DATOS!C739,"")</f>
        <v>0</v>
      </c>
    </row>
    <row r="782" spans="51:53" x14ac:dyDescent="0.25">
      <c r="AY782" s="142">
        <f t="shared" si="17"/>
        <v>1</v>
      </c>
      <c r="AZ782" s="142">
        <f>IF(BA782="",0,IFERROR(IF(VLOOKUP(BA782,BA$44:BA781,1,0)&gt;0,0,0),1))</f>
        <v>0</v>
      </c>
      <c r="BA782" s="143">
        <f>IF(DATOS!J740=AW$45,DATOS!C740,"")</f>
        <v>0</v>
      </c>
    </row>
    <row r="783" spans="51:53" x14ac:dyDescent="0.25">
      <c r="AY783" s="142">
        <f t="shared" si="17"/>
        <v>1</v>
      </c>
      <c r="AZ783" s="142">
        <f>IF(BA783="",0,IFERROR(IF(VLOOKUP(BA783,BA$44:BA782,1,0)&gt;0,0,0),1))</f>
        <v>0</v>
      </c>
      <c r="BA783" s="143">
        <f>IF(DATOS!J741=AW$45,DATOS!C741,"")</f>
        <v>0</v>
      </c>
    </row>
    <row r="784" spans="51:53" x14ac:dyDescent="0.25">
      <c r="AY784" s="142">
        <f t="shared" si="17"/>
        <v>1</v>
      </c>
      <c r="AZ784" s="142">
        <f>IF(BA784="",0,IFERROR(IF(VLOOKUP(BA784,BA$44:BA783,1,0)&gt;0,0,0),1))</f>
        <v>0</v>
      </c>
      <c r="BA784" s="143">
        <f>IF(DATOS!J742=AW$45,DATOS!C742,"")</f>
        <v>0</v>
      </c>
    </row>
    <row r="785" spans="51:53" x14ac:dyDescent="0.25">
      <c r="AY785" s="142">
        <f t="shared" si="17"/>
        <v>1</v>
      </c>
      <c r="AZ785" s="142">
        <f>IF(BA785="",0,IFERROR(IF(VLOOKUP(BA785,BA$44:BA784,1,0)&gt;0,0,0),1))</f>
        <v>0</v>
      </c>
      <c r="BA785" s="143">
        <f>IF(DATOS!J743=AW$45,DATOS!C743,"")</f>
        <v>0</v>
      </c>
    </row>
    <row r="786" spans="51:53" x14ac:dyDescent="0.25">
      <c r="AY786" s="142">
        <f t="shared" si="17"/>
        <v>1</v>
      </c>
      <c r="AZ786" s="142">
        <f>IF(BA786="",0,IFERROR(IF(VLOOKUP(BA786,BA$44:BA785,1,0)&gt;0,0,0),1))</f>
        <v>0</v>
      </c>
      <c r="BA786" s="143">
        <f>IF(DATOS!J744=AW$45,DATOS!C744,"")</f>
        <v>0</v>
      </c>
    </row>
    <row r="787" spans="51:53" x14ac:dyDescent="0.25">
      <c r="AY787" s="142">
        <f t="shared" si="17"/>
        <v>1</v>
      </c>
      <c r="AZ787" s="142">
        <f>IF(BA787="",0,IFERROR(IF(VLOOKUP(BA787,BA$44:BA786,1,0)&gt;0,0,0),1))</f>
        <v>0</v>
      </c>
      <c r="BA787" s="143">
        <f>IF(DATOS!J745=AW$45,DATOS!C745,"")</f>
        <v>0</v>
      </c>
    </row>
    <row r="788" spans="51:53" x14ac:dyDescent="0.25">
      <c r="AY788" s="142">
        <f t="shared" si="17"/>
        <v>1</v>
      </c>
      <c r="AZ788" s="142">
        <f>IF(BA788="",0,IFERROR(IF(VLOOKUP(BA788,BA$44:BA787,1,0)&gt;0,0,0),1))</f>
        <v>0</v>
      </c>
      <c r="BA788" s="143">
        <f>IF(DATOS!J746=AW$45,DATOS!C746,"")</f>
        <v>0</v>
      </c>
    </row>
    <row r="789" spans="51:53" x14ac:dyDescent="0.25">
      <c r="AY789" s="142">
        <f t="shared" si="17"/>
        <v>1</v>
      </c>
      <c r="AZ789" s="142">
        <f>IF(BA789="",0,IFERROR(IF(VLOOKUP(BA789,BA$44:BA788,1,0)&gt;0,0,0),1))</f>
        <v>0</v>
      </c>
      <c r="BA789" s="143">
        <f>IF(DATOS!J747=AW$45,DATOS!C747,"")</f>
        <v>0</v>
      </c>
    </row>
    <row r="790" spans="51:53" x14ac:dyDescent="0.25">
      <c r="AY790" s="142">
        <f t="shared" si="17"/>
        <v>1</v>
      </c>
      <c r="AZ790" s="142">
        <f>IF(BA790="",0,IFERROR(IF(VLOOKUP(BA790,BA$44:BA789,1,0)&gt;0,0,0),1))</f>
        <v>0</v>
      </c>
      <c r="BA790" s="143">
        <f>IF(DATOS!J748=AW$45,DATOS!C748,"")</f>
        <v>0</v>
      </c>
    </row>
    <row r="791" spans="51:53" x14ac:dyDescent="0.25">
      <c r="AY791" s="142">
        <f t="shared" si="17"/>
        <v>1</v>
      </c>
      <c r="AZ791" s="142">
        <f>IF(BA791="",0,IFERROR(IF(VLOOKUP(BA791,BA$44:BA790,1,0)&gt;0,0,0),1))</f>
        <v>0</v>
      </c>
      <c r="BA791" s="143">
        <f>IF(DATOS!J749=AW$45,DATOS!C749,"")</f>
        <v>0</v>
      </c>
    </row>
    <row r="792" spans="51:53" x14ac:dyDescent="0.25">
      <c r="AY792" s="142">
        <f t="shared" si="17"/>
        <v>1</v>
      </c>
      <c r="AZ792" s="142">
        <f>IF(BA792="",0,IFERROR(IF(VLOOKUP(BA792,BA$44:BA791,1,0)&gt;0,0,0),1))</f>
        <v>0</v>
      </c>
      <c r="BA792" s="143">
        <f>IF(DATOS!J750=AW$45,DATOS!C750,"")</f>
        <v>0</v>
      </c>
    </row>
    <row r="793" spans="51:53" x14ac:dyDescent="0.25">
      <c r="AY793" s="142">
        <f t="shared" si="17"/>
        <v>1</v>
      </c>
      <c r="AZ793" s="142">
        <f>IF(BA793="",0,IFERROR(IF(VLOOKUP(BA793,BA$44:BA792,1,0)&gt;0,0,0),1))</f>
        <v>0</v>
      </c>
      <c r="BA793" s="143">
        <f>IF(DATOS!J751=AW$45,DATOS!C751,"")</f>
        <v>0</v>
      </c>
    </row>
    <row r="794" spans="51:53" x14ac:dyDescent="0.25">
      <c r="AY794" s="142">
        <f t="shared" si="17"/>
        <v>1</v>
      </c>
      <c r="AZ794" s="142">
        <f>IF(BA794="",0,IFERROR(IF(VLOOKUP(BA794,BA$44:BA793,1,0)&gt;0,0,0),1))</f>
        <v>0</v>
      </c>
      <c r="BA794" s="143">
        <f>IF(DATOS!J752=AW$45,DATOS!C752,"")</f>
        <v>0</v>
      </c>
    </row>
    <row r="795" spans="51:53" x14ac:dyDescent="0.25">
      <c r="AY795" s="142">
        <f t="shared" si="17"/>
        <v>1</v>
      </c>
      <c r="AZ795" s="142">
        <f>IF(BA795="",0,IFERROR(IF(VLOOKUP(BA795,BA$44:BA794,1,0)&gt;0,0,0),1))</f>
        <v>0</v>
      </c>
      <c r="BA795" s="143">
        <f>IF(DATOS!J753=AW$45,DATOS!C753,"")</f>
        <v>0</v>
      </c>
    </row>
    <row r="796" spans="51:53" x14ac:dyDescent="0.25">
      <c r="AY796" s="142">
        <f t="shared" si="17"/>
        <v>1</v>
      </c>
      <c r="AZ796" s="142">
        <f>IF(BA796="",0,IFERROR(IF(VLOOKUP(BA796,BA$44:BA795,1,0)&gt;0,0,0),1))</f>
        <v>0</v>
      </c>
      <c r="BA796" s="143">
        <f>IF(DATOS!J754=AW$45,DATOS!C754,"")</f>
        <v>0</v>
      </c>
    </row>
    <row r="797" spans="51:53" x14ac:dyDescent="0.25">
      <c r="AY797" s="142">
        <f t="shared" si="17"/>
        <v>1</v>
      </c>
      <c r="AZ797" s="142">
        <f>IF(BA797="",0,IFERROR(IF(VLOOKUP(BA797,BA$44:BA796,1,0)&gt;0,0,0),1))</f>
        <v>0</v>
      </c>
      <c r="BA797" s="143">
        <f>IF(DATOS!J755=AW$45,DATOS!C755,"")</f>
        <v>0</v>
      </c>
    </row>
    <row r="798" spans="51:53" x14ac:dyDescent="0.25">
      <c r="AY798" s="142">
        <f t="shared" si="17"/>
        <v>1</v>
      </c>
      <c r="AZ798" s="142">
        <f>IF(BA798="",0,IFERROR(IF(VLOOKUP(BA798,BA$44:BA797,1,0)&gt;0,0,0),1))</f>
        <v>0</v>
      </c>
      <c r="BA798" s="143">
        <f>IF(DATOS!J756=AW$45,DATOS!C756,"")</f>
        <v>0</v>
      </c>
    </row>
    <row r="799" spans="51:53" x14ac:dyDescent="0.25">
      <c r="AY799" s="142">
        <f t="shared" si="17"/>
        <v>1</v>
      </c>
      <c r="AZ799" s="142">
        <f>IF(BA799="",0,IFERROR(IF(VLOOKUP(BA799,BA$44:BA798,1,0)&gt;0,0,0),1))</f>
        <v>0</v>
      </c>
      <c r="BA799" s="143">
        <f>IF(DATOS!J757=AW$45,DATOS!C757,"")</f>
        <v>0</v>
      </c>
    </row>
    <row r="800" spans="51:53" x14ac:dyDescent="0.25">
      <c r="AY800" s="142">
        <f t="shared" si="17"/>
        <v>1</v>
      </c>
      <c r="AZ800" s="142">
        <f>IF(BA800="",0,IFERROR(IF(VLOOKUP(BA800,BA$44:BA799,1,0)&gt;0,0,0),1))</f>
        <v>0</v>
      </c>
      <c r="BA800" s="143">
        <f>IF(DATOS!J758=AW$45,DATOS!C758,"")</f>
        <v>0</v>
      </c>
    </row>
    <row r="801" spans="51:53" x14ac:dyDescent="0.25">
      <c r="AY801" s="142">
        <f t="shared" si="17"/>
        <v>1</v>
      </c>
      <c r="AZ801" s="142">
        <f>IF(BA801="",0,IFERROR(IF(VLOOKUP(BA801,BA$44:BA800,1,0)&gt;0,0,0),1))</f>
        <v>0</v>
      </c>
      <c r="BA801" s="143">
        <f>IF(DATOS!J759=AW$45,DATOS!C759,"")</f>
        <v>0</v>
      </c>
    </row>
    <row r="802" spans="51:53" x14ac:dyDescent="0.25">
      <c r="AY802" s="142">
        <f t="shared" si="17"/>
        <v>1</v>
      </c>
      <c r="AZ802" s="142">
        <f>IF(BA802="",0,IFERROR(IF(VLOOKUP(BA802,BA$44:BA801,1,0)&gt;0,0,0),1))</f>
        <v>0</v>
      </c>
      <c r="BA802" s="143">
        <f>IF(DATOS!J760=AW$45,DATOS!C760,"")</f>
        <v>0</v>
      </c>
    </row>
    <row r="803" spans="51:53" x14ac:dyDescent="0.25">
      <c r="AY803" s="142">
        <f t="shared" si="17"/>
        <v>1</v>
      </c>
      <c r="AZ803" s="142">
        <f>IF(BA803="",0,IFERROR(IF(VLOOKUP(BA803,BA$44:BA802,1,0)&gt;0,0,0),1))</f>
        <v>0</v>
      </c>
      <c r="BA803" s="143">
        <f>IF(DATOS!J761=AW$45,DATOS!C761,"")</f>
        <v>0</v>
      </c>
    </row>
    <row r="804" spans="51:53" x14ac:dyDescent="0.25">
      <c r="AY804" s="142">
        <f t="shared" si="17"/>
        <v>1</v>
      </c>
      <c r="AZ804" s="142">
        <f>IF(BA804="",0,IFERROR(IF(VLOOKUP(BA804,BA$44:BA803,1,0)&gt;0,0,0),1))</f>
        <v>0</v>
      </c>
      <c r="BA804" s="143">
        <f>IF(DATOS!J762=AW$45,DATOS!C762,"")</f>
        <v>0</v>
      </c>
    </row>
    <row r="805" spans="51:53" x14ac:dyDescent="0.25">
      <c r="AY805" s="142">
        <f t="shared" si="17"/>
        <v>1</v>
      </c>
      <c r="AZ805" s="142">
        <f>IF(BA805="",0,IFERROR(IF(VLOOKUP(BA805,BA$44:BA804,1,0)&gt;0,0,0),1))</f>
        <v>0</v>
      </c>
      <c r="BA805" s="143">
        <f>IF(DATOS!J763=AW$45,DATOS!C763,"")</f>
        <v>0</v>
      </c>
    </row>
    <row r="806" spans="51:53" x14ac:dyDescent="0.25">
      <c r="AY806" s="142">
        <f t="shared" si="17"/>
        <v>1</v>
      </c>
      <c r="AZ806" s="142">
        <f>IF(BA806="",0,IFERROR(IF(VLOOKUP(BA806,BA$44:BA805,1,0)&gt;0,0,0),1))</f>
        <v>0</v>
      </c>
      <c r="BA806" s="143">
        <f>IF(DATOS!J764=AW$45,DATOS!C764,"")</f>
        <v>0</v>
      </c>
    </row>
    <row r="807" spans="51:53" x14ac:dyDescent="0.25">
      <c r="AY807" s="142">
        <f t="shared" si="17"/>
        <v>1</v>
      </c>
      <c r="AZ807" s="142">
        <f>IF(BA807="",0,IFERROR(IF(VLOOKUP(BA807,BA$44:BA806,1,0)&gt;0,0,0),1))</f>
        <v>0</v>
      </c>
      <c r="BA807" s="143">
        <f>IF(DATOS!J765=AW$45,DATOS!C765,"")</f>
        <v>0</v>
      </c>
    </row>
    <row r="808" spans="51:53" x14ac:dyDescent="0.25">
      <c r="AY808" s="142">
        <f t="shared" si="17"/>
        <v>1</v>
      </c>
      <c r="AZ808" s="142">
        <f>IF(BA808="",0,IFERROR(IF(VLOOKUP(BA808,BA$44:BA807,1,0)&gt;0,0,0),1))</f>
        <v>0</v>
      </c>
      <c r="BA808" s="143">
        <f>IF(DATOS!J766=AW$45,DATOS!C766,"")</f>
        <v>0</v>
      </c>
    </row>
    <row r="809" spans="51:53" x14ac:dyDescent="0.25">
      <c r="AY809" s="142">
        <f t="shared" si="17"/>
        <v>1</v>
      </c>
      <c r="AZ809" s="142">
        <f>IF(BA809="",0,IFERROR(IF(VLOOKUP(BA809,BA$44:BA808,1,0)&gt;0,0,0),1))</f>
        <v>0</v>
      </c>
      <c r="BA809" s="143">
        <f>IF(DATOS!J767=AW$45,DATOS!C767,"")</f>
        <v>0</v>
      </c>
    </row>
    <row r="810" spans="51:53" x14ac:dyDescent="0.25">
      <c r="AY810" s="142">
        <f t="shared" si="17"/>
        <v>1</v>
      </c>
      <c r="AZ810" s="142">
        <f>IF(BA810="",0,IFERROR(IF(VLOOKUP(BA810,BA$44:BA809,1,0)&gt;0,0,0),1))</f>
        <v>0</v>
      </c>
      <c r="BA810" s="143">
        <f>IF(DATOS!J768=AW$45,DATOS!C768,"")</f>
        <v>0</v>
      </c>
    </row>
    <row r="811" spans="51:53" x14ac:dyDescent="0.25">
      <c r="AY811" s="142">
        <f t="shared" si="17"/>
        <v>1</v>
      </c>
      <c r="AZ811" s="142">
        <f>IF(BA811="",0,IFERROR(IF(VLOOKUP(BA811,BA$44:BA810,1,0)&gt;0,0,0),1))</f>
        <v>0</v>
      </c>
      <c r="BA811" s="143">
        <f>IF(DATOS!J769=AW$45,DATOS!C769,"")</f>
        <v>0</v>
      </c>
    </row>
    <row r="812" spans="51:53" x14ac:dyDescent="0.25">
      <c r="AY812" s="142">
        <f t="shared" ref="AY812:AY875" si="18">AY811+AZ812</f>
        <v>1</v>
      </c>
      <c r="AZ812" s="142">
        <f>IF(BA812="",0,IFERROR(IF(VLOOKUP(BA812,BA$44:BA811,1,0)&gt;0,0,0),1))</f>
        <v>0</v>
      </c>
      <c r="BA812" s="143">
        <f>IF(DATOS!J770=AW$45,DATOS!C770,"")</f>
        <v>0</v>
      </c>
    </row>
    <row r="813" spans="51:53" x14ac:dyDescent="0.25">
      <c r="AY813" s="142">
        <f t="shared" si="18"/>
        <v>1</v>
      </c>
      <c r="AZ813" s="142">
        <f>IF(BA813="",0,IFERROR(IF(VLOOKUP(BA813,BA$44:BA812,1,0)&gt;0,0,0),1))</f>
        <v>0</v>
      </c>
      <c r="BA813" s="143">
        <f>IF(DATOS!J771=AW$45,DATOS!C771,"")</f>
        <v>0</v>
      </c>
    </row>
    <row r="814" spans="51:53" x14ac:dyDescent="0.25">
      <c r="AY814" s="142">
        <f t="shared" si="18"/>
        <v>1</v>
      </c>
      <c r="AZ814" s="142">
        <f>IF(BA814="",0,IFERROR(IF(VLOOKUP(BA814,BA$44:BA813,1,0)&gt;0,0,0),1))</f>
        <v>0</v>
      </c>
      <c r="BA814" s="143">
        <f>IF(DATOS!J772=AW$45,DATOS!C772,"")</f>
        <v>0</v>
      </c>
    </row>
    <row r="815" spans="51:53" x14ac:dyDescent="0.25">
      <c r="AY815" s="142">
        <f t="shared" si="18"/>
        <v>1</v>
      </c>
      <c r="AZ815" s="142">
        <f>IF(BA815="",0,IFERROR(IF(VLOOKUP(BA815,BA$44:BA814,1,0)&gt;0,0,0),1))</f>
        <v>0</v>
      </c>
      <c r="BA815" s="143">
        <f>IF(DATOS!J773=AW$45,DATOS!C773,"")</f>
        <v>0</v>
      </c>
    </row>
    <row r="816" spans="51:53" x14ac:dyDescent="0.25">
      <c r="AY816" s="142">
        <f t="shared" si="18"/>
        <v>1</v>
      </c>
      <c r="AZ816" s="142">
        <f>IF(BA816="",0,IFERROR(IF(VLOOKUP(BA816,BA$44:BA815,1,0)&gt;0,0,0),1))</f>
        <v>0</v>
      </c>
      <c r="BA816" s="143">
        <f>IF(DATOS!J774=AW$45,DATOS!C774,"")</f>
        <v>0</v>
      </c>
    </row>
    <row r="817" spans="51:53" x14ac:dyDescent="0.25">
      <c r="AY817" s="142">
        <f t="shared" si="18"/>
        <v>1</v>
      </c>
      <c r="AZ817" s="142">
        <f>IF(BA817="",0,IFERROR(IF(VLOOKUP(BA817,BA$44:BA816,1,0)&gt;0,0,0),1))</f>
        <v>0</v>
      </c>
      <c r="BA817" s="143">
        <f>IF(DATOS!J775=AW$45,DATOS!C775,"")</f>
        <v>0</v>
      </c>
    </row>
    <row r="818" spans="51:53" x14ac:dyDescent="0.25">
      <c r="AY818" s="142">
        <f t="shared" si="18"/>
        <v>1</v>
      </c>
      <c r="AZ818" s="142">
        <f>IF(BA818="",0,IFERROR(IF(VLOOKUP(BA818,BA$44:BA817,1,0)&gt;0,0,0),1))</f>
        <v>0</v>
      </c>
      <c r="BA818" s="143">
        <f>IF(DATOS!J776=AW$45,DATOS!C776,"")</f>
        <v>0</v>
      </c>
    </row>
    <row r="819" spans="51:53" x14ac:dyDescent="0.25">
      <c r="AY819" s="142">
        <f t="shared" si="18"/>
        <v>1</v>
      </c>
      <c r="AZ819" s="142">
        <f>IF(BA819="",0,IFERROR(IF(VLOOKUP(BA819,BA$44:BA818,1,0)&gt;0,0,0),1))</f>
        <v>0</v>
      </c>
      <c r="BA819" s="143">
        <f>IF(DATOS!J777=AW$45,DATOS!C777,"")</f>
        <v>0</v>
      </c>
    </row>
    <row r="820" spans="51:53" x14ac:dyDescent="0.25">
      <c r="AY820" s="142">
        <f t="shared" si="18"/>
        <v>1</v>
      </c>
      <c r="AZ820" s="142">
        <f>IF(BA820="",0,IFERROR(IF(VLOOKUP(BA820,BA$44:BA819,1,0)&gt;0,0,0),1))</f>
        <v>0</v>
      </c>
      <c r="BA820" s="143">
        <f>IF(DATOS!J778=AW$45,DATOS!C778,"")</f>
        <v>0</v>
      </c>
    </row>
    <row r="821" spans="51:53" x14ac:dyDescent="0.25">
      <c r="AY821" s="142">
        <f t="shared" si="18"/>
        <v>1</v>
      </c>
      <c r="AZ821" s="142">
        <f>IF(BA821="",0,IFERROR(IF(VLOOKUP(BA821,BA$44:BA820,1,0)&gt;0,0,0),1))</f>
        <v>0</v>
      </c>
      <c r="BA821" s="143">
        <f>IF(DATOS!J779=AW$45,DATOS!C779,"")</f>
        <v>0</v>
      </c>
    </row>
    <row r="822" spans="51:53" x14ac:dyDescent="0.25">
      <c r="AY822" s="142">
        <f t="shared" si="18"/>
        <v>1</v>
      </c>
      <c r="AZ822" s="142">
        <f>IF(BA822="",0,IFERROR(IF(VLOOKUP(BA822,BA$44:BA821,1,0)&gt;0,0,0),1))</f>
        <v>0</v>
      </c>
      <c r="BA822" s="143">
        <f>IF(DATOS!J780=AW$45,DATOS!C780,"")</f>
        <v>0</v>
      </c>
    </row>
    <row r="823" spans="51:53" x14ac:dyDescent="0.25">
      <c r="AY823" s="142">
        <f t="shared" si="18"/>
        <v>1</v>
      </c>
      <c r="AZ823" s="142">
        <f>IF(BA823="",0,IFERROR(IF(VLOOKUP(BA823,BA$44:BA822,1,0)&gt;0,0,0),1))</f>
        <v>0</v>
      </c>
      <c r="BA823" s="143">
        <f>IF(DATOS!J781=AW$45,DATOS!C781,"")</f>
        <v>0</v>
      </c>
    </row>
    <row r="824" spans="51:53" x14ac:dyDescent="0.25">
      <c r="AY824" s="142">
        <f t="shared" si="18"/>
        <v>1</v>
      </c>
      <c r="AZ824" s="142">
        <f>IF(BA824="",0,IFERROR(IF(VLOOKUP(BA824,BA$44:BA823,1,0)&gt;0,0,0),1))</f>
        <v>0</v>
      </c>
      <c r="BA824" s="143">
        <f>IF(DATOS!J782=AW$45,DATOS!C782,"")</f>
        <v>0</v>
      </c>
    </row>
    <row r="825" spans="51:53" x14ac:dyDescent="0.25">
      <c r="AY825" s="142">
        <f t="shared" si="18"/>
        <v>1</v>
      </c>
      <c r="AZ825" s="142">
        <f>IF(BA825="",0,IFERROR(IF(VLOOKUP(BA825,BA$44:BA824,1,0)&gt;0,0,0),1))</f>
        <v>0</v>
      </c>
      <c r="BA825" s="143">
        <f>IF(DATOS!J783=AW$45,DATOS!C783,"")</f>
        <v>0</v>
      </c>
    </row>
    <row r="826" spans="51:53" x14ac:dyDescent="0.25">
      <c r="AY826" s="142">
        <f t="shared" si="18"/>
        <v>1</v>
      </c>
      <c r="AZ826" s="142">
        <f>IF(BA826="",0,IFERROR(IF(VLOOKUP(BA826,BA$44:BA825,1,0)&gt;0,0,0),1))</f>
        <v>0</v>
      </c>
      <c r="BA826" s="143">
        <f>IF(DATOS!J784=AW$45,DATOS!C784,"")</f>
        <v>0</v>
      </c>
    </row>
    <row r="827" spans="51:53" x14ac:dyDescent="0.25">
      <c r="AY827" s="142">
        <f t="shared" si="18"/>
        <v>1</v>
      </c>
      <c r="AZ827" s="142">
        <f>IF(BA827="",0,IFERROR(IF(VLOOKUP(BA827,BA$44:BA826,1,0)&gt;0,0,0),1))</f>
        <v>0</v>
      </c>
      <c r="BA827" s="143">
        <f>IF(DATOS!J785=AW$45,DATOS!C785,"")</f>
        <v>0</v>
      </c>
    </row>
    <row r="828" spans="51:53" x14ac:dyDescent="0.25">
      <c r="AY828" s="142">
        <f t="shared" si="18"/>
        <v>1</v>
      </c>
      <c r="AZ828" s="142">
        <f>IF(BA828="",0,IFERROR(IF(VLOOKUP(BA828,BA$44:BA827,1,0)&gt;0,0,0),1))</f>
        <v>0</v>
      </c>
      <c r="BA828" s="143">
        <f>IF(DATOS!J786=AW$45,DATOS!C786,"")</f>
        <v>0</v>
      </c>
    </row>
    <row r="829" spans="51:53" x14ac:dyDescent="0.25">
      <c r="AY829" s="142">
        <f t="shared" si="18"/>
        <v>1</v>
      </c>
      <c r="AZ829" s="142">
        <f>IF(BA829="",0,IFERROR(IF(VLOOKUP(BA829,BA$44:BA828,1,0)&gt;0,0,0),1))</f>
        <v>0</v>
      </c>
      <c r="BA829" s="143">
        <f>IF(DATOS!J787=AW$45,DATOS!C787,"")</f>
        <v>0</v>
      </c>
    </row>
    <row r="830" spans="51:53" x14ac:dyDescent="0.25">
      <c r="AY830" s="142">
        <f t="shared" si="18"/>
        <v>1</v>
      </c>
      <c r="AZ830" s="142">
        <f>IF(BA830="",0,IFERROR(IF(VLOOKUP(BA830,BA$44:BA829,1,0)&gt;0,0,0),1))</f>
        <v>0</v>
      </c>
      <c r="BA830" s="143">
        <f>IF(DATOS!J788=AW$45,DATOS!C788,"")</f>
        <v>0</v>
      </c>
    </row>
    <row r="831" spans="51:53" x14ac:dyDescent="0.25">
      <c r="AY831" s="142">
        <f t="shared" si="18"/>
        <v>1</v>
      </c>
      <c r="AZ831" s="142">
        <f>IF(BA831="",0,IFERROR(IF(VLOOKUP(BA831,BA$44:BA830,1,0)&gt;0,0,0),1))</f>
        <v>0</v>
      </c>
      <c r="BA831" s="143">
        <f>IF(DATOS!J789=AW$45,DATOS!C789,"")</f>
        <v>0</v>
      </c>
    </row>
    <row r="832" spans="51:53" x14ac:dyDescent="0.25">
      <c r="AY832" s="142">
        <f t="shared" si="18"/>
        <v>1</v>
      </c>
      <c r="AZ832" s="142">
        <f>IF(BA832="",0,IFERROR(IF(VLOOKUP(BA832,BA$44:BA831,1,0)&gt;0,0,0),1))</f>
        <v>0</v>
      </c>
      <c r="BA832" s="143">
        <f>IF(DATOS!J790=AW$45,DATOS!C790,"")</f>
        <v>0</v>
      </c>
    </row>
    <row r="833" spans="51:53" x14ac:dyDescent="0.25">
      <c r="AY833" s="142">
        <f t="shared" si="18"/>
        <v>1</v>
      </c>
      <c r="AZ833" s="142">
        <f>IF(BA833="",0,IFERROR(IF(VLOOKUP(BA833,BA$44:BA832,1,0)&gt;0,0,0),1))</f>
        <v>0</v>
      </c>
      <c r="BA833" s="143">
        <f>IF(DATOS!J791=AW$45,DATOS!C791,"")</f>
        <v>0</v>
      </c>
    </row>
    <row r="834" spans="51:53" x14ac:dyDescent="0.25">
      <c r="AY834" s="142">
        <f t="shared" si="18"/>
        <v>1</v>
      </c>
      <c r="AZ834" s="142">
        <f>IF(BA834="",0,IFERROR(IF(VLOOKUP(BA834,BA$44:BA833,1,0)&gt;0,0,0),1))</f>
        <v>0</v>
      </c>
      <c r="BA834" s="143">
        <f>IF(DATOS!J792=AW$45,DATOS!C792,"")</f>
        <v>0</v>
      </c>
    </row>
    <row r="835" spans="51:53" x14ac:dyDescent="0.25">
      <c r="AY835" s="142">
        <f t="shared" si="18"/>
        <v>1</v>
      </c>
      <c r="AZ835" s="142">
        <f>IF(BA835="",0,IFERROR(IF(VLOOKUP(BA835,BA$44:BA834,1,0)&gt;0,0,0),1))</f>
        <v>0</v>
      </c>
      <c r="BA835" s="143">
        <f>IF(DATOS!J793=AW$45,DATOS!C793,"")</f>
        <v>0</v>
      </c>
    </row>
    <row r="836" spans="51:53" x14ac:dyDescent="0.25">
      <c r="AY836" s="142">
        <f t="shared" si="18"/>
        <v>1</v>
      </c>
      <c r="AZ836" s="142">
        <f>IF(BA836="",0,IFERROR(IF(VLOOKUP(BA836,BA$44:BA835,1,0)&gt;0,0,0),1))</f>
        <v>0</v>
      </c>
      <c r="BA836" s="143">
        <f>IF(DATOS!J794=AW$45,DATOS!C794,"")</f>
        <v>0</v>
      </c>
    </row>
    <row r="837" spans="51:53" x14ac:dyDescent="0.25">
      <c r="AY837" s="142">
        <f t="shared" si="18"/>
        <v>1</v>
      </c>
      <c r="AZ837" s="142">
        <f>IF(BA837="",0,IFERROR(IF(VLOOKUP(BA837,BA$44:BA836,1,0)&gt;0,0,0),1))</f>
        <v>0</v>
      </c>
      <c r="BA837" s="143">
        <f>IF(DATOS!J795=AW$45,DATOS!C795,"")</f>
        <v>0</v>
      </c>
    </row>
    <row r="838" spans="51:53" x14ac:dyDescent="0.25">
      <c r="AY838" s="142">
        <f t="shared" si="18"/>
        <v>1</v>
      </c>
      <c r="AZ838" s="142">
        <f>IF(BA838="",0,IFERROR(IF(VLOOKUP(BA838,BA$44:BA837,1,0)&gt;0,0,0),1))</f>
        <v>0</v>
      </c>
      <c r="BA838" s="143">
        <f>IF(DATOS!J796=AW$45,DATOS!C796,"")</f>
        <v>0</v>
      </c>
    </row>
    <row r="839" spans="51:53" x14ac:dyDescent="0.25">
      <c r="AY839" s="142">
        <f t="shared" si="18"/>
        <v>1</v>
      </c>
      <c r="AZ839" s="142">
        <f>IF(BA839="",0,IFERROR(IF(VLOOKUP(BA839,BA$44:BA838,1,0)&gt;0,0,0),1))</f>
        <v>0</v>
      </c>
      <c r="BA839" s="143">
        <f>IF(DATOS!J797=AW$45,DATOS!C797,"")</f>
        <v>0</v>
      </c>
    </row>
    <row r="840" spans="51:53" x14ac:dyDescent="0.25">
      <c r="AY840" s="142">
        <f t="shared" si="18"/>
        <v>1</v>
      </c>
      <c r="AZ840" s="142">
        <f>IF(BA840="",0,IFERROR(IF(VLOOKUP(BA840,BA$44:BA839,1,0)&gt;0,0,0),1))</f>
        <v>0</v>
      </c>
      <c r="BA840" s="143">
        <f>IF(DATOS!J798=AW$45,DATOS!C798,"")</f>
        <v>0</v>
      </c>
    </row>
    <row r="841" spans="51:53" x14ac:dyDescent="0.25">
      <c r="AY841" s="142">
        <f t="shared" si="18"/>
        <v>1</v>
      </c>
      <c r="AZ841" s="142">
        <f>IF(BA841="",0,IFERROR(IF(VLOOKUP(BA841,BA$44:BA840,1,0)&gt;0,0,0),1))</f>
        <v>0</v>
      </c>
      <c r="BA841" s="143">
        <f>IF(DATOS!J799=AW$45,DATOS!C799,"")</f>
        <v>0</v>
      </c>
    </row>
    <row r="842" spans="51:53" x14ac:dyDescent="0.25">
      <c r="AY842" s="142">
        <f t="shared" si="18"/>
        <v>1</v>
      </c>
      <c r="AZ842" s="142">
        <f>IF(BA842="",0,IFERROR(IF(VLOOKUP(BA842,BA$44:BA841,1,0)&gt;0,0,0),1))</f>
        <v>0</v>
      </c>
      <c r="BA842" s="143">
        <f>IF(DATOS!J800=AW$45,DATOS!C800,"")</f>
        <v>0</v>
      </c>
    </row>
    <row r="843" spans="51:53" x14ac:dyDescent="0.25">
      <c r="AY843" s="142">
        <f t="shared" si="18"/>
        <v>1</v>
      </c>
      <c r="AZ843" s="142">
        <f>IF(BA843="",0,IFERROR(IF(VLOOKUP(BA843,BA$44:BA842,1,0)&gt;0,0,0),1))</f>
        <v>0</v>
      </c>
      <c r="BA843" s="143">
        <f>IF(DATOS!J801=AW$45,DATOS!C801,"")</f>
        <v>0</v>
      </c>
    </row>
    <row r="844" spans="51:53" x14ac:dyDescent="0.25">
      <c r="AY844" s="142">
        <f t="shared" si="18"/>
        <v>1</v>
      </c>
      <c r="AZ844" s="142">
        <f>IF(BA844="",0,IFERROR(IF(VLOOKUP(BA844,BA$44:BA843,1,0)&gt;0,0,0),1))</f>
        <v>0</v>
      </c>
      <c r="BA844" s="143">
        <f>IF(DATOS!J802=AW$45,DATOS!C802,"")</f>
        <v>0</v>
      </c>
    </row>
    <row r="845" spans="51:53" x14ac:dyDescent="0.25">
      <c r="AY845" s="142">
        <f t="shared" si="18"/>
        <v>1</v>
      </c>
      <c r="AZ845" s="142">
        <f>IF(BA845="",0,IFERROR(IF(VLOOKUP(BA845,BA$44:BA844,1,0)&gt;0,0,0),1))</f>
        <v>0</v>
      </c>
      <c r="BA845" s="143">
        <f>IF(DATOS!J803=AW$45,DATOS!C803,"")</f>
        <v>0</v>
      </c>
    </row>
    <row r="846" spans="51:53" x14ac:dyDescent="0.25">
      <c r="AY846" s="142">
        <f t="shared" si="18"/>
        <v>1</v>
      </c>
      <c r="AZ846" s="142">
        <f>IF(BA846="",0,IFERROR(IF(VLOOKUP(BA846,BA$44:BA845,1,0)&gt;0,0,0),1))</f>
        <v>0</v>
      </c>
      <c r="BA846" s="143">
        <f>IF(DATOS!J804=AW$45,DATOS!C804,"")</f>
        <v>0</v>
      </c>
    </row>
    <row r="847" spans="51:53" x14ac:dyDescent="0.25">
      <c r="AY847" s="142">
        <f t="shared" si="18"/>
        <v>1</v>
      </c>
      <c r="AZ847" s="142">
        <f>IF(BA847="",0,IFERROR(IF(VLOOKUP(BA847,BA$44:BA846,1,0)&gt;0,0,0),1))</f>
        <v>0</v>
      </c>
      <c r="BA847" s="143">
        <f>IF(DATOS!J805=AW$45,DATOS!C805,"")</f>
        <v>0</v>
      </c>
    </row>
    <row r="848" spans="51:53" x14ac:dyDescent="0.25">
      <c r="AY848" s="142">
        <f t="shared" si="18"/>
        <v>1</v>
      </c>
      <c r="AZ848" s="142">
        <f>IF(BA848="",0,IFERROR(IF(VLOOKUP(BA848,BA$44:BA847,1,0)&gt;0,0,0),1))</f>
        <v>0</v>
      </c>
      <c r="BA848" s="143">
        <f>IF(DATOS!J806=AW$45,DATOS!C806,"")</f>
        <v>0</v>
      </c>
    </row>
    <row r="849" spans="51:53" x14ac:dyDescent="0.25">
      <c r="AY849" s="142">
        <f t="shared" si="18"/>
        <v>1</v>
      </c>
      <c r="AZ849" s="142">
        <f>IF(BA849="",0,IFERROR(IF(VLOOKUP(BA849,BA$44:BA848,1,0)&gt;0,0,0),1))</f>
        <v>0</v>
      </c>
      <c r="BA849" s="143">
        <f>IF(DATOS!J807=AW$45,DATOS!C807,"")</f>
        <v>0</v>
      </c>
    </row>
    <row r="850" spans="51:53" x14ac:dyDescent="0.25">
      <c r="AY850" s="142">
        <f t="shared" si="18"/>
        <v>1</v>
      </c>
      <c r="AZ850" s="142">
        <f>IF(BA850="",0,IFERROR(IF(VLOOKUP(BA850,BA$44:BA849,1,0)&gt;0,0,0),1))</f>
        <v>0</v>
      </c>
      <c r="BA850" s="143">
        <f>IF(DATOS!J808=AW$45,DATOS!C808,"")</f>
        <v>0</v>
      </c>
    </row>
    <row r="851" spans="51:53" x14ac:dyDescent="0.25">
      <c r="AY851" s="142">
        <f t="shared" si="18"/>
        <v>1</v>
      </c>
      <c r="AZ851" s="142">
        <f>IF(BA851="",0,IFERROR(IF(VLOOKUP(BA851,BA$44:BA850,1,0)&gt;0,0,0),1))</f>
        <v>0</v>
      </c>
      <c r="BA851" s="143">
        <f>IF(DATOS!J809=AW$45,DATOS!C809,"")</f>
        <v>0</v>
      </c>
    </row>
    <row r="852" spans="51:53" x14ac:dyDescent="0.25">
      <c r="AY852" s="142">
        <f t="shared" si="18"/>
        <v>1</v>
      </c>
      <c r="AZ852" s="142">
        <f>IF(BA852="",0,IFERROR(IF(VLOOKUP(BA852,BA$44:BA851,1,0)&gt;0,0,0),1))</f>
        <v>0</v>
      </c>
      <c r="BA852" s="143">
        <f>IF(DATOS!J810=AW$45,DATOS!C810,"")</f>
        <v>0</v>
      </c>
    </row>
    <row r="853" spans="51:53" x14ac:dyDescent="0.25">
      <c r="AY853" s="142">
        <f t="shared" si="18"/>
        <v>1</v>
      </c>
      <c r="AZ853" s="142">
        <f>IF(BA853="",0,IFERROR(IF(VLOOKUP(BA853,BA$44:BA852,1,0)&gt;0,0,0),1))</f>
        <v>0</v>
      </c>
      <c r="BA853" s="143">
        <f>IF(DATOS!J811=AW$45,DATOS!C811,"")</f>
        <v>0</v>
      </c>
    </row>
    <row r="854" spans="51:53" x14ac:dyDescent="0.25">
      <c r="AY854" s="142">
        <f t="shared" si="18"/>
        <v>1</v>
      </c>
      <c r="AZ854" s="142">
        <f>IF(BA854="",0,IFERROR(IF(VLOOKUP(BA854,BA$44:BA853,1,0)&gt;0,0,0),1))</f>
        <v>0</v>
      </c>
      <c r="BA854" s="143">
        <f>IF(DATOS!J812=AW$45,DATOS!C812,"")</f>
        <v>0</v>
      </c>
    </row>
    <row r="855" spans="51:53" x14ac:dyDescent="0.25">
      <c r="AY855" s="142">
        <f t="shared" si="18"/>
        <v>1</v>
      </c>
      <c r="AZ855" s="142">
        <f>IF(BA855="",0,IFERROR(IF(VLOOKUP(BA855,BA$44:BA854,1,0)&gt;0,0,0),1))</f>
        <v>0</v>
      </c>
      <c r="BA855" s="143">
        <f>IF(DATOS!J813=AW$45,DATOS!C813,"")</f>
        <v>0</v>
      </c>
    </row>
    <row r="856" spans="51:53" x14ac:dyDescent="0.25">
      <c r="AY856" s="142">
        <f t="shared" si="18"/>
        <v>1</v>
      </c>
      <c r="AZ856" s="142">
        <f>IF(BA856="",0,IFERROR(IF(VLOOKUP(BA856,BA$44:BA855,1,0)&gt;0,0,0),1))</f>
        <v>0</v>
      </c>
      <c r="BA856" s="143">
        <f>IF(DATOS!J814=AW$45,DATOS!C814,"")</f>
        <v>0</v>
      </c>
    </row>
    <row r="857" spans="51:53" x14ac:dyDescent="0.25">
      <c r="AY857" s="142">
        <f t="shared" si="18"/>
        <v>1</v>
      </c>
      <c r="AZ857" s="142">
        <f>IF(BA857="",0,IFERROR(IF(VLOOKUP(BA857,BA$44:BA856,1,0)&gt;0,0,0),1))</f>
        <v>0</v>
      </c>
      <c r="BA857" s="143">
        <f>IF(DATOS!J815=AW$45,DATOS!C815,"")</f>
        <v>0</v>
      </c>
    </row>
    <row r="858" spans="51:53" x14ac:dyDescent="0.25">
      <c r="AY858" s="142">
        <f t="shared" si="18"/>
        <v>1</v>
      </c>
      <c r="AZ858" s="142">
        <f>IF(BA858="",0,IFERROR(IF(VLOOKUP(BA858,BA$44:BA857,1,0)&gt;0,0,0),1))</f>
        <v>0</v>
      </c>
      <c r="BA858" s="143">
        <f>IF(DATOS!J816=AW$45,DATOS!C816,"")</f>
        <v>0</v>
      </c>
    </row>
    <row r="859" spans="51:53" x14ac:dyDescent="0.25">
      <c r="AY859" s="142">
        <f t="shared" si="18"/>
        <v>1</v>
      </c>
      <c r="AZ859" s="142">
        <f>IF(BA859="",0,IFERROR(IF(VLOOKUP(BA859,BA$44:BA858,1,0)&gt;0,0,0),1))</f>
        <v>0</v>
      </c>
      <c r="BA859" s="143">
        <f>IF(DATOS!J817=AW$45,DATOS!C817,"")</f>
        <v>0</v>
      </c>
    </row>
    <row r="860" spans="51:53" x14ac:dyDescent="0.25">
      <c r="AY860" s="142">
        <f t="shared" si="18"/>
        <v>1</v>
      </c>
      <c r="AZ860" s="142">
        <f>IF(BA860="",0,IFERROR(IF(VLOOKUP(BA860,BA$44:BA859,1,0)&gt;0,0,0),1))</f>
        <v>0</v>
      </c>
      <c r="BA860" s="143">
        <f>IF(DATOS!J818=AW$45,DATOS!C818,"")</f>
        <v>0</v>
      </c>
    </row>
    <row r="861" spans="51:53" x14ac:dyDescent="0.25">
      <c r="AY861" s="142">
        <f t="shared" si="18"/>
        <v>1</v>
      </c>
      <c r="AZ861" s="142">
        <f>IF(BA861="",0,IFERROR(IF(VLOOKUP(BA861,BA$44:BA860,1,0)&gt;0,0,0),1))</f>
        <v>0</v>
      </c>
      <c r="BA861" s="143">
        <f>IF(DATOS!J819=AW$45,DATOS!C819,"")</f>
        <v>0</v>
      </c>
    </row>
    <row r="862" spans="51:53" x14ac:dyDescent="0.25">
      <c r="AY862" s="142">
        <f t="shared" si="18"/>
        <v>1</v>
      </c>
      <c r="AZ862" s="142">
        <f>IF(BA862="",0,IFERROR(IF(VLOOKUP(BA862,BA$44:BA861,1,0)&gt;0,0,0),1))</f>
        <v>0</v>
      </c>
      <c r="BA862" s="143">
        <f>IF(DATOS!J820=AW$45,DATOS!C820,"")</f>
        <v>0</v>
      </c>
    </row>
    <row r="863" spans="51:53" x14ac:dyDescent="0.25">
      <c r="AY863" s="142">
        <f t="shared" si="18"/>
        <v>1</v>
      </c>
      <c r="AZ863" s="142">
        <f>IF(BA863="",0,IFERROR(IF(VLOOKUP(BA863,BA$44:BA862,1,0)&gt;0,0,0),1))</f>
        <v>0</v>
      </c>
      <c r="BA863" s="143">
        <f>IF(DATOS!J821=AW$45,DATOS!C821,"")</f>
        <v>0</v>
      </c>
    </row>
    <row r="864" spans="51:53" x14ac:dyDescent="0.25">
      <c r="AY864" s="142">
        <f t="shared" si="18"/>
        <v>1</v>
      </c>
      <c r="AZ864" s="142">
        <f>IF(BA864="",0,IFERROR(IF(VLOOKUP(BA864,BA$44:BA863,1,0)&gt;0,0,0),1))</f>
        <v>0</v>
      </c>
      <c r="BA864" s="143">
        <f>IF(DATOS!J822=AW$45,DATOS!C822,"")</f>
        <v>0</v>
      </c>
    </row>
    <row r="865" spans="51:53" x14ac:dyDescent="0.25">
      <c r="AY865" s="142">
        <f t="shared" si="18"/>
        <v>1</v>
      </c>
      <c r="AZ865" s="142">
        <f>IF(BA865="",0,IFERROR(IF(VLOOKUP(BA865,BA$44:BA864,1,0)&gt;0,0,0),1))</f>
        <v>0</v>
      </c>
      <c r="BA865" s="143">
        <f>IF(DATOS!J823=AW$45,DATOS!C823,"")</f>
        <v>0</v>
      </c>
    </row>
    <row r="866" spans="51:53" x14ac:dyDescent="0.25">
      <c r="AY866" s="142">
        <f t="shared" si="18"/>
        <v>1</v>
      </c>
      <c r="AZ866" s="142">
        <f>IF(BA866="",0,IFERROR(IF(VLOOKUP(BA866,BA$44:BA865,1,0)&gt;0,0,0),1))</f>
        <v>0</v>
      </c>
      <c r="BA866" s="143">
        <f>IF(DATOS!J824=AW$45,DATOS!C824,"")</f>
        <v>0</v>
      </c>
    </row>
    <row r="867" spans="51:53" x14ac:dyDescent="0.25">
      <c r="AY867" s="142">
        <f t="shared" si="18"/>
        <v>1</v>
      </c>
      <c r="AZ867" s="142">
        <f>IF(BA867="",0,IFERROR(IF(VLOOKUP(BA867,BA$44:BA866,1,0)&gt;0,0,0),1))</f>
        <v>0</v>
      </c>
      <c r="BA867" s="143">
        <f>IF(DATOS!J825=AW$45,DATOS!C825,"")</f>
        <v>0</v>
      </c>
    </row>
    <row r="868" spans="51:53" x14ac:dyDescent="0.25">
      <c r="AY868" s="142">
        <f t="shared" si="18"/>
        <v>1</v>
      </c>
      <c r="AZ868" s="142">
        <f>IF(BA868="",0,IFERROR(IF(VLOOKUP(BA868,BA$44:BA867,1,0)&gt;0,0,0),1))</f>
        <v>0</v>
      </c>
      <c r="BA868" s="143">
        <f>IF(DATOS!J826=AW$45,DATOS!C826,"")</f>
        <v>0</v>
      </c>
    </row>
    <row r="869" spans="51:53" x14ac:dyDescent="0.25">
      <c r="AY869" s="142">
        <f t="shared" si="18"/>
        <v>1</v>
      </c>
      <c r="AZ869" s="142">
        <f>IF(BA869="",0,IFERROR(IF(VLOOKUP(BA869,BA$44:BA868,1,0)&gt;0,0,0),1))</f>
        <v>0</v>
      </c>
      <c r="BA869" s="143">
        <f>IF(DATOS!J827=AW$45,DATOS!C827,"")</f>
        <v>0</v>
      </c>
    </row>
    <row r="870" spans="51:53" x14ac:dyDescent="0.25">
      <c r="AY870" s="142">
        <f t="shared" si="18"/>
        <v>1</v>
      </c>
      <c r="AZ870" s="142">
        <f>IF(BA870="",0,IFERROR(IF(VLOOKUP(BA870,BA$44:BA869,1,0)&gt;0,0,0),1))</f>
        <v>0</v>
      </c>
      <c r="BA870" s="143">
        <f>IF(DATOS!J828=AW$45,DATOS!C828,"")</f>
        <v>0</v>
      </c>
    </row>
    <row r="871" spans="51:53" x14ac:dyDescent="0.25">
      <c r="AY871" s="142">
        <f t="shared" si="18"/>
        <v>1</v>
      </c>
      <c r="AZ871" s="142">
        <f>IF(BA871="",0,IFERROR(IF(VLOOKUP(BA871,BA$44:BA870,1,0)&gt;0,0,0),1))</f>
        <v>0</v>
      </c>
      <c r="BA871" s="143">
        <f>IF(DATOS!J829=AW$45,DATOS!C829,"")</f>
        <v>0</v>
      </c>
    </row>
    <row r="872" spans="51:53" x14ac:dyDescent="0.25">
      <c r="AY872" s="142">
        <f t="shared" si="18"/>
        <v>1</v>
      </c>
      <c r="AZ872" s="142">
        <f>IF(BA872="",0,IFERROR(IF(VLOOKUP(BA872,BA$44:BA871,1,0)&gt;0,0,0),1))</f>
        <v>0</v>
      </c>
      <c r="BA872" s="143">
        <f>IF(DATOS!J830=AW$45,DATOS!C830,"")</f>
        <v>0</v>
      </c>
    </row>
    <row r="873" spans="51:53" x14ac:dyDescent="0.25">
      <c r="AY873" s="142">
        <f t="shared" si="18"/>
        <v>1</v>
      </c>
      <c r="AZ873" s="142">
        <f>IF(BA873="",0,IFERROR(IF(VLOOKUP(BA873,BA$44:BA872,1,0)&gt;0,0,0),1))</f>
        <v>0</v>
      </c>
      <c r="BA873" s="143">
        <f>IF(DATOS!J831=AW$45,DATOS!C831,"")</f>
        <v>0</v>
      </c>
    </row>
    <row r="874" spans="51:53" x14ac:dyDescent="0.25">
      <c r="AY874" s="142">
        <f t="shared" si="18"/>
        <v>1</v>
      </c>
      <c r="AZ874" s="142">
        <f>IF(BA874="",0,IFERROR(IF(VLOOKUP(BA874,BA$44:BA873,1,0)&gt;0,0,0),1))</f>
        <v>0</v>
      </c>
      <c r="BA874" s="143">
        <f>IF(DATOS!J832=AW$45,DATOS!C832,"")</f>
        <v>0</v>
      </c>
    </row>
    <row r="875" spans="51:53" x14ac:dyDescent="0.25">
      <c r="AY875" s="142">
        <f t="shared" si="18"/>
        <v>1</v>
      </c>
      <c r="AZ875" s="142">
        <f>IF(BA875="",0,IFERROR(IF(VLOOKUP(BA875,BA$44:BA874,1,0)&gt;0,0,0),1))</f>
        <v>0</v>
      </c>
      <c r="BA875" s="143">
        <f>IF(DATOS!J833=AW$45,DATOS!C833,"")</f>
        <v>0</v>
      </c>
    </row>
    <row r="876" spans="51:53" x14ac:dyDescent="0.25">
      <c r="AY876" s="142">
        <f t="shared" ref="AY876:AY939" si="19">AY875+AZ876</f>
        <v>1</v>
      </c>
      <c r="AZ876" s="142">
        <f>IF(BA876="",0,IFERROR(IF(VLOOKUP(BA876,BA$44:BA875,1,0)&gt;0,0,0),1))</f>
        <v>0</v>
      </c>
      <c r="BA876" s="143">
        <f>IF(DATOS!J834=AW$45,DATOS!C834,"")</f>
        <v>0</v>
      </c>
    </row>
    <row r="877" spans="51:53" x14ac:dyDescent="0.25">
      <c r="AY877" s="142">
        <f t="shared" si="19"/>
        <v>1</v>
      </c>
      <c r="AZ877" s="142">
        <f>IF(BA877="",0,IFERROR(IF(VLOOKUP(BA877,BA$44:BA876,1,0)&gt;0,0,0),1))</f>
        <v>0</v>
      </c>
      <c r="BA877" s="143">
        <f>IF(DATOS!J835=AW$45,DATOS!C835,"")</f>
        <v>0</v>
      </c>
    </row>
    <row r="878" spans="51:53" x14ac:dyDescent="0.25">
      <c r="AY878" s="142">
        <f t="shared" si="19"/>
        <v>1</v>
      </c>
      <c r="AZ878" s="142">
        <f>IF(BA878="",0,IFERROR(IF(VLOOKUP(BA878,BA$44:BA877,1,0)&gt;0,0,0),1))</f>
        <v>0</v>
      </c>
      <c r="BA878" s="143">
        <f>IF(DATOS!J836=AW$45,DATOS!C836,"")</f>
        <v>0</v>
      </c>
    </row>
    <row r="879" spans="51:53" x14ac:dyDescent="0.25">
      <c r="AY879" s="142">
        <f t="shared" si="19"/>
        <v>1</v>
      </c>
      <c r="AZ879" s="142">
        <f>IF(BA879="",0,IFERROR(IF(VLOOKUP(BA879,BA$44:BA878,1,0)&gt;0,0,0),1))</f>
        <v>0</v>
      </c>
      <c r="BA879" s="143">
        <f>IF(DATOS!J837=AW$45,DATOS!C837,"")</f>
        <v>0</v>
      </c>
    </row>
    <row r="880" spans="51:53" x14ac:dyDescent="0.25">
      <c r="AY880" s="142">
        <f t="shared" si="19"/>
        <v>1</v>
      </c>
      <c r="AZ880" s="142">
        <f>IF(BA880="",0,IFERROR(IF(VLOOKUP(BA880,BA$44:BA879,1,0)&gt;0,0,0),1))</f>
        <v>0</v>
      </c>
      <c r="BA880" s="143">
        <f>IF(DATOS!J838=AW$45,DATOS!C838,"")</f>
        <v>0</v>
      </c>
    </row>
    <row r="881" spans="51:53" x14ac:dyDescent="0.25">
      <c r="AY881" s="142">
        <f t="shared" si="19"/>
        <v>1</v>
      </c>
      <c r="AZ881" s="142">
        <f>IF(BA881="",0,IFERROR(IF(VLOOKUP(BA881,BA$44:BA880,1,0)&gt;0,0,0),1))</f>
        <v>0</v>
      </c>
      <c r="BA881" s="143">
        <f>IF(DATOS!J839=AW$45,DATOS!C839,"")</f>
        <v>0</v>
      </c>
    </row>
    <row r="882" spans="51:53" x14ac:dyDescent="0.25">
      <c r="AY882" s="142">
        <f t="shared" si="19"/>
        <v>1</v>
      </c>
      <c r="AZ882" s="142">
        <f>IF(BA882="",0,IFERROR(IF(VLOOKUP(BA882,BA$44:BA881,1,0)&gt;0,0,0),1))</f>
        <v>0</v>
      </c>
      <c r="BA882" s="143">
        <f>IF(DATOS!J840=AW$45,DATOS!C840,"")</f>
        <v>0</v>
      </c>
    </row>
    <row r="883" spans="51:53" x14ac:dyDescent="0.25">
      <c r="AY883" s="142">
        <f t="shared" si="19"/>
        <v>1</v>
      </c>
      <c r="AZ883" s="142">
        <f>IF(BA883="",0,IFERROR(IF(VLOOKUP(BA883,BA$44:BA882,1,0)&gt;0,0,0),1))</f>
        <v>0</v>
      </c>
      <c r="BA883" s="143">
        <f>IF(DATOS!J841=AW$45,DATOS!C841,"")</f>
        <v>0</v>
      </c>
    </row>
    <row r="884" spans="51:53" x14ac:dyDescent="0.25">
      <c r="AY884" s="142">
        <f t="shared" si="19"/>
        <v>1</v>
      </c>
      <c r="AZ884" s="142">
        <f>IF(BA884="",0,IFERROR(IF(VLOOKUP(BA884,BA$44:BA883,1,0)&gt;0,0,0),1))</f>
        <v>0</v>
      </c>
      <c r="BA884" s="143">
        <f>IF(DATOS!J842=AW$45,DATOS!C842,"")</f>
        <v>0</v>
      </c>
    </row>
    <row r="885" spans="51:53" x14ac:dyDescent="0.25">
      <c r="AY885" s="142">
        <f t="shared" si="19"/>
        <v>1</v>
      </c>
      <c r="AZ885" s="142">
        <f>IF(BA885="",0,IFERROR(IF(VLOOKUP(BA885,BA$44:BA884,1,0)&gt;0,0,0),1))</f>
        <v>0</v>
      </c>
      <c r="BA885" s="143">
        <f>IF(DATOS!J843=AW$45,DATOS!C843,"")</f>
        <v>0</v>
      </c>
    </row>
    <row r="886" spans="51:53" x14ac:dyDescent="0.25">
      <c r="AY886" s="142">
        <f t="shared" si="19"/>
        <v>1</v>
      </c>
      <c r="AZ886" s="142">
        <f>IF(BA886="",0,IFERROR(IF(VLOOKUP(BA886,BA$44:BA885,1,0)&gt;0,0,0),1))</f>
        <v>0</v>
      </c>
      <c r="BA886" s="143">
        <f>IF(DATOS!J844=AW$45,DATOS!C844,"")</f>
        <v>0</v>
      </c>
    </row>
    <row r="887" spans="51:53" x14ac:dyDescent="0.25">
      <c r="AY887" s="142">
        <f t="shared" si="19"/>
        <v>1</v>
      </c>
      <c r="AZ887" s="142">
        <f>IF(BA887="",0,IFERROR(IF(VLOOKUP(BA887,BA$44:BA886,1,0)&gt;0,0,0),1))</f>
        <v>0</v>
      </c>
      <c r="BA887" s="143">
        <f>IF(DATOS!J845=AW$45,DATOS!C845,"")</f>
        <v>0</v>
      </c>
    </row>
    <row r="888" spans="51:53" x14ac:dyDescent="0.25">
      <c r="AY888" s="142">
        <f t="shared" si="19"/>
        <v>1</v>
      </c>
      <c r="AZ888" s="142">
        <f>IF(BA888="",0,IFERROR(IF(VLOOKUP(BA888,BA$44:BA887,1,0)&gt;0,0,0),1))</f>
        <v>0</v>
      </c>
      <c r="BA888" s="143">
        <f>IF(DATOS!J846=AW$45,DATOS!C846,"")</f>
        <v>0</v>
      </c>
    </row>
    <row r="889" spans="51:53" x14ac:dyDescent="0.25">
      <c r="AY889" s="142">
        <f t="shared" si="19"/>
        <v>1</v>
      </c>
      <c r="AZ889" s="142">
        <f>IF(BA889="",0,IFERROR(IF(VLOOKUP(BA889,BA$44:BA888,1,0)&gt;0,0,0),1))</f>
        <v>0</v>
      </c>
      <c r="BA889" s="143">
        <f>IF(DATOS!J847=AW$45,DATOS!C847,"")</f>
        <v>0</v>
      </c>
    </row>
    <row r="890" spans="51:53" x14ac:dyDescent="0.25">
      <c r="AY890" s="142">
        <f t="shared" si="19"/>
        <v>1</v>
      </c>
      <c r="AZ890" s="142">
        <f>IF(BA890="",0,IFERROR(IF(VLOOKUP(BA890,BA$44:BA889,1,0)&gt;0,0,0),1))</f>
        <v>0</v>
      </c>
      <c r="BA890" s="143">
        <f>IF(DATOS!J848=AW$45,DATOS!C848,"")</f>
        <v>0</v>
      </c>
    </row>
    <row r="891" spans="51:53" x14ac:dyDescent="0.25">
      <c r="AY891" s="142">
        <f t="shared" si="19"/>
        <v>1</v>
      </c>
      <c r="AZ891" s="142">
        <f>IF(BA891="",0,IFERROR(IF(VLOOKUP(BA891,BA$44:BA890,1,0)&gt;0,0,0),1))</f>
        <v>0</v>
      </c>
      <c r="BA891" s="143">
        <f>IF(DATOS!J849=AW$45,DATOS!C849,"")</f>
        <v>0</v>
      </c>
    </row>
    <row r="892" spans="51:53" x14ac:dyDescent="0.25">
      <c r="AY892" s="142">
        <f t="shared" si="19"/>
        <v>1</v>
      </c>
      <c r="AZ892" s="142">
        <f>IF(BA892="",0,IFERROR(IF(VLOOKUP(BA892,BA$44:BA891,1,0)&gt;0,0,0),1))</f>
        <v>0</v>
      </c>
      <c r="BA892" s="143">
        <f>IF(DATOS!J850=AW$45,DATOS!C850,"")</f>
        <v>0</v>
      </c>
    </row>
    <row r="893" spans="51:53" x14ac:dyDescent="0.25">
      <c r="AY893" s="142">
        <f t="shared" si="19"/>
        <v>1</v>
      </c>
      <c r="AZ893" s="142">
        <f>IF(BA893="",0,IFERROR(IF(VLOOKUP(BA893,BA$44:BA892,1,0)&gt;0,0,0),1))</f>
        <v>0</v>
      </c>
      <c r="BA893" s="143">
        <f>IF(DATOS!J851=AW$45,DATOS!C851,"")</f>
        <v>0</v>
      </c>
    </row>
    <row r="894" spans="51:53" x14ac:dyDescent="0.25">
      <c r="AY894" s="142">
        <f t="shared" si="19"/>
        <v>1</v>
      </c>
      <c r="AZ894" s="142">
        <f>IF(BA894="",0,IFERROR(IF(VLOOKUP(BA894,BA$44:BA893,1,0)&gt;0,0,0),1))</f>
        <v>0</v>
      </c>
      <c r="BA894" s="143">
        <f>IF(DATOS!J852=AW$45,DATOS!C852,"")</f>
        <v>0</v>
      </c>
    </row>
    <row r="895" spans="51:53" x14ac:dyDescent="0.25">
      <c r="AY895" s="142">
        <f t="shared" si="19"/>
        <v>1</v>
      </c>
      <c r="AZ895" s="142">
        <f>IF(BA895="",0,IFERROR(IF(VLOOKUP(BA895,BA$44:BA894,1,0)&gt;0,0,0),1))</f>
        <v>0</v>
      </c>
      <c r="BA895" s="143">
        <f>IF(DATOS!J853=AW$45,DATOS!C853,"")</f>
        <v>0</v>
      </c>
    </row>
    <row r="896" spans="51:53" x14ac:dyDescent="0.25">
      <c r="AY896" s="142">
        <f t="shared" si="19"/>
        <v>1</v>
      </c>
      <c r="AZ896" s="142">
        <f>IF(BA896="",0,IFERROR(IF(VLOOKUP(BA896,BA$44:BA895,1,0)&gt;0,0,0),1))</f>
        <v>0</v>
      </c>
      <c r="BA896" s="143">
        <f>IF(DATOS!J854=AW$45,DATOS!C854,"")</f>
        <v>0</v>
      </c>
    </row>
    <row r="897" spans="51:53" x14ac:dyDescent="0.25">
      <c r="AY897" s="142">
        <f t="shared" si="19"/>
        <v>1</v>
      </c>
      <c r="AZ897" s="142">
        <f>IF(BA897="",0,IFERROR(IF(VLOOKUP(BA897,BA$44:BA896,1,0)&gt;0,0,0),1))</f>
        <v>0</v>
      </c>
      <c r="BA897" s="143">
        <f>IF(DATOS!J855=AW$45,DATOS!C855,"")</f>
        <v>0</v>
      </c>
    </row>
    <row r="898" spans="51:53" x14ac:dyDescent="0.25">
      <c r="AY898" s="142">
        <f t="shared" si="19"/>
        <v>1</v>
      </c>
      <c r="AZ898" s="142">
        <f>IF(BA898="",0,IFERROR(IF(VLOOKUP(BA898,BA$44:BA897,1,0)&gt;0,0,0),1))</f>
        <v>0</v>
      </c>
      <c r="BA898" s="143">
        <f>IF(DATOS!J856=AW$45,DATOS!C856,"")</f>
        <v>0</v>
      </c>
    </row>
    <row r="899" spans="51:53" x14ac:dyDescent="0.25">
      <c r="AY899" s="142">
        <f t="shared" si="19"/>
        <v>1</v>
      </c>
      <c r="AZ899" s="142">
        <f>IF(BA899="",0,IFERROR(IF(VLOOKUP(BA899,BA$44:BA898,1,0)&gt;0,0,0),1))</f>
        <v>0</v>
      </c>
      <c r="BA899" s="143">
        <f>IF(DATOS!J857=AW$45,DATOS!C857,"")</f>
        <v>0</v>
      </c>
    </row>
    <row r="900" spans="51:53" x14ac:dyDescent="0.25">
      <c r="AY900" s="142">
        <f t="shared" si="19"/>
        <v>1</v>
      </c>
      <c r="AZ900" s="142">
        <f>IF(BA900="",0,IFERROR(IF(VLOOKUP(BA900,BA$44:BA899,1,0)&gt;0,0,0),1))</f>
        <v>0</v>
      </c>
      <c r="BA900" s="143">
        <f>IF(DATOS!J858=AW$45,DATOS!C858,"")</f>
        <v>0</v>
      </c>
    </row>
    <row r="901" spans="51:53" x14ac:dyDescent="0.25">
      <c r="AY901" s="142">
        <f t="shared" si="19"/>
        <v>1</v>
      </c>
      <c r="AZ901" s="142">
        <f>IF(BA901="",0,IFERROR(IF(VLOOKUP(BA901,BA$44:BA900,1,0)&gt;0,0,0),1))</f>
        <v>0</v>
      </c>
      <c r="BA901" s="143">
        <f>IF(DATOS!J859=AW$45,DATOS!C859,"")</f>
        <v>0</v>
      </c>
    </row>
    <row r="902" spans="51:53" x14ac:dyDescent="0.25">
      <c r="AY902" s="142">
        <f t="shared" si="19"/>
        <v>1</v>
      </c>
      <c r="AZ902" s="142">
        <f>IF(BA902="",0,IFERROR(IF(VLOOKUP(BA902,BA$44:BA901,1,0)&gt;0,0,0),1))</f>
        <v>0</v>
      </c>
      <c r="BA902" s="143">
        <f>IF(DATOS!J860=AW$45,DATOS!C860,"")</f>
        <v>0</v>
      </c>
    </row>
    <row r="903" spans="51:53" x14ac:dyDescent="0.25">
      <c r="AY903" s="142">
        <f t="shared" si="19"/>
        <v>1</v>
      </c>
      <c r="AZ903" s="142">
        <f>IF(BA903="",0,IFERROR(IF(VLOOKUP(BA903,BA$44:BA902,1,0)&gt;0,0,0),1))</f>
        <v>0</v>
      </c>
      <c r="BA903" s="143">
        <f>IF(DATOS!J861=AW$45,DATOS!C861,"")</f>
        <v>0</v>
      </c>
    </row>
    <row r="904" spans="51:53" x14ac:dyDescent="0.25">
      <c r="AY904" s="142">
        <f t="shared" si="19"/>
        <v>1</v>
      </c>
      <c r="AZ904" s="142">
        <f>IF(BA904="",0,IFERROR(IF(VLOOKUP(BA904,BA$44:BA903,1,0)&gt;0,0,0),1))</f>
        <v>0</v>
      </c>
      <c r="BA904" s="143">
        <f>IF(DATOS!J862=AW$45,DATOS!C862,"")</f>
        <v>0</v>
      </c>
    </row>
    <row r="905" spans="51:53" x14ac:dyDescent="0.25">
      <c r="AY905" s="142">
        <f t="shared" si="19"/>
        <v>1</v>
      </c>
      <c r="AZ905" s="142">
        <f>IF(BA905="",0,IFERROR(IF(VLOOKUP(BA905,BA$44:BA904,1,0)&gt;0,0,0),1))</f>
        <v>0</v>
      </c>
      <c r="BA905" s="143">
        <f>IF(DATOS!J863=AW$45,DATOS!C863,"")</f>
        <v>0</v>
      </c>
    </row>
    <row r="906" spans="51:53" x14ac:dyDescent="0.25">
      <c r="AY906" s="142">
        <f t="shared" si="19"/>
        <v>1</v>
      </c>
      <c r="AZ906" s="142">
        <f>IF(BA906="",0,IFERROR(IF(VLOOKUP(BA906,BA$44:BA905,1,0)&gt;0,0,0),1))</f>
        <v>0</v>
      </c>
      <c r="BA906" s="143">
        <f>IF(DATOS!J864=AW$45,DATOS!C864,"")</f>
        <v>0</v>
      </c>
    </row>
    <row r="907" spans="51:53" x14ac:dyDescent="0.25">
      <c r="AY907" s="142">
        <f t="shared" si="19"/>
        <v>1</v>
      </c>
      <c r="AZ907" s="142">
        <f>IF(BA907="",0,IFERROR(IF(VLOOKUP(BA907,BA$44:BA906,1,0)&gt;0,0,0),1))</f>
        <v>0</v>
      </c>
      <c r="BA907" s="143">
        <f>IF(DATOS!J865=AW$45,DATOS!C865,"")</f>
        <v>0</v>
      </c>
    </row>
    <row r="908" spans="51:53" x14ac:dyDescent="0.25">
      <c r="AY908" s="142">
        <f t="shared" si="19"/>
        <v>1</v>
      </c>
      <c r="AZ908" s="142">
        <f>IF(BA908="",0,IFERROR(IF(VLOOKUP(BA908,BA$44:BA907,1,0)&gt;0,0,0),1))</f>
        <v>0</v>
      </c>
      <c r="BA908" s="143">
        <f>IF(DATOS!J866=AW$45,DATOS!C866,"")</f>
        <v>0</v>
      </c>
    </row>
    <row r="909" spans="51:53" x14ac:dyDescent="0.25">
      <c r="AY909" s="142">
        <f t="shared" si="19"/>
        <v>1</v>
      </c>
      <c r="AZ909" s="142">
        <f>IF(BA909="",0,IFERROR(IF(VLOOKUP(BA909,BA$44:BA908,1,0)&gt;0,0,0),1))</f>
        <v>0</v>
      </c>
      <c r="BA909" s="143">
        <f>IF(DATOS!J867=AW$45,DATOS!C867,"")</f>
        <v>0</v>
      </c>
    </row>
    <row r="910" spans="51:53" x14ac:dyDescent="0.25">
      <c r="AY910" s="142">
        <f t="shared" si="19"/>
        <v>1</v>
      </c>
      <c r="AZ910" s="142">
        <f>IF(BA910="",0,IFERROR(IF(VLOOKUP(BA910,BA$44:BA909,1,0)&gt;0,0,0),1))</f>
        <v>0</v>
      </c>
      <c r="BA910" s="143">
        <f>IF(DATOS!J868=AW$45,DATOS!C868,"")</f>
        <v>0</v>
      </c>
    </row>
    <row r="911" spans="51:53" x14ac:dyDescent="0.25">
      <c r="AY911" s="142">
        <f t="shared" si="19"/>
        <v>1</v>
      </c>
      <c r="AZ911" s="142">
        <f>IF(BA911="",0,IFERROR(IF(VLOOKUP(BA911,BA$44:BA910,1,0)&gt;0,0,0),1))</f>
        <v>0</v>
      </c>
      <c r="BA911" s="143">
        <f>IF(DATOS!J869=AW$45,DATOS!C869,"")</f>
        <v>0</v>
      </c>
    </row>
    <row r="912" spans="51:53" x14ac:dyDescent="0.25">
      <c r="AY912" s="142">
        <f t="shared" si="19"/>
        <v>1</v>
      </c>
      <c r="AZ912" s="142">
        <f>IF(BA912="",0,IFERROR(IF(VLOOKUP(BA912,BA$44:BA911,1,0)&gt;0,0,0),1))</f>
        <v>0</v>
      </c>
      <c r="BA912" s="143">
        <f>IF(DATOS!J870=AW$45,DATOS!C870,"")</f>
        <v>0</v>
      </c>
    </row>
    <row r="913" spans="51:53" x14ac:dyDescent="0.25">
      <c r="AY913" s="142">
        <f t="shared" si="19"/>
        <v>1</v>
      </c>
      <c r="AZ913" s="142">
        <f>IF(BA913="",0,IFERROR(IF(VLOOKUP(BA913,BA$44:BA912,1,0)&gt;0,0,0),1))</f>
        <v>0</v>
      </c>
      <c r="BA913" s="143">
        <f>IF(DATOS!J871=AW$45,DATOS!C871,"")</f>
        <v>0</v>
      </c>
    </row>
    <row r="914" spans="51:53" x14ac:dyDescent="0.25">
      <c r="AY914" s="142">
        <f t="shared" si="19"/>
        <v>1</v>
      </c>
      <c r="AZ914" s="142">
        <f>IF(BA914="",0,IFERROR(IF(VLOOKUP(BA914,BA$44:BA913,1,0)&gt;0,0,0),1))</f>
        <v>0</v>
      </c>
      <c r="BA914" s="143">
        <f>IF(DATOS!J872=AW$45,DATOS!C872,"")</f>
        <v>0</v>
      </c>
    </row>
    <row r="915" spans="51:53" x14ac:dyDescent="0.25">
      <c r="AY915" s="142">
        <f t="shared" si="19"/>
        <v>1</v>
      </c>
      <c r="AZ915" s="142">
        <f>IF(BA915="",0,IFERROR(IF(VLOOKUP(BA915,BA$44:BA914,1,0)&gt;0,0,0),1))</f>
        <v>0</v>
      </c>
      <c r="BA915" s="143">
        <f>IF(DATOS!J873=AW$45,DATOS!C873,"")</f>
        <v>0</v>
      </c>
    </row>
    <row r="916" spans="51:53" x14ac:dyDescent="0.25">
      <c r="AY916" s="142">
        <f t="shared" si="19"/>
        <v>1</v>
      </c>
      <c r="AZ916" s="142">
        <f>IF(BA916="",0,IFERROR(IF(VLOOKUP(BA916,BA$44:BA915,1,0)&gt;0,0,0),1))</f>
        <v>0</v>
      </c>
      <c r="BA916" s="143">
        <f>IF(DATOS!J874=AW$45,DATOS!C874,"")</f>
        <v>0</v>
      </c>
    </row>
    <row r="917" spans="51:53" x14ac:dyDescent="0.25">
      <c r="AY917" s="142">
        <f t="shared" si="19"/>
        <v>1</v>
      </c>
      <c r="AZ917" s="142">
        <f>IF(BA917="",0,IFERROR(IF(VLOOKUP(BA917,BA$44:BA916,1,0)&gt;0,0,0),1))</f>
        <v>0</v>
      </c>
      <c r="BA917" s="143">
        <f>IF(DATOS!J875=AW$45,DATOS!C875,"")</f>
        <v>0</v>
      </c>
    </row>
    <row r="918" spans="51:53" x14ac:dyDescent="0.25">
      <c r="AY918" s="142">
        <f t="shared" si="19"/>
        <v>1</v>
      </c>
      <c r="AZ918" s="142">
        <f>IF(BA918="",0,IFERROR(IF(VLOOKUP(BA918,BA$44:BA917,1,0)&gt;0,0,0),1))</f>
        <v>0</v>
      </c>
      <c r="BA918" s="143">
        <f>IF(DATOS!J876=AW$45,DATOS!C876,"")</f>
        <v>0</v>
      </c>
    </row>
    <row r="919" spans="51:53" x14ac:dyDescent="0.25">
      <c r="AY919" s="142">
        <f t="shared" si="19"/>
        <v>1</v>
      </c>
      <c r="AZ919" s="142">
        <f>IF(BA919="",0,IFERROR(IF(VLOOKUP(BA919,BA$44:BA918,1,0)&gt;0,0,0),1))</f>
        <v>0</v>
      </c>
      <c r="BA919" s="143">
        <f>IF(DATOS!J877=AW$45,DATOS!C877,"")</f>
        <v>0</v>
      </c>
    </row>
    <row r="920" spans="51:53" x14ac:dyDescent="0.25">
      <c r="AY920" s="142">
        <f t="shared" si="19"/>
        <v>1</v>
      </c>
      <c r="AZ920" s="142">
        <f>IF(BA920="",0,IFERROR(IF(VLOOKUP(BA920,BA$44:BA919,1,0)&gt;0,0,0),1))</f>
        <v>0</v>
      </c>
      <c r="BA920" s="143">
        <f>IF(DATOS!J878=AW$45,DATOS!C878,"")</f>
        <v>0</v>
      </c>
    </row>
    <row r="921" spans="51:53" x14ac:dyDescent="0.25">
      <c r="AY921" s="142">
        <f t="shared" si="19"/>
        <v>1</v>
      </c>
      <c r="AZ921" s="142">
        <f>IF(BA921="",0,IFERROR(IF(VLOOKUP(BA921,BA$44:BA920,1,0)&gt;0,0,0),1))</f>
        <v>0</v>
      </c>
      <c r="BA921" s="143">
        <f>IF(DATOS!J879=AW$45,DATOS!C879,"")</f>
        <v>0</v>
      </c>
    </row>
    <row r="922" spans="51:53" x14ac:dyDescent="0.25">
      <c r="AY922" s="142">
        <f t="shared" si="19"/>
        <v>1</v>
      </c>
      <c r="AZ922" s="142">
        <f>IF(BA922="",0,IFERROR(IF(VLOOKUP(BA922,BA$44:BA921,1,0)&gt;0,0,0),1))</f>
        <v>0</v>
      </c>
      <c r="BA922" s="143">
        <f>IF(DATOS!J880=AW$45,DATOS!C880,"")</f>
        <v>0</v>
      </c>
    </row>
    <row r="923" spans="51:53" x14ac:dyDescent="0.25">
      <c r="AY923" s="142">
        <f t="shared" si="19"/>
        <v>1</v>
      </c>
      <c r="AZ923" s="142">
        <f>IF(BA923="",0,IFERROR(IF(VLOOKUP(BA923,BA$44:BA922,1,0)&gt;0,0,0),1))</f>
        <v>0</v>
      </c>
      <c r="BA923" s="143">
        <f>IF(DATOS!J881=AW$45,DATOS!C881,"")</f>
        <v>0</v>
      </c>
    </row>
    <row r="924" spans="51:53" x14ac:dyDescent="0.25">
      <c r="AY924" s="142">
        <f t="shared" si="19"/>
        <v>1</v>
      </c>
      <c r="AZ924" s="142">
        <f>IF(BA924="",0,IFERROR(IF(VLOOKUP(BA924,BA$44:BA923,1,0)&gt;0,0,0),1))</f>
        <v>0</v>
      </c>
      <c r="BA924" s="143">
        <f>IF(DATOS!J882=AW$45,DATOS!C882,"")</f>
        <v>0</v>
      </c>
    </row>
    <row r="925" spans="51:53" x14ac:dyDescent="0.25">
      <c r="AY925" s="142">
        <f t="shared" si="19"/>
        <v>1</v>
      </c>
      <c r="AZ925" s="142">
        <f>IF(BA925="",0,IFERROR(IF(VLOOKUP(BA925,BA$44:BA924,1,0)&gt;0,0,0),1))</f>
        <v>0</v>
      </c>
      <c r="BA925" s="143">
        <f>IF(DATOS!J883=AW$45,DATOS!C883,"")</f>
        <v>0</v>
      </c>
    </row>
    <row r="926" spans="51:53" x14ac:dyDescent="0.25">
      <c r="AY926" s="142">
        <f t="shared" si="19"/>
        <v>1</v>
      </c>
      <c r="AZ926" s="142">
        <f>IF(BA926="",0,IFERROR(IF(VLOOKUP(BA926,BA$44:BA925,1,0)&gt;0,0,0),1))</f>
        <v>0</v>
      </c>
      <c r="BA926" s="143">
        <f>IF(DATOS!J884=AW$45,DATOS!C884,"")</f>
        <v>0</v>
      </c>
    </row>
    <row r="927" spans="51:53" x14ac:dyDescent="0.25">
      <c r="AY927" s="142">
        <f t="shared" si="19"/>
        <v>1</v>
      </c>
      <c r="AZ927" s="142">
        <f>IF(BA927="",0,IFERROR(IF(VLOOKUP(BA927,BA$44:BA926,1,0)&gt;0,0,0),1))</f>
        <v>0</v>
      </c>
      <c r="BA927" s="143">
        <f>IF(DATOS!J885=AW$45,DATOS!C885,"")</f>
        <v>0</v>
      </c>
    </row>
    <row r="928" spans="51:53" x14ac:dyDescent="0.25">
      <c r="AY928" s="142">
        <f t="shared" si="19"/>
        <v>1</v>
      </c>
      <c r="AZ928" s="142">
        <f>IF(BA928="",0,IFERROR(IF(VLOOKUP(BA928,BA$44:BA927,1,0)&gt;0,0,0),1))</f>
        <v>0</v>
      </c>
      <c r="BA928" s="143">
        <f>IF(DATOS!J886=AW$45,DATOS!C886,"")</f>
        <v>0</v>
      </c>
    </row>
    <row r="929" spans="51:53" x14ac:dyDescent="0.25">
      <c r="AY929" s="142">
        <f t="shared" si="19"/>
        <v>1</v>
      </c>
      <c r="AZ929" s="142">
        <f>IF(BA929="",0,IFERROR(IF(VLOOKUP(BA929,BA$44:BA928,1,0)&gt;0,0,0),1))</f>
        <v>0</v>
      </c>
      <c r="BA929" s="143">
        <f>IF(DATOS!J887=AW$45,DATOS!C887,"")</f>
        <v>0</v>
      </c>
    </row>
    <row r="930" spans="51:53" x14ac:dyDescent="0.25">
      <c r="AY930" s="142">
        <f t="shared" si="19"/>
        <v>1</v>
      </c>
      <c r="AZ930" s="142">
        <f>IF(BA930="",0,IFERROR(IF(VLOOKUP(BA930,BA$44:BA929,1,0)&gt;0,0,0),1))</f>
        <v>0</v>
      </c>
      <c r="BA930" s="143">
        <f>IF(DATOS!J888=AW$45,DATOS!C888,"")</f>
        <v>0</v>
      </c>
    </row>
    <row r="931" spans="51:53" x14ac:dyDescent="0.25">
      <c r="AY931" s="142">
        <f t="shared" si="19"/>
        <v>1</v>
      </c>
      <c r="AZ931" s="142">
        <f>IF(BA931="",0,IFERROR(IF(VLOOKUP(BA931,BA$44:BA930,1,0)&gt;0,0,0),1))</f>
        <v>0</v>
      </c>
      <c r="BA931" s="143">
        <f>IF(DATOS!J889=AW$45,DATOS!C889,"")</f>
        <v>0</v>
      </c>
    </row>
    <row r="932" spans="51:53" x14ac:dyDescent="0.25">
      <c r="AY932" s="142">
        <f t="shared" si="19"/>
        <v>1</v>
      </c>
      <c r="AZ932" s="142">
        <f>IF(BA932="",0,IFERROR(IF(VLOOKUP(BA932,BA$44:BA931,1,0)&gt;0,0,0),1))</f>
        <v>0</v>
      </c>
      <c r="BA932" s="143">
        <f>IF(DATOS!J890=AW$45,DATOS!C890,"")</f>
        <v>0</v>
      </c>
    </row>
    <row r="933" spans="51:53" x14ac:dyDescent="0.25">
      <c r="AY933" s="142">
        <f t="shared" si="19"/>
        <v>1</v>
      </c>
      <c r="AZ933" s="142">
        <f>IF(BA933="",0,IFERROR(IF(VLOOKUP(BA933,BA$44:BA932,1,0)&gt;0,0,0),1))</f>
        <v>0</v>
      </c>
      <c r="BA933" s="143">
        <f>IF(DATOS!J891=AW$45,DATOS!C891,"")</f>
        <v>0</v>
      </c>
    </row>
    <row r="934" spans="51:53" x14ac:dyDescent="0.25">
      <c r="AY934" s="142">
        <f t="shared" si="19"/>
        <v>1</v>
      </c>
      <c r="AZ934" s="142">
        <f>IF(BA934="",0,IFERROR(IF(VLOOKUP(BA934,BA$44:BA933,1,0)&gt;0,0,0),1))</f>
        <v>0</v>
      </c>
      <c r="BA934" s="143">
        <f>IF(DATOS!J892=AW$45,DATOS!C892,"")</f>
        <v>0</v>
      </c>
    </row>
    <row r="935" spans="51:53" x14ac:dyDescent="0.25">
      <c r="AY935" s="142">
        <f t="shared" si="19"/>
        <v>1</v>
      </c>
      <c r="AZ935" s="142">
        <f>IF(BA935="",0,IFERROR(IF(VLOOKUP(BA935,BA$44:BA934,1,0)&gt;0,0,0),1))</f>
        <v>0</v>
      </c>
      <c r="BA935" s="143">
        <f>IF(DATOS!J893=AW$45,DATOS!C893,"")</f>
        <v>0</v>
      </c>
    </row>
    <row r="936" spans="51:53" x14ac:dyDescent="0.25">
      <c r="AY936" s="142">
        <f t="shared" si="19"/>
        <v>1</v>
      </c>
      <c r="AZ936" s="142">
        <f>IF(BA936="",0,IFERROR(IF(VLOOKUP(BA936,BA$44:BA935,1,0)&gt;0,0,0),1))</f>
        <v>0</v>
      </c>
      <c r="BA936" s="143">
        <f>IF(DATOS!J894=AW$45,DATOS!C894,"")</f>
        <v>0</v>
      </c>
    </row>
    <row r="937" spans="51:53" x14ac:dyDescent="0.25">
      <c r="AY937" s="142">
        <f t="shared" si="19"/>
        <v>1</v>
      </c>
      <c r="AZ937" s="142">
        <f>IF(BA937="",0,IFERROR(IF(VLOOKUP(BA937,BA$44:BA936,1,0)&gt;0,0,0),1))</f>
        <v>0</v>
      </c>
      <c r="BA937" s="143">
        <f>IF(DATOS!J895=AW$45,DATOS!C895,"")</f>
        <v>0</v>
      </c>
    </row>
    <row r="938" spans="51:53" x14ac:dyDescent="0.25">
      <c r="AY938" s="142">
        <f t="shared" si="19"/>
        <v>1</v>
      </c>
      <c r="AZ938" s="142">
        <f>IF(BA938="",0,IFERROR(IF(VLOOKUP(BA938,BA$44:BA937,1,0)&gt;0,0,0),1))</f>
        <v>0</v>
      </c>
      <c r="BA938" s="143">
        <f>IF(DATOS!J896=AW$45,DATOS!C896,"")</f>
        <v>0</v>
      </c>
    </row>
    <row r="939" spans="51:53" x14ac:dyDescent="0.25">
      <c r="AY939" s="142">
        <f t="shared" si="19"/>
        <v>1</v>
      </c>
      <c r="AZ939" s="142">
        <f>IF(BA939="",0,IFERROR(IF(VLOOKUP(BA939,BA$44:BA938,1,0)&gt;0,0,0),1))</f>
        <v>0</v>
      </c>
      <c r="BA939" s="143">
        <f>IF(DATOS!J897=AW$45,DATOS!C897,"")</f>
        <v>0</v>
      </c>
    </row>
    <row r="940" spans="51:53" x14ac:dyDescent="0.25">
      <c r="AY940" s="142">
        <f t="shared" ref="AY940:AY1003" si="20">AY939+AZ940</f>
        <v>1</v>
      </c>
      <c r="AZ940" s="142">
        <f>IF(BA940="",0,IFERROR(IF(VLOOKUP(BA940,BA$44:BA939,1,0)&gt;0,0,0),1))</f>
        <v>0</v>
      </c>
      <c r="BA940" s="143">
        <f>IF(DATOS!J898=AW$45,DATOS!C898,"")</f>
        <v>0</v>
      </c>
    </row>
    <row r="941" spans="51:53" x14ac:dyDescent="0.25">
      <c r="AY941" s="142">
        <f t="shared" si="20"/>
        <v>1</v>
      </c>
      <c r="AZ941" s="142">
        <f>IF(BA941="",0,IFERROR(IF(VLOOKUP(BA941,BA$44:BA940,1,0)&gt;0,0,0),1))</f>
        <v>0</v>
      </c>
      <c r="BA941" s="143">
        <f>IF(DATOS!J899=AW$45,DATOS!C899,"")</f>
        <v>0</v>
      </c>
    </row>
    <row r="942" spans="51:53" x14ac:dyDescent="0.25">
      <c r="AY942" s="142">
        <f t="shared" si="20"/>
        <v>1</v>
      </c>
      <c r="AZ942" s="142">
        <f>IF(BA942="",0,IFERROR(IF(VLOOKUP(BA942,BA$44:BA941,1,0)&gt;0,0,0),1))</f>
        <v>0</v>
      </c>
      <c r="BA942" s="143">
        <f>IF(DATOS!J900=AW$45,DATOS!C900,"")</f>
        <v>0</v>
      </c>
    </row>
    <row r="943" spans="51:53" x14ac:dyDescent="0.25">
      <c r="AY943" s="142">
        <f t="shared" si="20"/>
        <v>1</v>
      </c>
      <c r="AZ943" s="142">
        <f>IF(BA943="",0,IFERROR(IF(VLOOKUP(BA943,BA$44:BA942,1,0)&gt;0,0,0),1))</f>
        <v>0</v>
      </c>
      <c r="BA943" s="143">
        <f>IF(DATOS!J901=AW$45,DATOS!C901,"")</f>
        <v>0</v>
      </c>
    </row>
    <row r="944" spans="51:53" x14ac:dyDescent="0.25">
      <c r="AY944" s="142">
        <f t="shared" si="20"/>
        <v>1</v>
      </c>
      <c r="AZ944" s="142">
        <f>IF(BA944="",0,IFERROR(IF(VLOOKUP(BA944,BA$44:BA943,1,0)&gt;0,0,0),1))</f>
        <v>0</v>
      </c>
      <c r="BA944" s="143">
        <f>IF(DATOS!J902=AW$45,DATOS!C902,"")</f>
        <v>0</v>
      </c>
    </row>
    <row r="945" spans="51:53" x14ac:dyDescent="0.25">
      <c r="AY945" s="142">
        <f t="shared" si="20"/>
        <v>1</v>
      </c>
      <c r="AZ945" s="142">
        <f>IF(BA945="",0,IFERROR(IF(VLOOKUP(BA945,BA$44:BA944,1,0)&gt;0,0,0),1))</f>
        <v>0</v>
      </c>
      <c r="BA945" s="143">
        <f>IF(DATOS!J903=AW$45,DATOS!C903,"")</f>
        <v>0</v>
      </c>
    </row>
    <row r="946" spans="51:53" x14ac:dyDescent="0.25">
      <c r="AY946" s="142">
        <f t="shared" si="20"/>
        <v>1</v>
      </c>
      <c r="AZ946" s="142">
        <f>IF(BA946="",0,IFERROR(IF(VLOOKUP(BA946,BA$44:BA945,1,0)&gt;0,0,0),1))</f>
        <v>0</v>
      </c>
      <c r="BA946" s="143">
        <f>IF(DATOS!J904=AW$45,DATOS!C904,"")</f>
        <v>0</v>
      </c>
    </row>
    <row r="947" spans="51:53" x14ac:dyDescent="0.25">
      <c r="AY947" s="142">
        <f t="shared" si="20"/>
        <v>1</v>
      </c>
      <c r="AZ947" s="142">
        <f>IF(BA947="",0,IFERROR(IF(VLOOKUP(BA947,BA$44:BA946,1,0)&gt;0,0,0),1))</f>
        <v>0</v>
      </c>
      <c r="BA947" s="143">
        <f>IF(DATOS!J905=AW$45,DATOS!C905,"")</f>
        <v>0</v>
      </c>
    </row>
    <row r="948" spans="51:53" x14ac:dyDescent="0.25">
      <c r="AY948" s="142">
        <f t="shared" si="20"/>
        <v>1</v>
      </c>
      <c r="AZ948" s="142">
        <f>IF(BA948="",0,IFERROR(IF(VLOOKUP(BA948,BA$44:BA947,1,0)&gt;0,0,0),1))</f>
        <v>0</v>
      </c>
      <c r="BA948" s="143">
        <f>IF(DATOS!J906=AW$45,DATOS!C906,"")</f>
        <v>0</v>
      </c>
    </row>
    <row r="949" spans="51:53" x14ac:dyDescent="0.25">
      <c r="AY949" s="142">
        <f t="shared" si="20"/>
        <v>1</v>
      </c>
      <c r="AZ949" s="142">
        <f>IF(BA949="",0,IFERROR(IF(VLOOKUP(BA949,BA$44:BA948,1,0)&gt;0,0,0),1))</f>
        <v>0</v>
      </c>
      <c r="BA949" s="143">
        <f>IF(DATOS!J907=AW$45,DATOS!C907,"")</f>
        <v>0</v>
      </c>
    </row>
    <row r="950" spans="51:53" x14ac:dyDescent="0.25">
      <c r="AY950" s="142">
        <f t="shared" si="20"/>
        <v>1</v>
      </c>
      <c r="AZ950" s="142">
        <f>IF(BA950="",0,IFERROR(IF(VLOOKUP(BA950,BA$44:BA949,1,0)&gt;0,0,0),1))</f>
        <v>0</v>
      </c>
      <c r="BA950" s="143">
        <f>IF(DATOS!J908=AW$45,DATOS!C908,"")</f>
        <v>0</v>
      </c>
    </row>
    <row r="951" spans="51:53" x14ac:dyDescent="0.25">
      <c r="AY951" s="142">
        <f t="shared" si="20"/>
        <v>1</v>
      </c>
      <c r="AZ951" s="142">
        <f>IF(BA951="",0,IFERROR(IF(VLOOKUP(BA951,BA$44:BA950,1,0)&gt;0,0,0),1))</f>
        <v>0</v>
      </c>
      <c r="BA951" s="143">
        <f>IF(DATOS!J909=AW$45,DATOS!C909,"")</f>
        <v>0</v>
      </c>
    </row>
    <row r="952" spans="51:53" x14ac:dyDescent="0.25">
      <c r="AY952" s="142">
        <f t="shared" si="20"/>
        <v>1</v>
      </c>
      <c r="AZ952" s="142">
        <f>IF(BA952="",0,IFERROR(IF(VLOOKUP(BA952,BA$44:BA951,1,0)&gt;0,0,0),1))</f>
        <v>0</v>
      </c>
      <c r="BA952" s="143">
        <f>IF(DATOS!J910=AW$45,DATOS!C910,"")</f>
        <v>0</v>
      </c>
    </row>
    <row r="953" spans="51:53" x14ac:dyDescent="0.25">
      <c r="AY953" s="142">
        <f t="shared" si="20"/>
        <v>1</v>
      </c>
      <c r="AZ953" s="142">
        <f>IF(BA953="",0,IFERROR(IF(VLOOKUP(BA953,BA$44:BA952,1,0)&gt;0,0,0),1))</f>
        <v>0</v>
      </c>
      <c r="BA953" s="143">
        <f>IF(DATOS!J911=AW$45,DATOS!C911,"")</f>
        <v>0</v>
      </c>
    </row>
    <row r="954" spans="51:53" x14ac:dyDescent="0.25">
      <c r="AY954" s="142">
        <f t="shared" si="20"/>
        <v>1</v>
      </c>
      <c r="AZ954" s="142">
        <f>IF(BA954="",0,IFERROR(IF(VLOOKUP(BA954,BA$44:BA953,1,0)&gt;0,0,0),1))</f>
        <v>0</v>
      </c>
      <c r="BA954" s="143">
        <f>IF(DATOS!J912=AW$45,DATOS!C912,"")</f>
        <v>0</v>
      </c>
    </row>
    <row r="955" spans="51:53" x14ac:dyDescent="0.25">
      <c r="AY955" s="142">
        <f t="shared" si="20"/>
        <v>1</v>
      </c>
      <c r="AZ955" s="142">
        <f>IF(BA955="",0,IFERROR(IF(VLOOKUP(BA955,BA$44:BA954,1,0)&gt;0,0,0),1))</f>
        <v>0</v>
      </c>
      <c r="BA955" s="143">
        <f>IF(DATOS!J913=AW$45,DATOS!C913,"")</f>
        <v>0</v>
      </c>
    </row>
    <row r="956" spans="51:53" x14ac:dyDescent="0.25">
      <c r="AY956" s="142">
        <f t="shared" si="20"/>
        <v>1</v>
      </c>
      <c r="AZ956" s="142">
        <f>IF(BA956="",0,IFERROR(IF(VLOOKUP(BA956,BA$44:BA955,1,0)&gt;0,0,0),1))</f>
        <v>0</v>
      </c>
      <c r="BA956" s="143">
        <f>IF(DATOS!J914=AW$45,DATOS!C914,"")</f>
        <v>0</v>
      </c>
    </row>
    <row r="957" spans="51:53" x14ac:dyDescent="0.25">
      <c r="AY957" s="142">
        <f t="shared" si="20"/>
        <v>1</v>
      </c>
      <c r="AZ957" s="142">
        <f>IF(BA957="",0,IFERROR(IF(VLOOKUP(BA957,BA$44:BA956,1,0)&gt;0,0,0),1))</f>
        <v>0</v>
      </c>
      <c r="BA957" s="143">
        <f>IF(DATOS!J915=AW$45,DATOS!C915,"")</f>
        <v>0</v>
      </c>
    </row>
    <row r="958" spans="51:53" x14ac:dyDescent="0.25">
      <c r="AY958" s="142">
        <f t="shared" si="20"/>
        <v>1</v>
      </c>
      <c r="AZ958" s="142">
        <f>IF(BA958="",0,IFERROR(IF(VLOOKUP(BA958,BA$44:BA957,1,0)&gt;0,0,0),1))</f>
        <v>0</v>
      </c>
      <c r="BA958" s="143">
        <f>IF(DATOS!J916=AW$45,DATOS!C916,"")</f>
        <v>0</v>
      </c>
    </row>
    <row r="959" spans="51:53" x14ac:dyDescent="0.25">
      <c r="AY959" s="142">
        <f t="shared" si="20"/>
        <v>1</v>
      </c>
      <c r="AZ959" s="142">
        <f>IF(BA959="",0,IFERROR(IF(VLOOKUP(BA959,BA$44:BA958,1,0)&gt;0,0,0),1))</f>
        <v>0</v>
      </c>
      <c r="BA959" s="143">
        <f>IF(DATOS!J917=AW$45,DATOS!C917,"")</f>
        <v>0</v>
      </c>
    </row>
    <row r="960" spans="51:53" x14ac:dyDescent="0.25">
      <c r="AY960" s="142">
        <f t="shared" si="20"/>
        <v>1</v>
      </c>
      <c r="AZ960" s="142">
        <f>IF(BA960="",0,IFERROR(IF(VLOOKUP(BA960,BA$44:BA959,1,0)&gt;0,0,0),1))</f>
        <v>0</v>
      </c>
      <c r="BA960" s="143">
        <f>IF(DATOS!J918=AW$45,DATOS!C918,"")</f>
        <v>0</v>
      </c>
    </row>
    <row r="961" spans="51:53" x14ac:dyDescent="0.25">
      <c r="AY961" s="142">
        <f t="shared" si="20"/>
        <v>1</v>
      </c>
      <c r="AZ961" s="142">
        <f>IF(BA961="",0,IFERROR(IF(VLOOKUP(BA961,BA$44:BA960,1,0)&gt;0,0,0),1))</f>
        <v>0</v>
      </c>
      <c r="BA961" s="143">
        <f>IF(DATOS!J919=AW$45,DATOS!C919,"")</f>
        <v>0</v>
      </c>
    </row>
    <row r="962" spans="51:53" x14ac:dyDescent="0.25">
      <c r="AY962" s="142">
        <f t="shared" si="20"/>
        <v>1</v>
      </c>
      <c r="AZ962" s="142">
        <f>IF(BA962="",0,IFERROR(IF(VLOOKUP(BA962,BA$44:BA961,1,0)&gt;0,0,0),1))</f>
        <v>0</v>
      </c>
      <c r="BA962" s="143">
        <f>IF(DATOS!J920=AW$45,DATOS!C920,"")</f>
        <v>0</v>
      </c>
    </row>
    <row r="963" spans="51:53" x14ac:dyDescent="0.25">
      <c r="AY963" s="142">
        <f t="shared" si="20"/>
        <v>1</v>
      </c>
      <c r="AZ963" s="142">
        <f>IF(BA963="",0,IFERROR(IF(VLOOKUP(BA963,BA$44:BA962,1,0)&gt;0,0,0),1))</f>
        <v>0</v>
      </c>
      <c r="BA963" s="143">
        <f>IF(DATOS!J921=AW$45,DATOS!C921,"")</f>
        <v>0</v>
      </c>
    </row>
    <row r="964" spans="51:53" x14ac:dyDescent="0.25">
      <c r="AY964" s="142">
        <f t="shared" si="20"/>
        <v>1</v>
      </c>
      <c r="AZ964" s="142">
        <f>IF(BA964="",0,IFERROR(IF(VLOOKUP(BA964,BA$44:BA963,1,0)&gt;0,0,0),1))</f>
        <v>0</v>
      </c>
      <c r="BA964" s="143">
        <f>IF(DATOS!J922=AW$45,DATOS!C922,"")</f>
        <v>0</v>
      </c>
    </row>
    <row r="965" spans="51:53" x14ac:dyDescent="0.25">
      <c r="AY965" s="142">
        <f t="shared" si="20"/>
        <v>1</v>
      </c>
      <c r="AZ965" s="142">
        <f>IF(BA965="",0,IFERROR(IF(VLOOKUP(BA965,BA$44:BA964,1,0)&gt;0,0,0),1))</f>
        <v>0</v>
      </c>
      <c r="BA965" s="143">
        <f>IF(DATOS!J923=AW$45,DATOS!C923,"")</f>
        <v>0</v>
      </c>
    </row>
    <row r="966" spans="51:53" x14ac:dyDescent="0.25">
      <c r="AY966" s="142">
        <f t="shared" si="20"/>
        <v>1</v>
      </c>
      <c r="AZ966" s="142">
        <f>IF(BA966="",0,IFERROR(IF(VLOOKUP(BA966,BA$44:BA965,1,0)&gt;0,0,0),1))</f>
        <v>0</v>
      </c>
      <c r="BA966" s="143">
        <f>IF(DATOS!J924=AW$45,DATOS!C924,"")</f>
        <v>0</v>
      </c>
    </row>
    <row r="967" spans="51:53" x14ac:dyDescent="0.25">
      <c r="AY967" s="142">
        <f t="shared" si="20"/>
        <v>1</v>
      </c>
      <c r="AZ967" s="142">
        <f>IF(BA967="",0,IFERROR(IF(VLOOKUP(BA967,BA$44:BA966,1,0)&gt;0,0,0),1))</f>
        <v>0</v>
      </c>
      <c r="BA967" s="143">
        <f>IF(DATOS!J925=AW$45,DATOS!C925,"")</f>
        <v>0</v>
      </c>
    </row>
    <row r="968" spans="51:53" x14ac:dyDescent="0.25">
      <c r="AY968" s="142">
        <f t="shared" si="20"/>
        <v>1</v>
      </c>
      <c r="AZ968" s="142">
        <f>IF(BA968="",0,IFERROR(IF(VLOOKUP(BA968,BA$44:BA967,1,0)&gt;0,0,0),1))</f>
        <v>0</v>
      </c>
      <c r="BA968" s="143">
        <f>IF(DATOS!J926=AW$45,DATOS!C926,"")</f>
        <v>0</v>
      </c>
    </row>
    <row r="969" spans="51:53" x14ac:dyDescent="0.25">
      <c r="AY969" s="142">
        <f t="shared" si="20"/>
        <v>1</v>
      </c>
      <c r="AZ969" s="142">
        <f>IF(BA969="",0,IFERROR(IF(VLOOKUP(BA969,BA$44:BA968,1,0)&gt;0,0,0),1))</f>
        <v>0</v>
      </c>
      <c r="BA969" s="143">
        <f>IF(DATOS!J927=AW$45,DATOS!C927,"")</f>
        <v>0</v>
      </c>
    </row>
    <row r="970" spans="51:53" x14ac:dyDescent="0.25">
      <c r="AY970" s="142">
        <f t="shared" si="20"/>
        <v>1</v>
      </c>
      <c r="AZ970" s="142">
        <f>IF(BA970="",0,IFERROR(IF(VLOOKUP(BA970,BA$44:BA969,1,0)&gt;0,0,0),1))</f>
        <v>0</v>
      </c>
      <c r="BA970" s="143">
        <f>IF(DATOS!J928=AW$45,DATOS!C928,"")</f>
        <v>0</v>
      </c>
    </row>
    <row r="971" spans="51:53" x14ac:dyDescent="0.25">
      <c r="AY971" s="142">
        <f t="shared" si="20"/>
        <v>1</v>
      </c>
      <c r="AZ971" s="142">
        <f>IF(BA971="",0,IFERROR(IF(VLOOKUP(BA971,BA$44:BA970,1,0)&gt;0,0,0),1))</f>
        <v>0</v>
      </c>
      <c r="BA971" s="143">
        <f>IF(DATOS!J929=AW$45,DATOS!C929,"")</f>
        <v>0</v>
      </c>
    </row>
    <row r="972" spans="51:53" x14ac:dyDescent="0.25">
      <c r="AY972" s="142">
        <f t="shared" si="20"/>
        <v>1</v>
      </c>
      <c r="AZ972" s="142">
        <f>IF(BA972="",0,IFERROR(IF(VLOOKUP(BA972,BA$44:BA971,1,0)&gt;0,0,0),1))</f>
        <v>0</v>
      </c>
      <c r="BA972" s="143">
        <f>IF(DATOS!J930=AW$45,DATOS!C930,"")</f>
        <v>0</v>
      </c>
    </row>
    <row r="973" spans="51:53" x14ac:dyDescent="0.25">
      <c r="AY973" s="142">
        <f t="shared" si="20"/>
        <v>1</v>
      </c>
      <c r="AZ973" s="142">
        <f>IF(BA973="",0,IFERROR(IF(VLOOKUP(BA973,BA$44:BA972,1,0)&gt;0,0,0),1))</f>
        <v>0</v>
      </c>
      <c r="BA973" s="143">
        <f>IF(DATOS!J931=AW$45,DATOS!C931,"")</f>
        <v>0</v>
      </c>
    </row>
    <row r="974" spans="51:53" x14ac:dyDescent="0.25">
      <c r="AY974" s="142">
        <f t="shared" si="20"/>
        <v>1</v>
      </c>
      <c r="AZ974" s="142">
        <f>IF(BA974="",0,IFERROR(IF(VLOOKUP(BA974,BA$44:BA973,1,0)&gt;0,0,0),1))</f>
        <v>0</v>
      </c>
      <c r="BA974" s="143">
        <f>IF(DATOS!J932=AW$45,DATOS!C932,"")</f>
        <v>0</v>
      </c>
    </row>
    <row r="975" spans="51:53" x14ac:dyDescent="0.25">
      <c r="AY975" s="142">
        <f t="shared" si="20"/>
        <v>1</v>
      </c>
      <c r="AZ975" s="142">
        <f>IF(BA975="",0,IFERROR(IF(VLOOKUP(BA975,BA$44:BA974,1,0)&gt;0,0,0),1))</f>
        <v>0</v>
      </c>
      <c r="BA975" s="143">
        <f>IF(DATOS!J933=AW$45,DATOS!C933,"")</f>
        <v>0</v>
      </c>
    </row>
    <row r="976" spans="51:53" x14ac:dyDescent="0.25">
      <c r="AY976" s="142">
        <f t="shared" si="20"/>
        <v>1</v>
      </c>
      <c r="AZ976" s="142">
        <f>IF(BA976="",0,IFERROR(IF(VLOOKUP(BA976,BA$44:BA975,1,0)&gt;0,0,0),1))</f>
        <v>0</v>
      </c>
      <c r="BA976" s="143">
        <f>IF(DATOS!J934=AW$45,DATOS!C934,"")</f>
        <v>0</v>
      </c>
    </row>
    <row r="977" spans="51:53" x14ac:dyDescent="0.25">
      <c r="AY977" s="142">
        <f t="shared" si="20"/>
        <v>1</v>
      </c>
      <c r="AZ977" s="142">
        <f>IF(BA977="",0,IFERROR(IF(VLOOKUP(BA977,BA$44:BA976,1,0)&gt;0,0,0),1))</f>
        <v>0</v>
      </c>
      <c r="BA977" s="143">
        <f>IF(DATOS!J935=AW$45,DATOS!C935,"")</f>
        <v>0</v>
      </c>
    </row>
    <row r="978" spans="51:53" x14ac:dyDescent="0.25">
      <c r="AY978" s="142">
        <f t="shared" si="20"/>
        <v>1</v>
      </c>
      <c r="AZ978" s="142">
        <f>IF(BA978="",0,IFERROR(IF(VLOOKUP(BA978,BA$44:BA977,1,0)&gt;0,0,0),1))</f>
        <v>0</v>
      </c>
      <c r="BA978" s="143">
        <f>IF(DATOS!J936=AW$45,DATOS!C936,"")</f>
        <v>0</v>
      </c>
    </row>
    <row r="979" spans="51:53" x14ac:dyDescent="0.25">
      <c r="AY979" s="142">
        <f t="shared" si="20"/>
        <v>1</v>
      </c>
      <c r="AZ979" s="142">
        <f>IF(BA979="",0,IFERROR(IF(VLOOKUP(BA979,BA$44:BA978,1,0)&gt;0,0,0),1))</f>
        <v>0</v>
      </c>
      <c r="BA979" s="143">
        <f>IF(DATOS!J937=AW$45,DATOS!C937,"")</f>
        <v>0</v>
      </c>
    </row>
    <row r="980" spans="51:53" x14ac:dyDescent="0.25">
      <c r="AY980" s="142">
        <f t="shared" si="20"/>
        <v>1</v>
      </c>
      <c r="AZ980" s="142">
        <f>IF(BA980="",0,IFERROR(IF(VLOOKUP(BA980,BA$44:BA979,1,0)&gt;0,0,0),1))</f>
        <v>0</v>
      </c>
      <c r="BA980" s="143">
        <f>IF(DATOS!J938=AW$45,DATOS!C938,"")</f>
        <v>0</v>
      </c>
    </row>
    <row r="981" spans="51:53" x14ac:dyDescent="0.25">
      <c r="AY981" s="142">
        <f t="shared" si="20"/>
        <v>1</v>
      </c>
      <c r="AZ981" s="142">
        <f>IF(BA981="",0,IFERROR(IF(VLOOKUP(BA981,BA$44:BA980,1,0)&gt;0,0,0),1))</f>
        <v>0</v>
      </c>
      <c r="BA981" s="143">
        <f>IF(DATOS!J939=AW$45,DATOS!C939,"")</f>
        <v>0</v>
      </c>
    </row>
    <row r="982" spans="51:53" x14ac:dyDescent="0.25">
      <c r="AY982" s="142">
        <f t="shared" si="20"/>
        <v>1</v>
      </c>
      <c r="AZ982" s="142">
        <f>IF(BA982="",0,IFERROR(IF(VLOOKUP(BA982,BA$44:BA981,1,0)&gt;0,0,0),1))</f>
        <v>0</v>
      </c>
      <c r="BA982" s="143">
        <f>IF(DATOS!J940=AW$45,DATOS!C940,"")</f>
        <v>0</v>
      </c>
    </row>
    <row r="983" spans="51:53" x14ac:dyDescent="0.25">
      <c r="AY983" s="142">
        <f t="shared" si="20"/>
        <v>1</v>
      </c>
      <c r="AZ983" s="142">
        <f>IF(BA983="",0,IFERROR(IF(VLOOKUP(BA983,BA$44:BA982,1,0)&gt;0,0,0),1))</f>
        <v>0</v>
      </c>
      <c r="BA983" s="143">
        <f>IF(DATOS!J941=AW$45,DATOS!C941,"")</f>
        <v>0</v>
      </c>
    </row>
    <row r="984" spans="51:53" x14ac:dyDescent="0.25">
      <c r="AY984" s="142">
        <f t="shared" si="20"/>
        <v>1</v>
      </c>
      <c r="AZ984" s="142">
        <f>IF(BA984="",0,IFERROR(IF(VLOOKUP(BA984,BA$44:BA983,1,0)&gt;0,0,0),1))</f>
        <v>0</v>
      </c>
      <c r="BA984" s="143">
        <f>IF(DATOS!J942=AW$45,DATOS!C942,"")</f>
        <v>0</v>
      </c>
    </row>
    <row r="985" spans="51:53" x14ac:dyDescent="0.25">
      <c r="AY985" s="142">
        <f t="shared" si="20"/>
        <v>1</v>
      </c>
      <c r="AZ985" s="142">
        <f>IF(BA985="",0,IFERROR(IF(VLOOKUP(BA985,BA$44:BA984,1,0)&gt;0,0,0),1))</f>
        <v>0</v>
      </c>
      <c r="BA985" s="143">
        <f>IF(DATOS!J943=AW$45,DATOS!C943,"")</f>
        <v>0</v>
      </c>
    </row>
    <row r="986" spans="51:53" x14ac:dyDescent="0.25">
      <c r="AY986" s="142">
        <f t="shared" si="20"/>
        <v>1</v>
      </c>
      <c r="AZ986" s="142">
        <f>IF(BA986="",0,IFERROR(IF(VLOOKUP(BA986,BA$44:BA985,1,0)&gt;0,0,0),1))</f>
        <v>0</v>
      </c>
      <c r="BA986" s="143">
        <f>IF(DATOS!J944=AW$45,DATOS!C944,"")</f>
        <v>0</v>
      </c>
    </row>
    <row r="987" spans="51:53" x14ac:dyDescent="0.25">
      <c r="AY987" s="142">
        <f t="shared" si="20"/>
        <v>1</v>
      </c>
      <c r="AZ987" s="142">
        <f>IF(BA987="",0,IFERROR(IF(VLOOKUP(BA987,BA$44:BA986,1,0)&gt;0,0,0),1))</f>
        <v>0</v>
      </c>
      <c r="BA987" s="143">
        <f>IF(DATOS!J945=AW$45,DATOS!C945,"")</f>
        <v>0</v>
      </c>
    </row>
    <row r="988" spans="51:53" x14ac:dyDescent="0.25">
      <c r="AY988" s="142">
        <f t="shared" si="20"/>
        <v>1</v>
      </c>
      <c r="AZ988" s="142">
        <f>IF(BA988="",0,IFERROR(IF(VLOOKUP(BA988,BA$44:BA987,1,0)&gt;0,0,0),1))</f>
        <v>0</v>
      </c>
      <c r="BA988" s="143">
        <f>IF(DATOS!J946=AW$45,DATOS!C946,"")</f>
        <v>0</v>
      </c>
    </row>
    <row r="989" spans="51:53" x14ac:dyDescent="0.25">
      <c r="AY989" s="142">
        <f t="shared" si="20"/>
        <v>1</v>
      </c>
      <c r="AZ989" s="142">
        <f>IF(BA989="",0,IFERROR(IF(VLOOKUP(BA989,BA$44:BA988,1,0)&gt;0,0,0),1))</f>
        <v>0</v>
      </c>
      <c r="BA989" s="143">
        <f>IF(DATOS!J947=AW$45,DATOS!C947,"")</f>
        <v>0</v>
      </c>
    </row>
    <row r="990" spans="51:53" x14ac:dyDescent="0.25">
      <c r="AY990" s="142">
        <f t="shared" si="20"/>
        <v>1</v>
      </c>
      <c r="AZ990" s="142">
        <f>IF(BA990="",0,IFERROR(IF(VLOOKUP(BA990,BA$44:BA989,1,0)&gt;0,0,0),1))</f>
        <v>0</v>
      </c>
      <c r="BA990" s="143">
        <f>IF(DATOS!J948=AW$45,DATOS!C948,"")</f>
        <v>0</v>
      </c>
    </row>
    <row r="991" spans="51:53" x14ac:dyDescent="0.25">
      <c r="AY991" s="142">
        <f t="shared" si="20"/>
        <v>1</v>
      </c>
      <c r="AZ991" s="142">
        <f>IF(BA991="",0,IFERROR(IF(VLOOKUP(BA991,BA$44:BA990,1,0)&gt;0,0,0),1))</f>
        <v>0</v>
      </c>
      <c r="BA991" s="143">
        <f>IF(DATOS!J949=AW$45,DATOS!C949,"")</f>
        <v>0</v>
      </c>
    </row>
    <row r="992" spans="51:53" x14ac:dyDescent="0.25">
      <c r="AY992" s="142">
        <f t="shared" si="20"/>
        <v>1</v>
      </c>
      <c r="AZ992" s="142">
        <f>IF(BA992="",0,IFERROR(IF(VLOOKUP(BA992,BA$44:BA991,1,0)&gt;0,0,0),1))</f>
        <v>0</v>
      </c>
      <c r="BA992" s="143">
        <f>IF(DATOS!J950=AW$45,DATOS!C950,"")</f>
        <v>0</v>
      </c>
    </row>
    <row r="993" spans="51:53" x14ac:dyDescent="0.25">
      <c r="AY993" s="142">
        <f t="shared" si="20"/>
        <v>1</v>
      </c>
      <c r="AZ993" s="142">
        <f>IF(BA993="",0,IFERROR(IF(VLOOKUP(BA993,BA$44:BA992,1,0)&gt;0,0,0),1))</f>
        <v>0</v>
      </c>
      <c r="BA993" s="143">
        <f>IF(DATOS!J951=AW$45,DATOS!C951,"")</f>
        <v>0</v>
      </c>
    </row>
    <row r="994" spans="51:53" x14ac:dyDescent="0.25">
      <c r="AY994" s="142">
        <f t="shared" si="20"/>
        <v>1</v>
      </c>
      <c r="AZ994" s="142">
        <f>IF(BA994="",0,IFERROR(IF(VLOOKUP(BA994,BA$44:BA993,1,0)&gt;0,0,0),1))</f>
        <v>0</v>
      </c>
      <c r="BA994" s="143">
        <f>IF(DATOS!J952=AW$45,DATOS!C952,"")</f>
        <v>0</v>
      </c>
    </row>
    <row r="995" spans="51:53" x14ac:dyDescent="0.25">
      <c r="AY995" s="142">
        <f t="shared" si="20"/>
        <v>1</v>
      </c>
      <c r="AZ995" s="142">
        <f>IF(BA995="",0,IFERROR(IF(VLOOKUP(BA995,BA$44:BA994,1,0)&gt;0,0,0),1))</f>
        <v>0</v>
      </c>
      <c r="BA995" s="143">
        <f>IF(DATOS!J953=AW$45,DATOS!C953,"")</f>
        <v>0</v>
      </c>
    </row>
    <row r="996" spans="51:53" x14ac:dyDescent="0.25">
      <c r="AY996" s="142">
        <f t="shared" si="20"/>
        <v>1</v>
      </c>
      <c r="AZ996" s="142">
        <f>IF(BA996="",0,IFERROR(IF(VLOOKUP(BA996,BA$44:BA995,1,0)&gt;0,0,0),1))</f>
        <v>0</v>
      </c>
      <c r="BA996" s="143">
        <f>IF(DATOS!J954=AW$45,DATOS!C954,"")</f>
        <v>0</v>
      </c>
    </row>
    <row r="997" spans="51:53" x14ac:dyDescent="0.25">
      <c r="AY997" s="142">
        <f t="shared" si="20"/>
        <v>1</v>
      </c>
      <c r="AZ997" s="142">
        <f>IF(BA997="",0,IFERROR(IF(VLOOKUP(BA997,BA$44:BA996,1,0)&gt;0,0,0),1))</f>
        <v>0</v>
      </c>
      <c r="BA997" s="143">
        <f>IF(DATOS!J955=AW$45,DATOS!C955,"")</f>
        <v>0</v>
      </c>
    </row>
    <row r="998" spans="51:53" x14ac:dyDescent="0.25">
      <c r="AY998" s="142">
        <f t="shared" si="20"/>
        <v>1</v>
      </c>
      <c r="AZ998" s="142">
        <f>IF(BA998="",0,IFERROR(IF(VLOOKUP(BA998,BA$44:BA997,1,0)&gt;0,0,0),1))</f>
        <v>0</v>
      </c>
      <c r="BA998" s="143">
        <f>IF(DATOS!J956=AW$45,DATOS!C956,"")</f>
        <v>0</v>
      </c>
    </row>
    <row r="999" spans="51:53" x14ac:dyDescent="0.25">
      <c r="AY999" s="142">
        <f t="shared" si="20"/>
        <v>1</v>
      </c>
      <c r="AZ999" s="142">
        <f>IF(BA999="",0,IFERROR(IF(VLOOKUP(BA999,BA$44:BA998,1,0)&gt;0,0,0),1))</f>
        <v>0</v>
      </c>
      <c r="BA999" s="143">
        <f>IF(DATOS!J957=AW$45,DATOS!C957,"")</f>
        <v>0</v>
      </c>
    </row>
    <row r="1000" spans="51:53" x14ac:dyDescent="0.25">
      <c r="AY1000" s="142">
        <f t="shared" si="20"/>
        <v>1</v>
      </c>
      <c r="AZ1000" s="142">
        <f>IF(BA1000="",0,IFERROR(IF(VLOOKUP(BA1000,BA$44:BA999,1,0)&gt;0,0,0),1))</f>
        <v>0</v>
      </c>
      <c r="BA1000" s="143">
        <f>IF(DATOS!J958=AW$45,DATOS!C958,"")</f>
        <v>0</v>
      </c>
    </row>
    <row r="1001" spans="51:53" x14ac:dyDescent="0.25">
      <c r="AY1001" s="142">
        <f t="shared" si="20"/>
        <v>1</v>
      </c>
      <c r="AZ1001" s="142">
        <f>IF(BA1001="",0,IFERROR(IF(VLOOKUP(BA1001,BA$44:BA1000,1,0)&gt;0,0,0),1))</f>
        <v>0</v>
      </c>
      <c r="BA1001" s="143">
        <f>IF(DATOS!J959=AW$45,DATOS!C959,"")</f>
        <v>0</v>
      </c>
    </row>
    <row r="1002" spans="51:53" x14ac:dyDescent="0.25">
      <c r="AY1002" s="142">
        <f t="shared" si="20"/>
        <v>1</v>
      </c>
      <c r="AZ1002" s="142">
        <f>IF(BA1002="",0,IFERROR(IF(VLOOKUP(BA1002,BA$44:BA1001,1,0)&gt;0,0,0),1))</f>
        <v>0</v>
      </c>
      <c r="BA1002" s="143">
        <f>IF(DATOS!J960=AW$45,DATOS!C960,"")</f>
        <v>0</v>
      </c>
    </row>
    <row r="1003" spans="51:53" x14ac:dyDescent="0.25">
      <c r="AY1003" s="142">
        <f t="shared" si="20"/>
        <v>1</v>
      </c>
      <c r="AZ1003" s="142">
        <f>IF(BA1003="",0,IFERROR(IF(VLOOKUP(BA1003,BA$44:BA1002,1,0)&gt;0,0,0),1))</f>
        <v>0</v>
      </c>
      <c r="BA1003" s="143">
        <f>IF(DATOS!J961=AW$45,DATOS!C961,"")</f>
        <v>0</v>
      </c>
    </row>
    <row r="1004" spans="51:53" x14ac:dyDescent="0.25">
      <c r="AY1004" s="142">
        <f t="shared" ref="AY1004:AY1067" si="21">AY1003+AZ1004</f>
        <v>1</v>
      </c>
      <c r="AZ1004" s="142">
        <f>IF(BA1004="",0,IFERROR(IF(VLOOKUP(BA1004,BA$44:BA1003,1,0)&gt;0,0,0),1))</f>
        <v>0</v>
      </c>
      <c r="BA1004" s="143">
        <f>IF(DATOS!J962=AW$45,DATOS!C962,"")</f>
        <v>0</v>
      </c>
    </row>
    <row r="1005" spans="51:53" x14ac:dyDescent="0.25">
      <c r="AY1005" s="142">
        <f t="shared" si="21"/>
        <v>1</v>
      </c>
      <c r="AZ1005" s="142">
        <f>IF(BA1005="",0,IFERROR(IF(VLOOKUP(BA1005,BA$44:BA1004,1,0)&gt;0,0,0),1))</f>
        <v>0</v>
      </c>
      <c r="BA1005" s="143">
        <f>IF(DATOS!J963=AW$45,DATOS!C963,"")</f>
        <v>0</v>
      </c>
    </row>
    <row r="1006" spans="51:53" x14ac:dyDescent="0.25">
      <c r="AY1006" s="142">
        <f t="shared" si="21"/>
        <v>1</v>
      </c>
      <c r="AZ1006" s="142">
        <f>IF(BA1006="",0,IFERROR(IF(VLOOKUP(BA1006,BA$44:BA1005,1,0)&gt;0,0,0),1))</f>
        <v>0</v>
      </c>
      <c r="BA1006" s="143">
        <f>IF(DATOS!J964=AW$45,DATOS!C964,"")</f>
        <v>0</v>
      </c>
    </row>
    <row r="1007" spans="51:53" x14ac:dyDescent="0.25">
      <c r="AY1007" s="142">
        <f t="shared" si="21"/>
        <v>1</v>
      </c>
      <c r="AZ1007" s="142">
        <f>IF(BA1007="",0,IFERROR(IF(VLOOKUP(BA1007,BA$44:BA1006,1,0)&gt;0,0,0),1))</f>
        <v>0</v>
      </c>
      <c r="BA1007" s="143">
        <f>IF(DATOS!J965=AW$45,DATOS!C965,"")</f>
        <v>0</v>
      </c>
    </row>
    <row r="1008" spans="51:53" x14ac:dyDescent="0.25">
      <c r="AY1008" s="142">
        <f t="shared" si="21"/>
        <v>1</v>
      </c>
      <c r="AZ1008" s="142">
        <f>IF(BA1008="",0,IFERROR(IF(VLOOKUP(BA1008,BA$44:BA1007,1,0)&gt;0,0,0),1))</f>
        <v>0</v>
      </c>
      <c r="BA1008" s="143">
        <f>IF(DATOS!J966=AW$45,DATOS!C966,"")</f>
        <v>0</v>
      </c>
    </row>
    <row r="1009" spans="51:53" x14ac:dyDescent="0.25">
      <c r="AY1009" s="142">
        <f t="shared" si="21"/>
        <v>1</v>
      </c>
      <c r="AZ1009" s="142">
        <f>IF(BA1009="",0,IFERROR(IF(VLOOKUP(BA1009,BA$44:BA1008,1,0)&gt;0,0,0),1))</f>
        <v>0</v>
      </c>
      <c r="BA1009" s="143">
        <f>IF(DATOS!J967=AW$45,DATOS!C967,"")</f>
        <v>0</v>
      </c>
    </row>
    <row r="1010" spans="51:53" x14ac:dyDescent="0.25">
      <c r="AY1010" s="142">
        <f t="shared" si="21"/>
        <v>1</v>
      </c>
      <c r="AZ1010" s="142">
        <f>IF(BA1010="",0,IFERROR(IF(VLOOKUP(BA1010,BA$44:BA1009,1,0)&gt;0,0,0),1))</f>
        <v>0</v>
      </c>
      <c r="BA1010" s="143">
        <f>IF(DATOS!J968=AW$45,DATOS!C968,"")</f>
        <v>0</v>
      </c>
    </row>
    <row r="1011" spans="51:53" x14ac:dyDescent="0.25">
      <c r="AY1011" s="142">
        <f t="shared" si="21"/>
        <v>1</v>
      </c>
      <c r="AZ1011" s="142">
        <f>IF(BA1011="",0,IFERROR(IF(VLOOKUP(BA1011,BA$44:BA1010,1,0)&gt;0,0,0),1))</f>
        <v>0</v>
      </c>
      <c r="BA1011" s="143">
        <f>IF(DATOS!J969=AW$45,DATOS!C969,"")</f>
        <v>0</v>
      </c>
    </row>
    <row r="1012" spans="51:53" x14ac:dyDescent="0.25">
      <c r="AY1012" s="142">
        <f t="shared" si="21"/>
        <v>1</v>
      </c>
      <c r="AZ1012" s="142">
        <f>IF(BA1012="",0,IFERROR(IF(VLOOKUP(BA1012,BA$44:BA1011,1,0)&gt;0,0,0),1))</f>
        <v>0</v>
      </c>
      <c r="BA1012" s="143">
        <f>IF(DATOS!J970=AW$45,DATOS!C970,"")</f>
        <v>0</v>
      </c>
    </row>
    <row r="1013" spans="51:53" x14ac:dyDescent="0.25">
      <c r="AY1013" s="142">
        <f t="shared" si="21"/>
        <v>1</v>
      </c>
      <c r="AZ1013" s="142">
        <f>IF(BA1013="",0,IFERROR(IF(VLOOKUP(BA1013,BA$44:BA1012,1,0)&gt;0,0,0),1))</f>
        <v>0</v>
      </c>
      <c r="BA1013" s="143">
        <f>IF(DATOS!J971=AW$45,DATOS!C971,"")</f>
        <v>0</v>
      </c>
    </row>
    <row r="1014" spans="51:53" x14ac:dyDescent="0.25">
      <c r="AY1014" s="142">
        <f t="shared" si="21"/>
        <v>1</v>
      </c>
      <c r="AZ1014" s="142">
        <f>IF(BA1014="",0,IFERROR(IF(VLOOKUP(BA1014,BA$44:BA1013,1,0)&gt;0,0,0),1))</f>
        <v>0</v>
      </c>
      <c r="BA1014" s="143">
        <f>IF(DATOS!J972=AW$45,DATOS!C972,"")</f>
        <v>0</v>
      </c>
    </row>
    <row r="1015" spans="51:53" x14ac:dyDescent="0.25">
      <c r="AY1015" s="142">
        <f t="shared" si="21"/>
        <v>1</v>
      </c>
      <c r="AZ1015" s="142">
        <f>IF(BA1015="",0,IFERROR(IF(VLOOKUP(BA1015,BA$44:BA1014,1,0)&gt;0,0,0),1))</f>
        <v>0</v>
      </c>
      <c r="BA1015" s="143">
        <f>IF(DATOS!J973=AW$45,DATOS!C973,"")</f>
        <v>0</v>
      </c>
    </row>
    <row r="1016" spans="51:53" x14ac:dyDescent="0.25">
      <c r="AY1016" s="142">
        <f t="shared" si="21"/>
        <v>1</v>
      </c>
      <c r="AZ1016" s="142">
        <f>IF(BA1016="",0,IFERROR(IF(VLOOKUP(BA1016,BA$44:BA1015,1,0)&gt;0,0,0),1))</f>
        <v>0</v>
      </c>
      <c r="BA1016" s="143">
        <f>IF(DATOS!J974=AW$45,DATOS!C974,"")</f>
        <v>0</v>
      </c>
    </row>
    <row r="1017" spans="51:53" x14ac:dyDescent="0.25">
      <c r="AY1017" s="142">
        <f t="shared" si="21"/>
        <v>1</v>
      </c>
      <c r="AZ1017" s="142">
        <f>IF(BA1017="",0,IFERROR(IF(VLOOKUP(BA1017,BA$44:BA1016,1,0)&gt;0,0,0),1))</f>
        <v>0</v>
      </c>
      <c r="BA1017" s="143">
        <f>IF(DATOS!J975=AW$45,DATOS!C975,"")</f>
        <v>0</v>
      </c>
    </row>
    <row r="1018" spans="51:53" x14ac:dyDescent="0.25">
      <c r="AY1018" s="142">
        <f t="shared" si="21"/>
        <v>1</v>
      </c>
      <c r="AZ1018" s="142">
        <f>IF(BA1018="",0,IFERROR(IF(VLOOKUP(BA1018,BA$44:BA1017,1,0)&gt;0,0,0),1))</f>
        <v>0</v>
      </c>
      <c r="BA1018" s="143">
        <f>IF(DATOS!J976=AW$45,DATOS!C976,"")</f>
        <v>0</v>
      </c>
    </row>
    <row r="1019" spans="51:53" x14ac:dyDescent="0.25">
      <c r="AY1019" s="142">
        <f t="shared" si="21"/>
        <v>1</v>
      </c>
      <c r="AZ1019" s="142">
        <f>IF(BA1019="",0,IFERROR(IF(VLOOKUP(BA1019,BA$44:BA1018,1,0)&gt;0,0,0),1))</f>
        <v>0</v>
      </c>
      <c r="BA1019" s="143">
        <f>IF(DATOS!J977=AW$45,DATOS!C977,"")</f>
        <v>0</v>
      </c>
    </row>
    <row r="1020" spans="51:53" x14ac:dyDescent="0.25">
      <c r="AY1020" s="142">
        <f t="shared" si="21"/>
        <v>1</v>
      </c>
      <c r="AZ1020" s="142">
        <f>IF(BA1020="",0,IFERROR(IF(VLOOKUP(BA1020,BA$44:BA1019,1,0)&gt;0,0,0),1))</f>
        <v>0</v>
      </c>
      <c r="BA1020" s="143">
        <f>IF(DATOS!J978=AW$45,DATOS!C978,"")</f>
        <v>0</v>
      </c>
    </row>
    <row r="1021" spans="51:53" x14ac:dyDescent="0.25">
      <c r="AY1021" s="142">
        <f t="shared" si="21"/>
        <v>1</v>
      </c>
      <c r="AZ1021" s="142">
        <f>IF(BA1021="",0,IFERROR(IF(VLOOKUP(BA1021,BA$44:BA1020,1,0)&gt;0,0,0),1))</f>
        <v>0</v>
      </c>
      <c r="BA1021" s="143">
        <f>IF(DATOS!J979=AW$45,DATOS!C979,"")</f>
        <v>0</v>
      </c>
    </row>
    <row r="1022" spans="51:53" x14ac:dyDescent="0.25">
      <c r="AY1022" s="142">
        <f t="shared" si="21"/>
        <v>1</v>
      </c>
      <c r="AZ1022" s="142">
        <f>IF(BA1022="",0,IFERROR(IF(VLOOKUP(BA1022,BA$44:BA1021,1,0)&gt;0,0,0),1))</f>
        <v>0</v>
      </c>
      <c r="BA1022" s="143">
        <f>IF(DATOS!J980=AW$45,DATOS!C980,"")</f>
        <v>0</v>
      </c>
    </row>
    <row r="1023" spans="51:53" x14ac:dyDescent="0.25">
      <c r="AY1023" s="142">
        <f t="shared" si="21"/>
        <v>1</v>
      </c>
      <c r="AZ1023" s="142">
        <f>IF(BA1023="",0,IFERROR(IF(VLOOKUP(BA1023,BA$44:BA1022,1,0)&gt;0,0,0),1))</f>
        <v>0</v>
      </c>
      <c r="BA1023" s="143">
        <f>IF(DATOS!J981=AW$45,DATOS!C981,"")</f>
        <v>0</v>
      </c>
    </row>
    <row r="1024" spans="51:53" x14ac:dyDescent="0.25">
      <c r="AY1024" s="142">
        <f t="shared" si="21"/>
        <v>1</v>
      </c>
      <c r="AZ1024" s="142">
        <f>IF(BA1024="",0,IFERROR(IF(VLOOKUP(BA1024,BA$44:BA1023,1,0)&gt;0,0,0),1))</f>
        <v>0</v>
      </c>
      <c r="BA1024" s="143">
        <f>IF(DATOS!J982=AW$45,DATOS!C982,"")</f>
        <v>0</v>
      </c>
    </row>
    <row r="1025" spans="51:53" x14ac:dyDescent="0.25">
      <c r="AY1025" s="142">
        <f t="shared" si="21"/>
        <v>1</v>
      </c>
      <c r="AZ1025" s="142">
        <f>IF(BA1025="",0,IFERROR(IF(VLOOKUP(BA1025,BA$44:BA1024,1,0)&gt;0,0,0),1))</f>
        <v>0</v>
      </c>
      <c r="BA1025" s="143">
        <f>IF(DATOS!J983=AW$45,DATOS!C983,"")</f>
        <v>0</v>
      </c>
    </row>
    <row r="1026" spans="51:53" x14ac:dyDescent="0.25">
      <c r="AY1026" s="142">
        <f t="shared" si="21"/>
        <v>1</v>
      </c>
      <c r="AZ1026" s="142">
        <f>IF(BA1026="",0,IFERROR(IF(VLOOKUP(BA1026,BA$44:BA1025,1,0)&gt;0,0,0),1))</f>
        <v>0</v>
      </c>
      <c r="BA1026" s="143">
        <f>IF(DATOS!J984=AW$45,DATOS!C984,"")</f>
        <v>0</v>
      </c>
    </row>
    <row r="1027" spans="51:53" x14ac:dyDescent="0.25">
      <c r="AY1027" s="142">
        <f t="shared" si="21"/>
        <v>1</v>
      </c>
      <c r="AZ1027" s="142">
        <f>IF(BA1027="",0,IFERROR(IF(VLOOKUP(BA1027,BA$44:BA1026,1,0)&gt;0,0,0),1))</f>
        <v>0</v>
      </c>
      <c r="BA1027" s="143">
        <f>IF(DATOS!J985=AW$45,DATOS!C985,"")</f>
        <v>0</v>
      </c>
    </row>
    <row r="1028" spans="51:53" x14ac:dyDescent="0.25">
      <c r="AY1028" s="142">
        <f t="shared" si="21"/>
        <v>1</v>
      </c>
      <c r="AZ1028" s="142">
        <f>IF(BA1028="",0,IFERROR(IF(VLOOKUP(BA1028,BA$44:BA1027,1,0)&gt;0,0,0),1))</f>
        <v>0</v>
      </c>
      <c r="BA1028" s="143">
        <f>IF(DATOS!J986=AW$45,DATOS!C986,"")</f>
        <v>0</v>
      </c>
    </row>
    <row r="1029" spans="51:53" x14ac:dyDescent="0.25">
      <c r="AY1029" s="142">
        <f t="shared" si="21"/>
        <v>1</v>
      </c>
      <c r="AZ1029" s="142">
        <f>IF(BA1029="",0,IFERROR(IF(VLOOKUP(BA1029,BA$44:BA1028,1,0)&gt;0,0,0),1))</f>
        <v>0</v>
      </c>
      <c r="BA1029" s="143">
        <f>IF(DATOS!J987=AW$45,DATOS!C987,"")</f>
        <v>0</v>
      </c>
    </row>
    <row r="1030" spans="51:53" x14ac:dyDescent="0.25">
      <c r="AY1030" s="142">
        <f t="shared" si="21"/>
        <v>1</v>
      </c>
      <c r="AZ1030" s="142">
        <f>IF(BA1030="",0,IFERROR(IF(VLOOKUP(BA1030,BA$44:BA1029,1,0)&gt;0,0,0),1))</f>
        <v>0</v>
      </c>
      <c r="BA1030" s="143">
        <f>IF(DATOS!J988=AW$45,DATOS!C988,"")</f>
        <v>0</v>
      </c>
    </row>
    <row r="1031" spans="51:53" x14ac:dyDescent="0.25">
      <c r="AY1031" s="142">
        <f t="shared" si="21"/>
        <v>1</v>
      </c>
      <c r="AZ1031" s="142">
        <f>IF(BA1031="",0,IFERROR(IF(VLOOKUP(BA1031,BA$44:BA1030,1,0)&gt;0,0,0),1))</f>
        <v>0</v>
      </c>
      <c r="BA1031" s="143">
        <f>IF(DATOS!J989=AW$45,DATOS!C989,"")</f>
        <v>0</v>
      </c>
    </row>
    <row r="1032" spans="51:53" x14ac:dyDescent="0.25">
      <c r="AY1032" s="142">
        <f t="shared" si="21"/>
        <v>1</v>
      </c>
      <c r="AZ1032" s="142">
        <f>IF(BA1032="",0,IFERROR(IF(VLOOKUP(BA1032,BA$44:BA1031,1,0)&gt;0,0,0),1))</f>
        <v>0</v>
      </c>
      <c r="BA1032" s="143">
        <f>IF(DATOS!J990=AW$45,DATOS!C990,"")</f>
        <v>0</v>
      </c>
    </row>
    <row r="1033" spans="51:53" x14ac:dyDescent="0.25">
      <c r="AY1033" s="142">
        <f t="shared" si="21"/>
        <v>1</v>
      </c>
      <c r="AZ1033" s="142">
        <f>IF(BA1033="",0,IFERROR(IF(VLOOKUP(BA1033,BA$44:BA1032,1,0)&gt;0,0,0),1))</f>
        <v>0</v>
      </c>
      <c r="BA1033" s="143">
        <f>IF(DATOS!J991=AW$45,DATOS!C991,"")</f>
        <v>0</v>
      </c>
    </row>
    <row r="1034" spans="51:53" x14ac:dyDescent="0.25">
      <c r="AY1034" s="142">
        <f t="shared" si="21"/>
        <v>1</v>
      </c>
      <c r="AZ1034" s="142">
        <f>IF(BA1034="",0,IFERROR(IF(VLOOKUP(BA1034,BA$44:BA1033,1,0)&gt;0,0,0),1))</f>
        <v>0</v>
      </c>
      <c r="BA1034" s="143">
        <f>IF(DATOS!J992=AW$45,DATOS!C992,"")</f>
        <v>0</v>
      </c>
    </row>
    <row r="1035" spans="51:53" x14ac:dyDescent="0.25">
      <c r="AY1035" s="142">
        <f t="shared" si="21"/>
        <v>1</v>
      </c>
      <c r="AZ1035" s="142">
        <f>IF(BA1035="",0,IFERROR(IF(VLOOKUP(BA1035,BA$44:BA1034,1,0)&gt;0,0,0),1))</f>
        <v>0</v>
      </c>
      <c r="BA1035" s="143">
        <f>IF(DATOS!J993=AW$45,DATOS!C993,"")</f>
        <v>0</v>
      </c>
    </row>
    <row r="1036" spans="51:53" x14ac:dyDescent="0.25">
      <c r="AY1036" s="142">
        <f t="shared" si="21"/>
        <v>1</v>
      </c>
      <c r="AZ1036" s="142">
        <f>IF(BA1036="",0,IFERROR(IF(VLOOKUP(BA1036,BA$44:BA1035,1,0)&gt;0,0,0),1))</f>
        <v>0</v>
      </c>
      <c r="BA1036" s="143">
        <f>IF(DATOS!J994=AW$45,DATOS!C994,"")</f>
        <v>0</v>
      </c>
    </row>
    <row r="1037" spans="51:53" x14ac:dyDescent="0.25">
      <c r="AY1037" s="142">
        <f t="shared" si="21"/>
        <v>1</v>
      </c>
      <c r="AZ1037" s="142">
        <f>IF(BA1037="",0,IFERROR(IF(VLOOKUP(BA1037,BA$44:BA1036,1,0)&gt;0,0,0),1))</f>
        <v>0</v>
      </c>
      <c r="BA1037" s="143">
        <f>IF(DATOS!J995=AW$45,DATOS!C995,"")</f>
        <v>0</v>
      </c>
    </row>
    <row r="1038" spans="51:53" x14ac:dyDescent="0.25">
      <c r="AY1038" s="142">
        <f t="shared" si="21"/>
        <v>1</v>
      </c>
      <c r="AZ1038" s="142">
        <f>IF(BA1038="",0,IFERROR(IF(VLOOKUP(BA1038,BA$44:BA1037,1,0)&gt;0,0,0),1))</f>
        <v>0</v>
      </c>
      <c r="BA1038" s="143">
        <f>IF(DATOS!J996=AW$45,DATOS!C996,"")</f>
        <v>0</v>
      </c>
    </row>
    <row r="1039" spans="51:53" x14ac:dyDescent="0.25">
      <c r="AY1039" s="142">
        <f t="shared" si="21"/>
        <v>1</v>
      </c>
      <c r="AZ1039" s="142">
        <f>IF(BA1039="",0,IFERROR(IF(VLOOKUP(BA1039,BA$44:BA1038,1,0)&gt;0,0,0),1))</f>
        <v>0</v>
      </c>
      <c r="BA1039" s="143">
        <f>IF(DATOS!J997=AW$45,DATOS!C997,"")</f>
        <v>0</v>
      </c>
    </row>
    <row r="1040" spans="51:53" x14ac:dyDescent="0.25">
      <c r="AY1040" s="142">
        <f t="shared" si="21"/>
        <v>1</v>
      </c>
      <c r="AZ1040" s="142">
        <f>IF(BA1040="",0,IFERROR(IF(VLOOKUP(BA1040,BA$44:BA1039,1,0)&gt;0,0,0),1))</f>
        <v>0</v>
      </c>
      <c r="BA1040" s="143">
        <f>IF(DATOS!J998=AW$45,DATOS!C998,"")</f>
        <v>0</v>
      </c>
    </row>
    <row r="1041" spans="51:53" x14ac:dyDescent="0.25">
      <c r="AY1041" s="142">
        <f t="shared" si="21"/>
        <v>1</v>
      </c>
      <c r="AZ1041" s="142">
        <f>IF(BA1041="",0,IFERROR(IF(VLOOKUP(BA1041,BA$44:BA1040,1,0)&gt;0,0,0),1))</f>
        <v>0</v>
      </c>
      <c r="BA1041" s="143">
        <f>IF(DATOS!J999=AW$45,DATOS!C999,"")</f>
        <v>0</v>
      </c>
    </row>
    <row r="1042" spans="51:53" x14ac:dyDescent="0.25">
      <c r="AY1042" s="142">
        <f t="shared" si="21"/>
        <v>1</v>
      </c>
      <c r="AZ1042" s="142">
        <f>IF(BA1042="",0,IFERROR(IF(VLOOKUP(BA1042,BA$44:BA1041,1,0)&gt;0,0,0),1))</f>
        <v>0</v>
      </c>
      <c r="BA1042" s="143">
        <f>IF(DATOS!J1000=AW$45,DATOS!C1000,"")</f>
        <v>0</v>
      </c>
    </row>
    <row r="1043" spans="51:53" x14ac:dyDescent="0.25">
      <c r="AY1043" s="142">
        <f t="shared" si="21"/>
        <v>1</v>
      </c>
      <c r="AZ1043" s="142">
        <f>IF(BA1043="",0,IFERROR(IF(VLOOKUP(BA1043,BA$44:BA1042,1,0)&gt;0,0,0),1))</f>
        <v>0</v>
      </c>
      <c r="BA1043" s="143">
        <f>IF(DATOS!J1001=AW$45,DATOS!C1001,"")</f>
        <v>0</v>
      </c>
    </row>
    <row r="1044" spans="51:53" x14ac:dyDescent="0.25">
      <c r="AY1044" s="142">
        <f t="shared" si="21"/>
        <v>1</v>
      </c>
      <c r="AZ1044" s="142">
        <f>IF(BA1044="",0,IFERROR(IF(VLOOKUP(BA1044,BA$44:BA1043,1,0)&gt;0,0,0),1))</f>
        <v>0</v>
      </c>
      <c r="BA1044" s="143">
        <f>IF(DATOS!J1002=AW$45,DATOS!C1002,"")</f>
        <v>0</v>
      </c>
    </row>
    <row r="1045" spans="51:53" x14ac:dyDescent="0.25">
      <c r="AY1045" s="142">
        <f t="shared" si="21"/>
        <v>1</v>
      </c>
      <c r="AZ1045" s="142">
        <f>IF(BA1045="",0,IFERROR(IF(VLOOKUP(BA1045,BA$44:BA1044,1,0)&gt;0,0,0),1))</f>
        <v>0</v>
      </c>
      <c r="BA1045" s="143">
        <f>IF(DATOS!J1003=AW$45,DATOS!C1003,"")</f>
        <v>0</v>
      </c>
    </row>
    <row r="1046" spans="51:53" x14ac:dyDescent="0.25">
      <c r="AY1046" s="142">
        <f t="shared" si="21"/>
        <v>1</v>
      </c>
      <c r="AZ1046" s="142">
        <f>IF(BA1046="",0,IFERROR(IF(VLOOKUP(BA1046,BA$44:BA1045,1,0)&gt;0,0,0),1))</f>
        <v>0</v>
      </c>
      <c r="BA1046" s="143">
        <f>IF(DATOS!J1004=AW$45,DATOS!C1004,"")</f>
        <v>0</v>
      </c>
    </row>
    <row r="1047" spans="51:53" x14ac:dyDescent="0.25">
      <c r="AY1047" s="142">
        <f t="shared" si="21"/>
        <v>1</v>
      </c>
      <c r="AZ1047" s="142">
        <f>IF(BA1047="",0,IFERROR(IF(VLOOKUP(BA1047,BA$44:BA1046,1,0)&gt;0,0,0),1))</f>
        <v>0</v>
      </c>
      <c r="BA1047" s="143">
        <f>IF(DATOS!J1005=AW$45,DATOS!C1005,"")</f>
        <v>0</v>
      </c>
    </row>
    <row r="1048" spans="51:53" x14ac:dyDescent="0.25">
      <c r="AY1048" s="142">
        <f t="shared" si="21"/>
        <v>1</v>
      </c>
      <c r="AZ1048" s="142">
        <f>IF(BA1048="",0,IFERROR(IF(VLOOKUP(BA1048,BA$44:BA1047,1,0)&gt;0,0,0),1))</f>
        <v>0</v>
      </c>
      <c r="BA1048" s="143">
        <f>IF(DATOS!J1006=AW$45,DATOS!C1006,"")</f>
        <v>0</v>
      </c>
    </row>
    <row r="1049" spans="51:53" x14ac:dyDescent="0.25">
      <c r="AY1049" s="142">
        <f t="shared" si="21"/>
        <v>1</v>
      </c>
      <c r="AZ1049" s="142">
        <f>IF(BA1049="",0,IFERROR(IF(VLOOKUP(BA1049,BA$44:BA1048,1,0)&gt;0,0,0),1))</f>
        <v>0</v>
      </c>
      <c r="BA1049" s="143">
        <f>IF(DATOS!J1007=AW$45,DATOS!C1007,"")</f>
        <v>0</v>
      </c>
    </row>
    <row r="1050" spans="51:53" x14ac:dyDescent="0.25">
      <c r="AY1050" s="142">
        <f t="shared" si="21"/>
        <v>1</v>
      </c>
      <c r="AZ1050" s="142">
        <f>IF(BA1050="",0,IFERROR(IF(VLOOKUP(BA1050,BA$44:BA1049,1,0)&gt;0,0,0),1))</f>
        <v>0</v>
      </c>
      <c r="BA1050" s="143">
        <f>IF(DATOS!J1008=AW$45,DATOS!C1008,"")</f>
        <v>0</v>
      </c>
    </row>
    <row r="1051" spans="51:53" x14ac:dyDescent="0.25">
      <c r="AY1051" s="142">
        <f t="shared" si="21"/>
        <v>1</v>
      </c>
      <c r="AZ1051" s="142">
        <f>IF(BA1051="",0,IFERROR(IF(VLOOKUP(BA1051,BA$44:BA1050,1,0)&gt;0,0,0),1))</f>
        <v>0</v>
      </c>
      <c r="BA1051" s="143">
        <f>IF(DATOS!J1009=AW$45,DATOS!C1009,"")</f>
        <v>0</v>
      </c>
    </row>
    <row r="1052" spans="51:53" x14ac:dyDescent="0.25">
      <c r="AY1052" s="142">
        <f t="shared" si="21"/>
        <v>1</v>
      </c>
      <c r="AZ1052" s="142">
        <f>IF(BA1052="",0,IFERROR(IF(VLOOKUP(BA1052,BA$44:BA1051,1,0)&gt;0,0,0),1))</f>
        <v>0</v>
      </c>
      <c r="BA1052" s="143">
        <f>IF(DATOS!J1010=AW$45,DATOS!C1010,"")</f>
        <v>0</v>
      </c>
    </row>
    <row r="1053" spans="51:53" x14ac:dyDescent="0.25">
      <c r="AY1053" s="142">
        <f t="shared" si="21"/>
        <v>1</v>
      </c>
      <c r="AZ1053" s="142">
        <f>IF(BA1053="",0,IFERROR(IF(VLOOKUP(BA1053,BA$44:BA1052,1,0)&gt;0,0,0),1))</f>
        <v>0</v>
      </c>
      <c r="BA1053" s="143">
        <f>IF(DATOS!J1011=AW$45,DATOS!C1011,"")</f>
        <v>0</v>
      </c>
    </row>
    <row r="1054" spans="51:53" x14ac:dyDescent="0.25">
      <c r="AY1054" s="142">
        <f t="shared" si="21"/>
        <v>1</v>
      </c>
      <c r="AZ1054" s="142">
        <f>IF(BA1054="",0,IFERROR(IF(VLOOKUP(BA1054,BA$44:BA1053,1,0)&gt;0,0,0),1))</f>
        <v>0</v>
      </c>
      <c r="BA1054" s="143">
        <f>IF(DATOS!J1012=AW$45,DATOS!C1012,"")</f>
        <v>0</v>
      </c>
    </row>
    <row r="1055" spans="51:53" x14ac:dyDescent="0.25">
      <c r="AY1055" s="142">
        <f t="shared" si="21"/>
        <v>1</v>
      </c>
      <c r="AZ1055" s="142">
        <f>IF(BA1055="",0,IFERROR(IF(VLOOKUP(BA1055,BA$44:BA1054,1,0)&gt;0,0,0),1))</f>
        <v>0</v>
      </c>
      <c r="BA1055" s="143">
        <f>IF(DATOS!J1013=AW$45,DATOS!C1013,"")</f>
        <v>0</v>
      </c>
    </row>
    <row r="1056" spans="51:53" x14ac:dyDescent="0.25">
      <c r="AY1056" s="142">
        <f t="shared" si="21"/>
        <v>1</v>
      </c>
      <c r="AZ1056" s="142">
        <f>IF(BA1056="",0,IFERROR(IF(VLOOKUP(BA1056,BA$44:BA1055,1,0)&gt;0,0,0),1))</f>
        <v>0</v>
      </c>
      <c r="BA1056" s="143">
        <f>IF(DATOS!J1014=AW$45,DATOS!C1014,"")</f>
        <v>0</v>
      </c>
    </row>
    <row r="1057" spans="51:53" x14ac:dyDescent="0.25">
      <c r="AY1057" s="142">
        <f t="shared" si="21"/>
        <v>1</v>
      </c>
      <c r="AZ1057" s="142">
        <f>IF(BA1057="",0,IFERROR(IF(VLOOKUP(BA1057,BA$44:BA1056,1,0)&gt;0,0,0),1))</f>
        <v>0</v>
      </c>
      <c r="BA1057" s="143">
        <f>IF(DATOS!J1015=AW$45,DATOS!C1015,"")</f>
        <v>0</v>
      </c>
    </row>
    <row r="1058" spans="51:53" x14ac:dyDescent="0.25">
      <c r="AY1058" s="142">
        <f t="shared" si="21"/>
        <v>1</v>
      </c>
      <c r="AZ1058" s="142">
        <f>IF(BA1058="",0,IFERROR(IF(VLOOKUP(BA1058,BA$44:BA1057,1,0)&gt;0,0,0),1))</f>
        <v>0</v>
      </c>
      <c r="BA1058" s="143">
        <f>IF(DATOS!J1016=AW$45,DATOS!C1016,"")</f>
        <v>0</v>
      </c>
    </row>
    <row r="1059" spans="51:53" x14ac:dyDescent="0.25">
      <c r="AY1059" s="142">
        <f t="shared" si="21"/>
        <v>1</v>
      </c>
      <c r="AZ1059" s="142">
        <f>IF(BA1059="",0,IFERROR(IF(VLOOKUP(BA1059,BA$44:BA1058,1,0)&gt;0,0,0),1))</f>
        <v>0</v>
      </c>
      <c r="BA1059" s="143">
        <f>IF(DATOS!J1017=AW$45,DATOS!C1017,"")</f>
        <v>0</v>
      </c>
    </row>
    <row r="1060" spans="51:53" x14ac:dyDescent="0.25">
      <c r="AY1060" s="142">
        <f t="shared" si="21"/>
        <v>1</v>
      </c>
      <c r="AZ1060" s="142">
        <f>IF(BA1060="",0,IFERROR(IF(VLOOKUP(BA1060,BA$44:BA1059,1,0)&gt;0,0,0),1))</f>
        <v>0</v>
      </c>
      <c r="BA1060" s="143">
        <f>IF(DATOS!J1018=AW$45,DATOS!C1018,"")</f>
        <v>0</v>
      </c>
    </row>
    <row r="1061" spans="51:53" x14ac:dyDescent="0.25">
      <c r="AY1061" s="142">
        <f t="shared" si="21"/>
        <v>1</v>
      </c>
      <c r="AZ1061" s="142">
        <f>IF(BA1061="",0,IFERROR(IF(VLOOKUP(BA1061,BA$44:BA1060,1,0)&gt;0,0,0),1))</f>
        <v>0</v>
      </c>
      <c r="BA1061" s="143">
        <f>IF(DATOS!J1019=AW$45,DATOS!C1019,"")</f>
        <v>0</v>
      </c>
    </row>
    <row r="1062" spans="51:53" x14ac:dyDescent="0.25">
      <c r="AY1062" s="142">
        <f t="shared" si="21"/>
        <v>1</v>
      </c>
      <c r="AZ1062" s="142">
        <f>IF(BA1062="",0,IFERROR(IF(VLOOKUP(BA1062,BA$44:BA1061,1,0)&gt;0,0,0),1))</f>
        <v>0</v>
      </c>
      <c r="BA1062" s="143">
        <f>IF(DATOS!J1020=AW$45,DATOS!C1020,"")</f>
        <v>0</v>
      </c>
    </row>
    <row r="1063" spans="51:53" x14ac:dyDescent="0.25">
      <c r="AY1063" s="142">
        <f t="shared" si="21"/>
        <v>1</v>
      </c>
      <c r="AZ1063" s="142">
        <f>IF(BA1063="",0,IFERROR(IF(VLOOKUP(BA1063,BA$44:BA1062,1,0)&gt;0,0,0),1))</f>
        <v>0</v>
      </c>
      <c r="BA1063" s="143">
        <f>IF(DATOS!J1021=AW$45,DATOS!C1021,"")</f>
        <v>0</v>
      </c>
    </row>
    <row r="1064" spans="51:53" x14ac:dyDescent="0.25">
      <c r="AY1064" s="142">
        <f t="shared" si="21"/>
        <v>1</v>
      </c>
      <c r="AZ1064" s="142">
        <f>IF(BA1064="",0,IFERROR(IF(VLOOKUP(BA1064,BA$44:BA1063,1,0)&gt;0,0,0),1))</f>
        <v>0</v>
      </c>
      <c r="BA1064" s="143">
        <f>IF(DATOS!J1022=AW$45,DATOS!C1022,"")</f>
        <v>0</v>
      </c>
    </row>
    <row r="1065" spans="51:53" x14ac:dyDescent="0.25">
      <c r="AY1065" s="142">
        <f t="shared" si="21"/>
        <v>1</v>
      </c>
      <c r="AZ1065" s="142">
        <f>IF(BA1065="",0,IFERROR(IF(VLOOKUP(BA1065,BA$44:BA1064,1,0)&gt;0,0,0),1))</f>
        <v>0</v>
      </c>
      <c r="BA1065" s="143">
        <f>IF(DATOS!J1023=AW$45,DATOS!C1023,"")</f>
        <v>0</v>
      </c>
    </row>
    <row r="1066" spans="51:53" x14ac:dyDescent="0.25">
      <c r="AY1066" s="142">
        <f t="shared" si="21"/>
        <v>1</v>
      </c>
      <c r="AZ1066" s="142">
        <f>IF(BA1066="",0,IFERROR(IF(VLOOKUP(BA1066,BA$44:BA1065,1,0)&gt;0,0,0),1))</f>
        <v>0</v>
      </c>
      <c r="BA1066" s="143">
        <f>IF(DATOS!J1024=AW$45,DATOS!C1024,"")</f>
        <v>0</v>
      </c>
    </row>
    <row r="1067" spans="51:53" x14ac:dyDescent="0.25">
      <c r="AY1067" s="142">
        <f t="shared" si="21"/>
        <v>1</v>
      </c>
      <c r="AZ1067" s="142">
        <f>IF(BA1067="",0,IFERROR(IF(VLOOKUP(BA1067,BA$44:BA1066,1,0)&gt;0,0,0),1))</f>
        <v>0</v>
      </c>
      <c r="BA1067" s="143">
        <f>IF(DATOS!J1025=AW$45,DATOS!C1025,"")</f>
        <v>0</v>
      </c>
    </row>
    <row r="1068" spans="51:53" x14ac:dyDescent="0.25">
      <c r="AY1068" s="142">
        <f t="shared" ref="AY1068:AY1131" si="22">AY1067+AZ1068</f>
        <v>1</v>
      </c>
      <c r="AZ1068" s="142">
        <f>IF(BA1068="",0,IFERROR(IF(VLOOKUP(BA1068,BA$44:BA1067,1,0)&gt;0,0,0),1))</f>
        <v>0</v>
      </c>
      <c r="BA1068" s="143">
        <f>IF(DATOS!J1026=AW$45,DATOS!C1026,"")</f>
        <v>0</v>
      </c>
    </row>
    <row r="1069" spans="51:53" x14ac:dyDescent="0.25">
      <c r="AY1069" s="142">
        <f t="shared" si="22"/>
        <v>1</v>
      </c>
      <c r="AZ1069" s="142">
        <f>IF(BA1069="",0,IFERROR(IF(VLOOKUP(BA1069,BA$44:BA1068,1,0)&gt;0,0,0),1))</f>
        <v>0</v>
      </c>
      <c r="BA1069" s="143">
        <f>IF(DATOS!J1027=AW$45,DATOS!C1027,"")</f>
        <v>0</v>
      </c>
    </row>
    <row r="1070" spans="51:53" x14ac:dyDescent="0.25">
      <c r="AY1070" s="142">
        <f t="shared" si="22"/>
        <v>1</v>
      </c>
      <c r="AZ1070" s="142">
        <f>IF(BA1070="",0,IFERROR(IF(VLOOKUP(BA1070,BA$44:BA1069,1,0)&gt;0,0,0),1))</f>
        <v>0</v>
      </c>
      <c r="BA1070" s="143">
        <f>IF(DATOS!J1028=AW$45,DATOS!C1028,"")</f>
        <v>0</v>
      </c>
    </row>
    <row r="1071" spans="51:53" x14ac:dyDescent="0.25">
      <c r="AY1071" s="142">
        <f t="shared" si="22"/>
        <v>1</v>
      </c>
      <c r="AZ1071" s="142">
        <f>IF(BA1071="",0,IFERROR(IF(VLOOKUP(BA1071,BA$44:BA1070,1,0)&gt;0,0,0),1))</f>
        <v>0</v>
      </c>
      <c r="BA1071" s="143">
        <f>IF(DATOS!J1029=AW$45,DATOS!C1029,"")</f>
        <v>0</v>
      </c>
    </row>
    <row r="1072" spans="51:53" x14ac:dyDescent="0.25">
      <c r="AY1072" s="142">
        <f t="shared" si="22"/>
        <v>1</v>
      </c>
      <c r="AZ1072" s="142">
        <f>IF(BA1072="",0,IFERROR(IF(VLOOKUP(BA1072,BA$44:BA1071,1,0)&gt;0,0,0),1))</f>
        <v>0</v>
      </c>
      <c r="BA1072" s="143">
        <f>IF(DATOS!J1030=AW$45,DATOS!C1030,"")</f>
        <v>0</v>
      </c>
    </row>
    <row r="1073" spans="51:53" x14ac:dyDescent="0.25">
      <c r="AY1073" s="142">
        <f t="shared" si="22"/>
        <v>1</v>
      </c>
      <c r="AZ1073" s="142">
        <f>IF(BA1073="",0,IFERROR(IF(VLOOKUP(BA1073,BA$44:BA1072,1,0)&gt;0,0,0),1))</f>
        <v>0</v>
      </c>
      <c r="BA1073" s="143">
        <f>IF(DATOS!J1031=AW$45,DATOS!C1031,"")</f>
        <v>0</v>
      </c>
    </row>
    <row r="1074" spans="51:53" x14ac:dyDescent="0.25">
      <c r="AY1074" s="142">
        <f t="shared" si="22"/>
        <v>1</v>
      </c>
      <c r="AZ1074" s="142">
        <f>IF(BA1074="",0,IFERROR(IF(VLOOKUP(BA1074,BA$44:BA1073,1,0)&gt;0,0,0),1))</f>
        <v>0</v>
      </c>
      <c r="BA1074" s="143">
        <f>IF(DATOS!J1032=AW$45,DATOS!C1032,"")</f>
        <v>0</v>
      </c>
    </row>
    <row r="1075" spans="51:53" x14ac:dyDescent="0.25">
      <c r="AY1075" s="142">
        <f t="shared" si="22"/>
        <v>1</v>
      </c>
      <c r="AZ1075" s="142">
        <f>IF(BA1075="",0,IFERROR(IF(VLOOKUP(BA1075,BA$44:BA1074,1,0)&gt;0,0,0),1))</f>
        <v>0</v>
      </c>
      <c r="BA1075" s="143">
        <f>IF(DATOS!J1033=AW$45,DATOS!C1033,"")</f>
        <v>0</v>
      </c>
    </row>
    <row r="1076" spans="51:53" x14ac:dyDescent="0.25">
      <c r="AY1076" s="142">
        <f t="shared" si="22"/>
        <v>1</v>
      </c>
      <c r="AZ1076" s="142">
        <f>IF(BA1076="",0,IFERROR(IF(VLOOKUP(BA1076,BA$44:BA1075,1,0)&gt;0,0,0),1))</f>
        <v>0</v>
      </c>
      <c r="BA1076" s="143">
        <f>IF(DATOS!J1034=AW$45,DATOS!C1034,"")</f>
        <v>0</v>
      </c>
    </row>
    <row r="1077" spans="51:53" x14ac:dyDescent="0.25">
      <c r="AY1077" s="142">
        <f t="shared" si="22"/>
        <v>1</v>
      </c>
      <c r="AZ1077" s="142">
        <f>IF(BA1077="",0,IFERROR(IF(VLOOKUP(BA1077,BA$44:BA1076,1,0)&gt;0,0,0),1))</f>
        <v>0</v>
      </c>
      <c r="BA1077" s="143">
        <f>IF(DATOS!J1035=AW$45,DATOS!C1035,"")</f>
        <v>0</v>
      </c>
    </row>
    <row r="1078" spans="51:53" x14ac:dyDescent="0.25">
      <c r="AY1078" s="142">
        <f t="shared" si="22"/>
        <v>1</v>
      </c>
      <c r="AZ1078" s="142">
        <f>IF(BA1078="",0,IFERROR(IF(VLOOKUP(BA1078,BA$44:BA1077,1,0)&gt;0,0,0),1))</f>
        <v>0</v>
      </c>
      <c r="BA1078" s="143">
        <f>IF(DATOS!J1036=AW$45,DATOS!C1036,"")</f>
        <v>0</v>
      </c>
    </row>
    <row r="1079" spans="51:53" x14ac:dyDescent="0.25">
      <c r="AY1079" s="142">
        <f t="shared" si="22"/>
        <v>1</v>
      </c>
      <c r="AZ1079" s="142">
        <f>IF(BA1079="",0,IFERROR(IF(VLOOKUP(BA1079,BA$44:BA1078,1,0)&gt;0,0,0),1))</f>
        <v>0</v>
      </c>
      <c r="BA1079" s="143">
        <f>IF(DATOS!J1037=AW$45,DATOS!C1037,"")</f>
        <v>0</v>
      </c>
    </row>
    <row r="1080" spans="51:53" x14ac:dyDescent="0.25">
      <c r="AY1080" s="142">
        <f t="shared" si="22"/>
        <v>1</v>
      </c>
      <c r="AZ1080" s="142">
        <f>IF(BA1080="",0,IFERROR(IF(VLOOKUP(BA1080,BA$44:BA1079,1,0)&gt;0,0,0),1))</f>
        <v>0</v>
      </c>
      <c r="BA1080" s="143">
        <f>IF(DATOS!J1038=AW$45,DATOS!C1038,"")</f>
        <v>0</v>
      </c>
    </row>
    <row r="1081" spans="51:53" x14ac:dyDescent="0.25">
      <c r="AY1081" s="142">
        <f t="shared" si="22"/>
        <v>1</v>
      </c>
      <c r="AZ1081" s="142">
        <f>IF(BA1081="",0,IFERROR(IF(VLOOKUP(BA1081,BA$44:BA1080,1,0)&gt;0,0,0),1))</f>
        <v>0</v>
      </c>
      <c r="BA1081" s="143">
        <f>IF(DATOS!J1039=AW$45,DATOS!C1039,"")</f>
        <v>0</v>
      </c>
    </row>
    <row r="1082" spans="51:53" x14ac:dyDescent="0.25">
      <c r="AY1082" s="142">
        <f t="shared" si="22"/>
        <v>1</v>
      </c>
      <c r="AZ1082" s="142">
        <f>IF(BA1082="",0,IFERROR(IF(VLOOKUP(BA1082,BA$44:BA1081,1,0)&gt;0,0,0),1))</f>
        <v>0</v>
      </c>
      <c r="BA1082" s="143">
        <f>IF(DATOS!J1040=AW$45,DATOS!C1040,"")</f>
        <v>0</v>
      </c>
    </row>
    <row r="1083" spans="51:53" x14ac:dyDescent="0.25">
      <c r="AY1083" s="142">
        <f t="shared" si="22"/>
        <v>1</v>
      </c>
      <c r="AZ1083" s="142">
        <f>IF(BA1083="",0,IFERROR(IF(VLOOKUP(BA1083,BA$44:BA1082,1,0)&gt;0,0,0),1))</f>
        <v>0</v>
      </c>
      <c r="BA1083" s="143">
        <f>IF(DATOS!J1041=AW$45,DATOS!C1041,"")</f>
        <v>0</v>
      </c>
    </row>
    <row r="1084" spans="51:53" x14ac:dyDescent="0.25">
      <c r="AY1084" s="142">
        <f t="shared" si="22"/>
        <v>1</v>
      </c>
      <c r="AZ1084" s="142">
        <f>IF(BA1084="",0,IFERROR(IF(VLOOKUP(BA1084,BA$44:BA1083,1,0)&gt;0,0,0),1))</f>
        <v>0</v>
      </c>
      <c r="BA1084" s="143">
        <f>IF(DATOS!J1042=AW$45,DATOS!C1042,"")</f>
        <v>0</v>
      </c>
    </row>
    <row r="1085" spans="51:53" x14ac:dyDescent="0.25">
      <c r="AY1085" s="142">
        <f t="shared" si="22"/>
        <v>1</v>
      </c>
      <c r="AZ1085" s="142">
        <f>IF(BA1085="",0,IFERROR(IF(VLOOKUP(BA1085,BA$44:BA1084,1,0)&gt;0,0,0),1))</f>
        <v>0</v>
      </c>
      <c r="BA1085" s="143">
        <f>IF(DATOS!J1043=AW$45,DATOS!C1043,"")</f>
        <v>0</v>
      </c>
    </row>
    <row r="1086" spans="51:53" x14ac:dyDescent="0.25">
      <c r="AY1086" s="142">
        <f t="shared" si="22"/>
        <v>1</v>
      </c>
      <c r="AZ1086" s="142">
        <f>IF(BA1086="",0,IFERROR(IF(VLOOKUP(BA1086,BA$44:BA1085,1,0)&gt;0,0,0),1))</f>
        <v>0</v>
      </c>
      <c r="BA1086" s="143">
        <f>IF(DATOS!J1044=AW$45,DATOS!C1044,"")</f>
        <v>0</v>
      </c>
    </row>
    <row r="1087" spans="51:53" x14ac:dyDescent="0.25">
      <c r="AY1087" s="142">
        <f t="shared" si="22"/>
        <v>1</v>
      </c>
      <c r="AZ1087" s="142">
        <f>IF(BA1087="",0,IFERROR(IF(VLOOKUP(BA1087,BA$44:BA1086,1,0)&gt;0,0,0),1))</f>
        <v>0</v>
      </c>
      <c r="BA1087" s="143">
        <f>IF(DATOS!J1045=AW$45,DATOS!C1045,"")</f>
        <v>0</v>
      </c>
    </row>
    <row r="1088" spans="51:53" x14ac:dyDescent="0.25">
      <c r="AY1088" s="142">
        <f t="shared" si="22"/>
        <v>1</v>
      </c>
      <c r="AZ1088" s="142">
        <f>IF(BA1088="",0,IFERROR(IF(VLOOKUP(BA1088,BA$44:BA1087,1,0)&gt;0,0,0),1))</f>
        <v>0</v>
      </c>
      <c r="BA1088" s="143">
        <f>IF(DATOS!J1046=AW$45,DATOS!C1046,"")</f>
        <v>0</v>
      </c>
    </row>
    <row r="1089" spans="51:53" x14ac:dyDescent="0.25">
      <c r="AY1089" s="142">
        <f t="shared" si="22"/>
        <v>1</v>
      </c>
      <c r="AZ1089" s="142">
        <f>IF(BA1089="",0,IFERROR(IF(VLOOKUP(BA1089,BA$44:BA1088,1,0)&gt;0,0,0),1))</f>
        <v>0</v>
      </c>
      <c r="BA1089" s="143">
        <f>IF(DATOS!J1047=AW$45,DATOS!C1047,"")</f>
        <v>0</v>
      </c>
    </row>
    <row r="1090" spans="51:53" x14ac:dyDescent="0.25">
      <c r="AY1090" s="142">
        <f t="shared" si="22"/>
        <v>1</v>
      </c>
      <c r="AZ1090" s="142">
        <f>IF(BA1090="",0,IFERROR(IF(VLOOKUP(BA1090,BA$44:BA1089,1,0)&gt;0,0,0),1))</f>
        <v>0</v>
      </c>
      <c r="BA1090" s="143">
        <f>IF(DATOS!J1048=AW$45,DATOS!C1048,"")</f>
        <v>0</v>
      </c>
    </row>
    <row r="1091" spans="51:53" x14ac:dyDescent="0.25">
      <c r="AY1091" s="142">
        <f t="shared" si="22"/>
        <v>1</v>
      </c>
      <c r="AZ1091" s="142">
        <f>IF(BA1091="",0,IFERROR(IF(VLOOKUP(BA1091,BA$44:BA1090,1,0)&gt;0,0,0),1))</f>
        <v>0</v>
      </c>
      <c r="BA1091" s="143">
        <f>IF(DATOS!J1049=AW$45,DATOS!C1049,"")</f>
        <v>0</v>
      </c>
    </row>
    <row r="1092" spans="51:53" x14ac:dyDescent="0.25">
      <c r="AY1092" s="142">
        <f t="shared" si="22"/>
        <v>1</v>
      </c>
      <c r="AZ1092" s="142">
        <f>IF(BA1092="",0,IFERROR(IF(VLOOKUP(BA1092,BA$44:BA1091,1,0)&gt;0,0,0),1))</f>
        <v>0</v>
      </c>
      <c r="BA1092" s="143">
        <f>IF(DATOS!J1050=AW$45,DATOS!C1050,"")</f>
        <v>0</v>
      </c>
    </row>
    <row r="1093" spans="51:53" x14ac:dyDescent="0.25">
      <c r="AY1093" s="142">
        <f t="shared" si="22"/>
        <v>1</v>
      </c>
      <c r="AZ1093" s="142">
        <f>IF(BA1093="",0,IFERROR(IF(VLOOKUP(BA1093,BA$44:BA1092,1,0)&gt;0,0,0),1))</f>
        <v>0</v>
      </c>
      <c r="BA1093" s="143">
        <f>IF(DATOS!J1051=AW$45,DATOS!C1051,"")</f>
        <v>0</v>
      </c>
    </row>
    <row r="1094" spans="51:53" x14ac:dyDescent="0.25">
      <c r="AY1094" s="142">
        <f t="shared" si="22"/>
        <v>1</v>
      </c>
      <c r="AZ1094" s="142">
        <f>IF(BA1094="",0,IFERROR(IF(VLOOKUP(BA1094,BA$44:BA1093,1,0)&gt;0,0,0),1))</f>
        <v>0</v>
      </c>
      <c r="BA1094" s="143">
        <f>IF(DATOS!J1052=AW$45,DATOS!C1052,"")</f>
        <v>0</v>
      </c>
    </row>
    <row r="1095" spans="51:53" x14ac:dyDescent="0.25">
      <c r="AY1095" s="142">
        <f t="shared" si="22"/>
        <v>1</v>
      </c>
      <c r="AZ1095" s="142">
        <f>IF(BA1095="",0,IFERROR(IF(VLOOKUP(BA1095,BA$44:BA1094,1,0)&gt;0,0,0),1))</f>
        <v>0</v>
      </c>
      <c r="BA1095" s="143">
        <f>IF(DATOS!J1053=AW$45,DATOS!C1053,"")</f>
        <v>0</v>
      </c>
    </row>
    <row r="1096" spans="51:53" x14ac:dyDescent="0.25">
      <c r="AY1096" s="142">
        <f t="shared" si="22"/>
        <v>1</v>
      </c>
      <c r="AZ1096" s="142">
        <f>IF(BA1096="",0,IFERROR(IF(VLOOKUP(BA1096,BA$44:BA1095,1,0)&gt;0,0,0),1))</f>
        <v>0</v>
      </c>
      <c r="BA1096" s="143">
        <f>IF(DATOS!J1054=AW$45,DATOS!C1054,"")</f>
        <v>0</v>
      </c>
    </row>
    <row r="1097" spans="51:53" x14ac:dyDescent="0.25">
      <c r="AY1097" s="142">
        <f t="shared" si="22"/>
        <v>1</v>
      </c>
      <c r="AZ1097" s="142">
        <f>IF(BA1097="",0,IFERROR(IF(VLOOKUP(BA1097,BA$44:BA1096,1,0)&gt;0,0,0),1))</f>
        <v>0</v>
      </c>
      <c r="BA1097" s="143">
        <f>IF(DATOS!J1055=AW$45,DATOS!C1055,"")</f>
        <v>0</v>
      </c>
    </row>
    <row r="1098" spans="51:53" x14ac:dyDescent="0.25">
      <c r="AY1098" s="142">
        <f t="shared" si="22"/>
        <v>1</v>
      </c>
      <c r="AZ1098" s="142">
        <f>IF(BA1098="",0,IFERROR(IF(VLOOKUP(BA1098,BA$44:BA1097,1,0)&gt;0,0,0),1))</f>
        <v>0</v>
      </c>
      <c r="BA1098" s="143">
        <f>IF(DATOS!J1056=AW$45,DATOS!C1056,"")</f>
        <v>0</v>
      </c>
    </row>
    <row r="1099" spans="51:53" x14ac:dyDescent="0.25">
      <c r="AY1099" s="142">
        <f t="shared" si="22"/>
        <v>1</v>
      </c>
      <c r="AZ1099" s="142">
        <f>IF(BA1099="",0,IFERROR(IF(VLOOKUP(BA1099,BA$44:BA1098,1,0)&gt;0,0,0),1))</f>
        <v>0</v>
      </c>
      <c r="BA1099" s="143">
        <f>IF(DATOS!J1057=AW$45,DATOS!C1057,"")</f>
        <v>0</v>
      </c>
    </row>
    <row r="1100" spans="51:53" x14ac:dyDescent="0.25">
      <c r="AY1100" s="142">
        <f t="shared" si="22"/>
        <v>1</v>
      </c>
      <c r="AZ1100" s="142">
        <f>IF(BA1100="",0,IFERROR(IF(VLOOKUP(BA1100,BA$44:BA1099,1,0)&gt;0,0,0),1))</f>
        <v>0</v>
      </c>
      <c r="BA1100" s="143">
        <f>IF(DATOS!J1058=AW$45,DATOS!C1058,"")</f>
        <v>0</v>
      </c>
    </row>
    <row r="1101" spans="51:53" x14ac:dyDescent="0.25">
      <c r="AY1101" s="142">
        <f t="shared" si="22"/>
        <v>1</v>
      </c>
      <c r="AZ1101" s="142">
        <f>IF(BA1101="",0,IFERROR(IF(VLOOKUP(BA1101,BA$44:BA1100,1,0)&gt;0,0,0),1))</f>
        <v>0</v>
      </c>
      <c r="BA1101" s="143">
        <f>IF(DATOS!J1059=AW$45,DATOS!C1059,"")</f>
        <v>0</v>
      </c>
    </row>
    <row r="1102" spans="51:53" x14ac:dyDescent="0.25">
      <c r="AY1102" s="142">
        <f t="shared" si="22"/>
        <v>1</v>
      </c>
      <c r="AZ1102" s="142">
        <f>IF(BA1102="",0,IFERROR(IF(VLOOKUP(BA1102,BA$44:BA1101,1,0)&gt;0,0,0),1))</f>
        <v>0</v>
      </c>
      <c r="BA1102" s="143">
        <f>IF(DATOS!J1060=AW$45,DATOS!C1060,"")</f>
        <v>0</v>
      </c>
    </row>
    <row r="1103" spans="51:53" x14ac:dyDescent="0.25">
      <c r="AY1103" s="142">
        <f t="shared" si="22"/>
        <v>1</v>
      </c>
      <c r="AZ1103" s="142">
        <f>IF(BA1103="",0,IFERROR(IF(VLOOKUP(BA1103,BA$44:BA1102,1,0)&gt;0,0,0),1))</f>
        <v>0</v>
      </c>
      <c r="BA1103" s="143">
        <f>IF(DATOS!J1061=AW$45,DATOS!C1061,"")</f>
        <v>0</v>
      </c>
    </row>
    <row r="1104" spans="51:53" x14ac:dyDescent="0.25">
      <c r="AY1104" s="142">
        <f t="shared" si="22"/>
        <v>1</v>
      </c>
      <c r="AZ1104" s="142">
        <f>IF(BA1104="",0,IFERROR(IF(VLOOKUP(BA1104,BA$44:BA1103,1,0)&gt;0,0,0),1))</f>
        <v>0</v>
      </c>
      <c r="BA1104" s="143">
        <f>IF(DATOS!J1062=AW$45,DATOS!C1062,"")</f>
        <v>0</v>
      </c>
    </row>
    <row r="1105" spans="51:53" x14ac:dyDescent="0.25">
      <c r="AY1105" s="142">
        <f t="shared" si="22"/>
        <v>1</v>
      </c>
      <c r="AZ1105" s="142">
        <f>IF(BA1105="",0,IFERROR(IF(VLOOKUP(BA1105,BA$44:BA1104,1,0)&gt;0,0,0),1))</f>
        <v>0</v>
      </c>
      <c r="BA1105" s="143">
        <f>IF(DATOS!J1063=AW$45,DATOS!C1063,"")</f>
        <v>0</v>
      </c>
    </row>
    <row r="1106" spans="51:53" x14ac:dyDescent="0.25">
      <c r="AY1106" s="142">
        <f t="shared" si="22"/>
        <v>1</v>
      </c>
      <c r="AZ1106" s="142">
        <f>IF(BA1106="",0,IFERROR(IF(VLOOKUP(BA1106,BA$44:BA1105,1,0)&gt;0,0,0),1))</f>
        <v>0</v>
      </c>
      <c r="BA1106" s="143">
        <f>IF(DATOS!J1064=AW$45,DATOS!C1064,"")</f>
        <v>0</v>
      </c>
    </row>
    <row r="1107" spans="51:53" x14ac:dyDescent="0.25">
      <c r="AY1107" s="142">
        <f t="shared" si="22"/>
        <v>1</v>
      </c>
      <c r="AZ1107" s="142">
        <f>IF(BA1107="",0,IFERROR(IF(VLOOKUP(BA1107,BA$44:BA1106,1,0)&gt;0,0,0),1))</f>
        <v>0</v>
      </c>
      <c r="BA1107" s="143">
        <f>IF(DATOS!J1065=AW$45,DATOS!C1065,"")</f>
        <v>0</v>
      </c>
    </row>
    <row r="1108" spans="51:53" x14ac:dyDescent="0.25">
      <c r="AY1108" s="142">
        <f t="shared" si="22"/>
        <v>1</v>
      </c>
      <c r="AZ1108" s="142">
        <f>IF(BA1108="",0,IFERROR(IF(VLOOKUP(BA1108,BA$44:BA1107,1,0)&gt;0,0,0),1))</f>
        <v>0</v>
      </c>
      <c r="BA1108" s="143">
        <f>IF(DATOS!J1066=AW$45,DATOS!C1066,"")</f>
        <v>0</v>
      </c>
    </row>
    <row r="1109" spans="51:53" x14ac:dyDescent="0.25">
      <c r="AY1109" s="142">
        <f t="shared" si="22"/>
        <v>1</v>
      </c>
      <c r="AZ1109" s="142">
        <f>IF(BA1109="",0,IFERROR(IF(VLOOKUP(BA1109,BA$44:BA1108,1,0)&gt;0,0,0),1))</f>
        <v>0</v>
      </c>
      <c r="BA1109" s="143">
        <f>IF(DATOS!J1067=AW$45,DATOS!C1067,"")</f>
        <v>0</v>
      </c>
    </row>
    <row r="1110" spans="51:53" x14ac:dyDescent="0.25">
      <c r="AY1110" s="142">
        <f t="shared" si="22"/>
        <v>1</v>
      </c>
      <c r="AZ1110" s="142">
        <f>IF(BA1110="",0,IFERROR(IF(VLOOKUP(BA1110,BA$44:BA1109,1,0)&gt;0,0,0),1))</f>
        <v>0</v>
      </c>
      <c r="BA1110" s="143">
        <f>IF(DATOS!J1068=AW$45,DATOS!C1068,"")</f>
        <v>0</v>
      </c>
    </row>
    <row r="1111" spans="51:53" x14ac:dyDescent="0.25">
      <c r="AY1111" s="142">
        <f t="shared" si="22"/>
        <v>1</v>
      </c>
      <c r="AZ1111" s="142">
        <f>IF(BA1111="",0,IFERROR(IF(VLOOKUP(BA1111,BA$44:BA1110,1,0)&gt;0,0,0),1))</f>
        <v>0</v>
      </c>
      <c r="BA1111" s="143">
        <f>IF(DATOS!J1069=AW$45,DATOS!C1069,"")</f>
        <v>0</v>
      </c>
    </row>
    <row r="1112" spans="51:53" x14ac:dyDescent="0.25">
      <c r="AY1112" s="142">
        <f t="shared" si="22"/>
        <v>1</v>
      </c>
      <c r="AZ1112" s="142">
        <f>IF(BA1112="",0,IFERROR(IF(VLOOKUP(BA1112,BA$44:BA1111,1,0)&gt;0,0,0),1))</f>
        <v>0</v>
      </c>
      <c r="BA1112" s="143">
        <f>IF(DATOS!J1070=AW$45,DATOS!C1070,"")</f>
        <v>0</v>
      </c>
    </row>
    <row r="1113" spans="51:53" x14ac:dyDescent="0.25">
      <c r="AY1113" s="142">
        <f t="shared" si="22"/>
        <v>1</v>
      </c>
      <c r="AZ1113" s="142">
        <f>IF(BA1113="",0,IFERROR(IF(VLOOKUP(BA1113,BA$44:BA1112,1,0)&gt;0,0,0),1))</f>
        <v>0</v>
      </c>
      <c r="BA1113" s="143">
        <f>IF(DATOS!J1071=AW$45,DATOS!C1071,"")</f>
        <v>0</v>
      </c>
    </row>
    <row r="1114" spans="51:53" x14ac:dyDescent="0.25">
      <c r="AY1114" s="142">
        <f t="shared" si="22"/>
        <v>1</v>
      </c>
      <c r="AZ1114" s="142">
        <f>IF(BA1114="",0,IFERROR(IF(VLOOKUP(BA1114,BA$44:BA1113,1,0)&gt;0,0,0),1))</f>
        <v>0</v>
      </c>
      <c r="BA1114" s="143">
        <f>IF(DATOS!J1072=AW$45,DATOS!C1072,"")</f>
        <v>0</v>
      </c>
    </row>
    <row r="1115" spans="51:53" x14ac:dyDescent="0.25">
      <c r="AY1115" s="142">
        <f t="shared" si="22"/>
        <v>1</v>
      </c>
      <c r="AZ1115" s="142">
        <f>IF(BA1115="",0,IFERROR(IF(VLOOKUP(BA1115,BA$44:BA1114,1,0)&gt;0,0,0),1))</f>
        <v>0</v>
      </c>
      <c r="BA1115" s="143">
        <f>IF(DATOS!J1073=AW$45,DATOS!C1073,"")</f>
        <v>0</v>
      </c>
    </row>
    <row r="1116" spans="51:53" x14ac:dyDescent="0.25">
      <c r="AY1116" s="142">
        <f t="shared" si="22"/>
        <v>1</v>
      </c>
      <c r="AZ1116" s="142">
        <f>IF(BA1116="",0,IFERROR(IF(VLOOKUP(BA1116,BA$44:BA1115,1,0)&gt;0,0,0),1))</f>
        <v>0</v>
      </c>
      <c r="BA1116" s="143">
        <f>IF(DATOS!J1074=AW$45,DATOS!C1074,"")</f>
        <v>0</v>
      </c>
    </row>
    <row r="1117" spans="51:53" x14ac:dyDescent="0.25">
      <c r="AY1117" s="142">
        <f t="shared" si="22"/>
        <v>1</v>
      </c>
      <c r="AZ1117" s="142">
        <f>IF(BA1117="",0,IFERROR(IF(VLOOKUP(BA1117,BA$44:BA1116,1,0)&gt;0,0,0),1))</f>
        <v>0</v>
      </c>
      <c r="BA1117" s="143">
        <f>IF(DATOS!J1075=AW$45,DATOS!C1075,"")</f>
        <v>0</v>
      </c>
    </row>
    <row r="1118" spans="51:53" x14ac:dyDescent="0.25">
      <c r="AY1118" s="142">
        <f t="shared" si="22"/>
        <v>1</v>
      </c>
      <c r="AZ1118" s="142">
        <f>IF(BA1118="",0,IFERROR(IF(VLOOKUP(BA1118,BA$44:BA1117,1,0)&gt;0,0,0),1))</f>
        <v>0</v>
      </c>
      <c r="BA1118" s="143">
        <f>IF(DATOS!J1076=AW$45,DATOS!C1076,"")</f>
        <v>0</v>
      </c>
    </row>
    <row r="1119" spans="51:53" x14ac:dyDescent="0.25">
      <c r="AY1119" s="142">
        <f t="shared" si="22"/>
        <v>1</v>
      </c>
      <c r="AZ1119" s="142">
        <f>IF(BA1119="",0,IFERROR(IF(VLOOKUP(BA1119,BA$44:BA1118,1,0)&gt;0,0,0),1))</f>
        <v>0</v>
      </c>
      <c r="BA1119" s="143">
        <f>IF(DATOS!J1077=AW$45,DATOS!C1077,"")</f>
        <v>0</v>
      </c>
    </row>
    <row r="1120" spans="51:53" x14ac:dyDescent="0.25">
      <c r="AY1120" s="142">
        <f t="shared" si="22"/>
        <v>1</v>
      </c>
      <c r="AZ1120" s="142">
        <f>IF(BA1120="",0,IFERROR(IF(VLOOKUP(BA1120,BA$44:BA1119,1,0)&gt;0,0,0),1))</f>
        <v>0</v>
      </c>
      <c r="BA1120" s="143">
        <f>IF(DATOS!J1078=AW$45,DATOS!C1078,"")</f>
        <v>0</v>
      </c>
    </row>
    <row r="1121" spans="51:53" x14ac:dyDescent="0.25">
      <c r="AY1121" s="142">
        <f t="shared" si="22"/>
        <v>1</v>
      </c>
      <c r="AZ1121" s="142">
        <f>IF(BA1121="",0,IFERROR(IF(VLOOKUP(BA1121,BA$44:BA1120,1,0)&gt;0,0,0),1))</f>
        <v>0</v>
      </c>
      <c r="BA1121" s="143">
        <f>IF(DATOS!J1079=AW$45,DATOS!C1079,"")</f>
        <v>0</v>
      </c>
    </row>
    <row r="1122" spans="51:53" x14ac:dyDescent="0.25">
      <c r="AY1122" s="142">
        <f t="shared" si="22"/>
        <v>1</v>
      </c>
      <c r="AZ1122" s="142">
        <f>IF(BA1122="",0,IFERROR(IF(VLOOKUP(BA1122,BA$44:BA1121,1,0)&gt;0,0,0),1))</f>
        <v>0</v>
      </c>
      <c r="BA1122" s="143">
        <f>IF(DATOS!J1080=AW$45,DATOS!C1080,"")</f>
        <v>0</v>
      </c>
    </row>
    <row r="1123" spans="51:53" x14ac:dyDescent="0.25">
      <c r="AY1123" s="142">
        <f t="shared" si="22"/>
        <v>1</v>
      </c>
      <c r="AZ1123" s="142">
        <f>IF(BA1123="",0,IFERROR(IF(VLOOKUP(BA1123,BA$44:BA1122,1,0)&gt;0,0,0),1))</f>
        <v>0</v>
      </c>
      <c r="BA1123" s="143">
        <f>IF(DATOS!J1081=AW$45,DATOS!C1081,"")</f>
        <v>0</v>
      </c>
    </row>
    <row r="1124" spans="51:53" x14ac:dyDescent="0.25">
      <c r="AY1124" s="142">
        <f t="shared" si="22"/>
        <v>1</v>
      </c>
      <c r="AZ1124" s="142">
        <f>IF(BA1124="",0,IFERROR(IF(VLOOKUP(BA1124,BA$44:BA1123,1,0)&gt;0,0,0),1))</f>
        <v>0</v>
      </c>
      <c r="BA1124" s="143">
        <f>IF(DATOS!J1082=AW$45,DATOS!C1082,"")</f>
        <v>0</v>
      </c>
    </row>
    <row r="1125" spans="51:53" x14ac:dyDescent="0.25">
      <c r="AY1125" s="142">
        <f t="shared" si="22"/>
        <v>1</v>
      </c>
      <c r="AZ1125" s="142">
        <f>IF(BA1125="",0,IFERROR(IF(VLOOKUP(BA1125,BA$44:BA1124,1,0)&gt;0,0,0),1))</f>
        <v>0</v>
      </c>
      <c r="BA1125" s="143">
        <f>IF(DATOS!J1083=AW$45,DATOS!C1083,"")</f>
        <v>0</v>
      </c>
    </row>
    <row r="1126" spans="51:53" x14ac:dyDescent="0.25">
      <c r="AY1126" s="142">
        <f t="shared" si="22"/>
        <v>1</v>
      </c>
      <c r="AZ1126" s="142">
        <f>IF(BA1126="",0,IFERROR(IF(VLOOKUP(BA1126,BA$44:BA1125,1,0)&gt;0,0,0),1))</f>
        <v>0</v>
      </c>
      <c r="BA1126" s="143">
        <f>IF(DATOS!J1084=AW$45,DATOS!C1084,"")</f>
        <v>0</v>
      </c>
    </row>
    <row r="1127" spans="51:53" x14ac:dyDescent="0.25">
      <c r="AY1127" s="142">
        <f t="shared" si="22"/>
        <v>1</v>
      </c>
      <c r="AZ1127" s="142">
        <f>IF(BA1127="",0,IFERROR(IF(VLOOKUP(BA1127,BA$44:BA1126,1,0)&gt;0,0,0),1))</f>
        <v>0</v>
      </c>
      <c r="BA1127" s="143">
        <f>IF(DATOS!J1085=AW$45,DATOS!C1085,"")</f>
        <v>0</v>
      </c>
    </row>
    <row r="1128" spans="51:53" x14ac:dyDescent="0.25">
      <c r="AY1128" s="142">
        <f t="shared" si="22"/>
        <v>1</v>
      </c>
      <c r="AZ1128" s="142">
        <f>IF(BA1128="",0,IFERROR(IF(VLOOKUP(BA1128,BA$44:BA1127,1,0)&gt;0,0,0),1))</f>
        <v>0</v>
      </c>
      <c r="BA1128" s="143">
        <f>IF(DATOS!J1086=AW$45,DATOS!C1086,"")</f>
        <v>0</v>
      </c>
    </row>
    <row r="1129" spans="51:53" x14ac:dyDescent="0.25">
      <c r="AY1129" s="142">
        <f t="shared" si="22"/>
        <v>1</v>
      </c>
      <c r="AZ1129" s="142">
        <f>IF(BA1129="",0,IFERROR(IF(VLOOKUP(BA1129,BA$44:BA1128,1,0)&gt;0,0,0),1))</f>
        <v>0</v>
      </c>
      <c r="BA1129" s="143">
        <f>IF(DATOS!J1087=AW$45,DATOS!C1087,"")</f>
        <v>0</v>
      </c>
    </row>
    <row r="1130" spans="51:53" x14ac:dyDescent="0.25">
      <c r="AY1130" s="142">
        <f t="shared" si="22"/>
        <v>1</v>
      </c>
      <c r="AZ1130" s="142">
        <f>IF(BA1130="",0,IFERROR(IF(VLOOKUP(BA1130,BA$44:BA1129,1,0)&gt;0,0,0),1))</f>
        <v>0</v>
      </c>
      <c r="BA1130" s="143">
        <f>IF(DATOS!J1088=AW$45,DATOS!C1088,"")</f>
        <v>0</v>
      </c>
    </row>
    <row r="1131" spans="51:53" x14ac:dyDescent="0.25">
      <c r="AY1131" s="142">
        <f t="shared" si="22"/>
        <v>1</v>
      </c>
      <c r="AZ1131" s="142">
        <f>IF(BA1131="",0,IFERROR(IF(VLOOKUP(BA1131,BA$44:BA1130,1,0)&gt;0,0,0),1))</f>
        <v>0</v>
      </c>
      <c r="BA1131" s="143">
        <f>IF(DATOS!J1089=AW$45,DATOS!C1089,"")</f>
        <v>0</v>
      </c>
    </row>
    <row r="1132" spans="51:53" x14ac:dyDescent="0.25">
      <c r="AY1132" s="142">
        <f t="shared" ref="AY1132:AY1195" si="23">AY1131+AZ1132</f>
        <v>1</v>
      </c>
      <c r="AZ1132" s="142">
        <f>IF(BA1132="",0,IFERROR(IF(VLOOKUP(BA1132,BA$44:BA1131,1,0)&gt;0,0,0),1))</f>
        <v>0</v>
      </c>
      <c r="BA1132" s="143">
        <f>IF(DATOS!J1090=AW$45,DATOS!C1090,"")</f>
        <v>0</v>
      </c>
    </row>
    <row r="1133" spans="51:53" x14ac:dyDescent="0.25">
      <c r="AY1133" s="142">
        <f t="shared" si="23"/>
        <v>1</v>
      </c>
      <c r="AZ1133" s="142">
        <f>IF(BA1133="",0,IFERROR(IF(VLOOKUP(BA1133,BA$44:BA1132,1,0)&gt;0,0,0),1))</f>
        <v>0</v>
      </c>
      <c r="BA1133" s="143">
        <f>IF(DATOS!J1091=AW$45,DATOS!C1091,"")</f>
        <v>0</v>
      </c>
    </row>
    <row r="1134" spans="51:53" x14ac:dyDescent="0.25">
      <c r="AY1134" s="142">
        <f t="shared" si="23"/>
        <v>1</v>
      </c>
      <c r="AZ1134" s="142">
        <f>IF(BA1134="",0,IFERROR(IF(VLOOKUP(BA1134,BA$44:BA1133,1,0)&gt;0,0,0),1))</f>
        <v>0</v>
      </c>
      <c r="BA1134" s="143">
        <f>IF(DATOS!J1092=AW$45,DATOS!C1092,"")</f>
        <v>0</v>
      </c>
    </row>
    <row r="1135" spans="51:53" x14ac:dyDescent="0.25">
      <c r="AY1135" s="142">
        <f t="shared" si="23"/>
        <v>1</v>
      </c>
      <c r="AZ1135" s="142">
        <f>IF(BA1135="",0,IFERROR(IF(VLOOKUP(BA1135,BA$44:BA1134,1,0)&gt;0,0,0),1))</f>
        <v>0</v>
      </c>
      <c r="BA1135" s="143">
        <f>IF(DATOS!J1093=AW$45,DATOS!C1093,"")</f>
        <v>0</v>
      </c>
    </row>
    <row r="1136" spans="51:53" x14ac:dyDescent="0.25">
      <c r="AY1136" s="142">
        <f t="shared" si="23"/>
        <v>1</v>
      </c>
      <c r="AZ1136" s="142">
        <f>IF(BA1136="",0,IFERROR(IF(VLOOKUP(BA1136,BA$44:BA1135,1,0)&gt;0,0,0),1))</f>
        <v>0</v>
      </c>
      <c r="BA1136" s="143">
        <f>IF(DATOS!J1094=AW$45,DATOS!C1094,"")</f>
        <v>0</v>
      </c>
    </row>
    <row r="1137" spans="51:53" x14ac:dyDescent="0.25">
      <c r="AY1137" s="142">
        <f t="shared" si="23"/>
        <v>1</v>
      </c>
      <c r="AZ1137" s="142">
        <f>IF(BA1137="",0,IFERROR(IF(VLOOKUP(BA1137,BA$44:BA1136,1,0)&gt;0,0,0),1))</f>
        <v>0</v>
      </c>
      <c r="BA1137" s="143">
        <f>IF(DATOS!J1095=AW$45,DATOS!C1095,"")</f>
        <v>0</v>
      </c>
    </row>
    <row r="1138" spans="51:53" x14ac:dyDescent="0.25">
      <c r="AY1138" s="142">
        <f t="shared" si="23"/>
        <v>1</v>
      </c>
      <c r="AZ1138" s="142">
        <f>IF(BA1138="",0,IFERROR(IF(VLOOKUP(BA1138,BA$44:BA1137,1,0)&gt;0,0,0),1))</f>
        <v>0</v>
      </c>
      <c r="BA1138" s="143">
        <f>IF(DATOS!J1096=AW$45,DATOS!C1096,"")</f>
        <v>0</v>
      </c>
    </row>
    <row r="1139" spans="51:53" x14ac:dyDescent="0.25">
      <c r="AY1139" s="142">
        <f t="shared" si="23"/>
        <v>1</v>
      </c>
      <c r="AZ1139" s="142">
        <f>IF(BA1139="",0,IFERROR(IF(VLOOKUP(BA1139,BA$44:BA1138,1,0)&gt;0,0,0),1))</f>
        <v>0</v>
      </c>
      <c r="BA1139" s="143">
        <f>IF(DATOS!J1097=AW$45,DATOS!C1097,"")</f>
        <v>0</v>
      </c>
    </row>
    <row r="1140" spans="51:53" x14ac:dyDescent="0.25">
      <c r="AY1140" s="142">
        <f t="shared" si="23"/>
        <v>1</v>
      </c>
      <c r="AZ1140" s="142">
        <f>IF(BA1140="",0,IFERROR(IF(VLOOKUP(BA1140,BA$44:BA1139,1,0)&gt;0,0,0),1))</f>
        <v>0</v>
      </c>
      <c r="BA1140" s="143">
        <f>IF(DATOS!J1098=AW$45,DATOS!C1098,"")</f>
        <v>0</v>
      </c>
    </row>
    <row r="1141" spans="51:53" x14ac:dyDescent="0.25">
      <c r="AY1141" s="142">
        <f t="shared" si="23"/>
        <v>1</v>
      </c>
      <c r="AZ1141" s="142">
        <f>IF(BA1141="",0,IFERROR(IF(VLOOKUP(BA1141,BA$44:BA1140,1,0)&gt;0,0,0),1))</f>
        <v>0</v>
      </c>
      <c r="BA1141" s="143">
        <f>IF(DATOS!J1099=AW$45,DATOS!C1099,"")</f>
        <v>0</v>
      </c>
    </row>
    <row r="1142" spans="51:53" x14ac:dyDescent="0.25">
      <c r="AY1142" s="142">
        <f t="shared" si="23"/>
        <v>1</v>
      </c>
      <c r="AZ1142" s="142">
        <f>IF(BA1142="",0,IFERROR(IF(VLOOKUP(BA1142,BA$44:BA1141,1,0)&gt;0,0,0),1))</f>
        <v>0</v>
      </c>
      <c r="BA1142" s="143">
        <f>IF(DATOS!J1100=AW$45,DATOS!C1100,"")</f>
        <v>0</v>
      </c>
    </row>
    <row r="1143" spans="51:53" x14ac:dyDescent="0.25">
      <c r="AY1143" s="142">
        <f t="shared" si="23"/>
        <v>1</v>
      </c>
      <c r="AZ1143" s="142">
        <f>IF(BA1143="",0,IFERROR(IF(VLOOKUP(BA1143,BA$44:BA1142,1,0)&gt;0,0,0),1))</f>
        <v>0</v>
      </c>
      <c r="BA1143" s="143">
        <f>IF(DATOS!J1101=AW$45,DATOS!C1101,"")</f>
        <v>0</v>
      </c>
    </row>
    <row r="1144" spans="51:53" x14ac:dyDescent="0.25">
      <c r="AY1144" s="142">
        <f t="shared" si="23"/>
        <v>1</v>
      </c>
      <c r="AZ1144" s="142">
        <f>IF(BA1144="",0,IFERROR(IF(VLOOKUP(BA1144,BA$44:BA1143,1,0)&gt;0,0,0),1))</f>
        <v>0</v>
      </c>
      <c r="BA1144" s="143">
        <f>IF(DATOS!J1102=AW$45,DATOS!C1102,"")</f>
        <v>0</v>
      </c>
    </row>
    <row r="1145" spans="51:53" x14ac:dyDescent="0.25">
      <c r="AY1145" s="142">
        <f t="shared" si="23"/>
        <v>1</v>
      </c>
      <c r="AZ1145" s="142">
        <f>IF(BA1145="",0,IFERROR(IF(VLOOKUP(BA1145,BA$44:BA1144,1,0)&gt;0,0,0),1))</f>
        <v>0</v>
      </c>
      <c r="BA1145" s="143">
        <f>IF(DATOS!J1103=AW$45,DATOS!C1103,"")</f>
        <v>0</v>
      </c>
    </row>
    <row r="1146" spans="51:53" x14ac:dyDescent="0.25">
      <c r="AY1146" s="142">
        <f t="shared" si="23"/>
        <v>1</v>
      </c>
      <c r="AZ1146" s="142">
        <f>IF(BA1146="",0,IFERROR(IF(VLOOKUP(BA1146,BA$44:BA1145,1,0)&gt;0,0,0),1))</f>
        <v>0</v>
      </c>
      <c r="BA1146" s="143">
        <f>IF(DATOS!J1104=AW$45,DATOS!C1104,"")</f>
        <v>0</v>
      </c>
    </row>
    <row r="1147" spans="51:53" x14ac:dyDescent="0.25">
      <c r="AY1147" s="142">
        <f t="shared" si="23"/>
        <v>1</v>
      </c>
      <c r="AZ1147" s="142">
        <f>IF(BA1147="",0,IFERROR(IF(VLOOKUP(BA1147,BA$44:BA1146,1,0)&gt;0,0,0),1))</f>
        <v>0</v>
      </c>
      <c r="BA1147" s="143">
        <f>IF(DATOS!J1105=AW$45,DATOS!C1105,"")</f>
        <v>0</v>
      </c>
    </row>
    <row r="1148" spans="51:53" x14ac:dyDescent="0.25">
      <c r="AY1148" s="142">
        <f t="shared" si="23"/>
        <v>1</v>
      </c>
      <c r="AZ1148" s="142">
        <f>IF(BA1148="",0,IFERROR(IF(VLOOKUP(BA1148,BA$44:BA1147,1,0)&gt;0,0,0),1))</f>
        <v>0</v>
      </c>
      <c r="BA1148" s="143">
        <f>IF(DATOS!J1106=AW$45,DATOS!C1106,"")</f>
        <v>0</v>
      </c>
    </row>
    <row r="1149" spans="51:53" x14ac:dyDescent="0.25">
      <c r="AY1149" s="142">
        <f t="shared" si="23"/>
        <v>1</v>
      </c>
      <c r="AZ1149" s="142">
        <f>IF(BA1149="",0,IFERROR(IF(VLOOKUP(BA1149,BA$44:BA1148,1,0)&gt;0,0,0),1))</f>
        <v>0</v>
      </c>
      <c r="BA1149" s="143">
        <f>IF(DATOS!J1107=AW$45,DATOS!C1107,"")</f>
        <v>0</v>
      </c>
    </row>
    <row r="1150" spans="51:53" x14ac:dyDescent="0.25">
      <c r="AY1150" s="142">
        <f t="shared" si="23"/>
        <v>1</v>
      </c>
      <c r="AZ1150" s="142">
        <f>IF(BA1150="",0,IFERROR(IF(VLOOKUP(BA1150,BA$44:BA1149,1,0)&gt;0,0,0),1))</f>
        <v>0</v>
      </c>
      <c r="BA1150" s="143">
        <f>IF(DATOS!J1108=AW$45,DATOS!C1108,"")</f>
        <v>0</v>
      </c>
    </row>
    <row r="1151" spans="51:53" x14ac:dyDescent="0.25">
      <c r="AY1151" s="142">
        <f t="shared" si="23"/>
        <v>1</v>
      </c>
      <c r="AZ1151" s="142">
        <f>IF(BA1151="",0,IFERROR(IF(VLOOKUP(BA1151,BA$44:BA1150,1,0)&gt;0,0,0),1))</f>
        <v>0</v>
      </c>
      <c r="BA1151" s="143">
        <f>IF(DATOS!J1109=AW$45,DATOS!C1109,"")</f>
        <v>0</v>
      </c>
    </row>
    <row r="1152" spans="51:53" x14ac:dyDescent="0.25">
      <c r="AY1152" s="142">
        <f t="shared" si="23"/>
        <v>1</v>
      </c>
      <c r="AZ1152" s="142">
        <f>IF(BA1152="",0,IFERROR(IF(VLOOKUP(BA1152,BA$44:BA1151,1,0)&gt;0,0,0),1))</f>
        <v>0</v>
      </c>
      <c r="BA1152" s="143">
        <f>IF(DATOS!J1110=AW$45,DATOS!C1110,"")</f>
        <v>0</v>
      </c>
    </row>
    <row r="1153" spans="51:53" x14ac:dyDescent="0.25">
      <c r="AY1153" s="142">
        <f t="shared" si="23"/>
        <v>1</v>
      </c>
      <c r="AZ1153" s="142">
        <f>IF(BA1153="",0,IFERROR(IF(VLOOKUP(BA1153,BA$44:BA1152,1,0)&gt;0,0,0),1))</f>
        <v>0</v>
      </c>
      <c r="BA1153" s="143">
        <f>IF(DATOS!J1111=AW$45,DATOS!C1111,"")</f>
        <v>0</v>
      </c>
    </row>
    <row r="1154" spans="51:53" x14ac:dyDescent="0.25">
      <c r="AY1154" s="142">
        <f t="shared" si="23"/>
        <v>1</v>
      </c>
      <c r="AZ1154" s="142">
        <f>IF(BA1154="",0,IFERROR(IF(VLOOKUP(BA1154,BA$44:BA1153,1,0)&gt;0,0,0),1))</f>
        <v>0</v>
      </c>
      <c r="BA1154" s="143">
        <f>IF(DATOS!J1112=AW$45,DATOS!C1112,"")</f>
        <v>0</v>
      </c>
    </row>
    <row r="1155" spans="51:53" x14ac:dyDescent="0.25">
      <c r="AY1155" s="142">
        <f t="shared" si="23"/>
        <v>1</v>
      </c>
      <c r="AZ1155" s="142">
        <f>IF(BA1155="",0,IFERROR(IF(VLOOKUP(BA1155,BA$44:BA1154,1,0)&gt;0,0,0),1))</f>
        <v>0</v>
      </c>
      <c r="BA1155" s="143">
        <f>IF(DATOS!J1113=AW$45,DATOS!C1113,"")</f>
        <v>0</v>
      </c>
    </row>
    <row r="1156" spans="51:53" x14ac:dyDescent="0.25">
      <c r="AY1156" s="142">
        <f t="shared" si="23"/>
        <v>1</v>
      </c>
      <c r="AZ1156" s="142">
        <f>IF(BA1156="",0,IFERROR(IF(VLOOKUP(BA1156,BA$44:BA1155,1,0)&gt;0,0,0),1))</f>
        <v>0</v>
      </c>
      <c r="BA1156" s="143">
        <f>IF(DATOS!J1114=AW$45,DATOS!C1114,"")</f>
        <v>0</v>
      </c>
    </row>
    <row r="1157" spans="51:53" x14ac:dyDescent="0.25">
      <c r="AY1157" s="142">
        <f t="shared" si="23"/>
        <v>1</v>
      </c>
      <c r="AZ1157" s="142">
        <f>IF(BA1157="",0,IFERROR(IF(VLOOKUP(BA1157,BA$44:BA1156,1,0)&gt;0,0,0),1))</f>
        <v>0</v>
      </c>
      <c r="BA1157" s="143">
        <f>IF(DATOS!J1115=AW$45,DATOS!C1115,"")</f>
        <v>0</v>
      </c>
    </row>
    <row r="1158" spans="51:53" x14ac:dyDescent="0.25">
      <c r="AY1158" s="142">
        <f t="shared" si="23"/>
        <v>1</v>
      </c>
      <c r="AZ1158" s="142">
        <f>IF(BA1158="",0,IFERROR(IF(VLOOKUP(BA1158,BA$44:BA1157,1,0)&gt;0,0,0),1))</f>
        <v>0</v>
      </c>
      <c r="BA1158" s="143">
        <f>IF(DATOS!J1116=AW$45,DATOS!C1116,"")</f>
        <v>0</v>
      </c>
    </row>
    <row r="1159" spans="51:53" x14ac:dyDescent="0.25">
      <c r="AY1159" s="142">
        <f t="shared" si="23"/>
        <v>1</v>
      </c>
      <c r="AZ1159" s="142">
        <f>IF(BA1159="",0,IFERROR(IF(VLOOKUP(BA1159,BA$44:BA1158,1,0)&gt;0,0,0),1))</f>
        <v>0</v>
      </c>
      <c r="BA1159" s="143">
        <f>IF(DATOS!J1117=AW$45,DATOS!C1117,"")</f>
        <v>0</v>
      </c>
    </row>
    <row r="1160" spans="51:53" x14ac:dyDescent="0.25">
      <c r="AY1160" s="142">
        <f t="shared" si="23"/>
        <v>1</v>
      </c>
      <c r="AZ1160" s="142">
        <f>IF(BA1160="",0,IFERROR(IF(VLOOKUP(BA1160,BA$44:BA1159,1,0)&gt;0,0,0),1))</f>
        <v>0</v>
      </c>
      <c r="BA1160" s="143">
        <f>IF(DATOS!J1118=AW$45,DATOS!C1118,"")</f>
        <v>0</v>
      </c>
    </row>
    <row r="1161" spans="51:53" x14ac:dyDescent="0.25">
      <c r="AY1161" s="142">
        <f t="shared" si="23"/>
        <v>1</v>
      </c>
      <c r="AZ1161" s="142">
        <f>IF(BA1161="",0,IFERROR(IF(VLOOKUP(BA1161,BA$44:BA1160,1,0)&gt;0,0,0),1))</f>
        <v>0</v>
      </c>
      <c r="BA1161" s="143">
        <f>IF(DATOS!J1119=AW$45,DATOS!C1119,"")</f>
        <v>0</v>
      </c>
    </row>
    <row r="1162" spans="51:53" x14ac:dyDescent="0.25">
      <c r="AY1162" s="142">
        <f t="shared" si="23"/>
        <v>1</v>
      </c>
      <c r="AZ1162" s="142">
        <f>IF(BA1162="",0,IFERROR(IF(VLOOKUP(BA1162,BA$44:BA1161,1,0)&gt;0,0,0),1))</f>
        <v>0</v>
      </c>
      <c r="BA1162" s="143">
        <f>IF(DATOS!J1120=AW$45,DATOS!C1120,"")</f>
        <v>0</v>
      </c>
    </row>
    <row r="1163" spans="51:53" x14ac:dyDescent="0.25">
      <c r="AY1163" s="142">
        <f t="shared" si="23"/>
        <v>1</v>
      </c>
      <c r="AZ1163" s="142">
        <f>IF(BA1163="",0,IFERROR(IF(VLOOKUP(BA1163,BA$44:BA1162,1,0)&gt;0,0,0),1))</f>
        <v>0</v>
      </c>
      <c r="BA1163" s="143">
        <f>IF(DATOS!J1121=AW$45,DATOS!C1121,"")</f>
        <v>0</v>
      </c>
    </row>
    <row r="1164" spans="51:53" x14ac:dyDescent="0.25">
      <c r="AY1164" s="142">
        <f t="shared" si="23"/>
        <v>1</v>
      </c>
      <c r="AZ1164" s="142">
        <f>IF(BA1164="",0,IFERROR(IF(VLOOKUP(BA1164,BA$44:BA1163,1,0)&gt;0,0,0),1))</f>
        <v>0</v>
      </c>
      <c r="BA1164" s="143">
        <f>IF(DATOS!J1122=AW$45,DATOS!C1122,"")</f>
        <v>0</v>
      </c>
    </row>
    <row r="1165" spans="51:53" x14ac:dyDescent="0.25">
      <c r="AY1165" s="142">
        <f t="shared" si="23"/>
        <v>1</v>
      </c>
      <c r="AZ1165" s="142">
        <f>IF(BA1165="",0,IFERROR(IF(VLOOKUP(BA1165,BA$44:BA1164,1,0)&gt;0,0,0),1))</f>
        <v>0</v>
      </c>
      <c r="BA1165" s="143">
        <f>IF(DATOS!J1123=AW$45,DATOS!C1123,"")</f>
        <v>0</v>
      </c>
    </row>
    <row r="1166" spans="51:53" x14ac:dyDescent="0.25">
      <c r="AY1166" s="142">
        <f t="shared" si="23"/>
        <v>1</v>
      </c>
      <c r="AZ1166" s="142">
        <f>IF(BA1166="",0,IFERROR(IF(VLOOKUP(BA1166,BA$44:BA1165,1,0)&gt;0,0,0),1))</f>
        <v>0</v>
      </c>
      <c r="BA1166" s="143">
        <f>IF(DATOS!J1124=AW$45,DATOS!C1124,"")</f>
        <v>0</v>
      </c>
    </row>
    <row r="1167" spans="51:53" x14ac:dyDescent="0.25">
      <c r="AY1167" s="142">
        <f t="shared" si="23"/>
        <v>1</v>
      </c>
      <c r="AZ1167" s="142">
        <f>IF(BA1167="",0,IFERROR(IF(VLOOKUP(BA1167,BA$44:BA1166,1,0)&gt;0,0,0),1))</f>
        <v>0</v>
      </c>
      <c r="BA1167" s="143">
        <f>IF(DATOS!J1125=AW$45,DATOS!C1125,"")</f>
        <v>0</v>
      </c>
    </row>
    <row r="1168" spans="51:53" x14ac:dyDescent="0.25">
      <c r="AY1168" s="142">
        <f t="shared" si="23"/>
        <v>1</v>
      </c>
      <c r="AZ1168" s="142">
        <f>IF(BA1168="",0,IFERROR(IF(VLOOKUP(BA1168,BA$44:BA1167,1,0)&gt;0,0,0),1))</f>
        <v>0</v>
      </c>
      <c r="BA1168" s="143">
        <f>IF(DATOS!J1126=AW$45,DATOS!C1126,"")</f>
        <v>0</v>
      </c>
    </row>
    <row r="1169" spans="51:53" x14ac:dyDescent="0.25">
      <c r="AY1169" s="142">
        <f t="shared" si="23"/>
        <v>1</v>
      </c>
      <c r="AZ1169" s="142">
        <f>IF(BA1169="",0,IFERROR(IF(VLOOKUP(BA1169,BA$44:BA1168,1,0)&gt;0,0,0),1))</f>
        <v>0</v>
      </c>
      <c r="BA1169" s="143">
        <f>IF(DATOS!J1127=AW$45,DATOS!C1127,"")</f>
        <v>0</v>
      </c>
    </row>
    <row r="1170" spans="51:53" x14ac:dyDescent="0.25">
      <c r="AY1170" s="142">
        <f t="shared" si="23"/>
        <v>1</v>
      </c>
      <c r="AZ1170" s="142">
        <f>IF(BA1170="",0,IFERROR(IF(VLOOKUP(BA1170,BA$44:BA1169,1,0)&gt;0,0,0),1))</f>
        <v>0</v>
      </c>
      <c r="BA1170" s="143">
        <f>IF(DATOS!J1128=AW$45,DATOS!C1128,"")</f>
        <v>0</v>
      </c>
    </row>
    <row r="1171" spans="51:53" x14ac:dyDescent="0.25">
      <c r="AY1171" s="142">
        <f t="shared" si="23"/>
        <v>1</v>
      </c>
      <c r="AZ1171" s="142">
        <f>IF(BA1171="",0,IFERROR(IF(VLOOKUP(BA1171,BA$44:BA1170,1,0)&gt;0,0,0),1))</f>
        <v>0</v>
      </c>
      <c r="BA1171" s="143">
        <f>IF(DATOS!J1129=AW$45,DATOS!C1129,"")</f>
        <v>0</v>
      </c>
    </row>
    <row r="1172" spans="51:53" x14ac:dyDescent="0.25">
      <c r="AY1172" s="142">
        <f t="shared" si="23"/>
        <v>1</v>
      </c>
      <c r="AZ1172" s="142">
        <f>IF(BA1172="",0,IFERROR(IF(VLOOKUP(BA1172,BA$44:BA1171,1,0)&gt;0,0,0),1))</f>
        <v>0</v>
      </c>
      <c r="BA1172" s="143">
        <f>IF(DATOS!J1130=AW$45,DATOS!C1130,"")</f>
        <v>0</v>
      </c>
    </row>
    <row r="1173" spans="51:53" x14ac:dyDescent="0.25">
      <c r="AY1173" s="142">
        <f t="shared" si="23"/>
        <v>1</v>
      </c>
      <c r="AZ1173" s="142">
        <f>IF(BA1173="",0,IFERROR(IF(VLOOKUP(BA1173,BA$44:BA1172,1,0)&gt;0,0,0),1))</f>
        <v>0</v>
      </c>
      <c r="BA1173" s="143">
        <f>IF(DATOS!J1131=AW$45,DATOS!C1131,"")</f>
        <v>0</v>
      </c>
    </row>
    <row r="1174" spans="51:53" x14ac:dyDescent="0.25">
      <c r="AY1174" s="142">
        <f t="shared" si="23"/>
        <v>1</v>
      </c>
      <c r="AZ1174" s="142">
        <f>IF(BA1174="",0,IFERROR(IF(VLOOKUP(BA1174,BA$44:BA1173,1,0)&gt;0,0,0),1))</f>
        <v>0</v>
      </c>
      <c r="BA1174" s="143">
        <f>IF(DATOS!J1132=AW$45,DATOS!C1132,"")</f>
        <v>0</v>
      </c>
    </row>
    <row r="1175" spans="51:53" x14ac:dyDescent="0.25">
      <c r="AY1175" s="142">
        <f t="shared" si="23"/>
        <v>1</v>
      </c>
      <c r="AZ1175" s="142">
        <f>IF(BA1175="",0,IFERROR(IF(VLOOKUP(BA1175,BA$44:BA1174,1,0)&gt;0,0,0),1))</f>
        <v>0</v>
      </c>
      <c r="BA1175" s="143">
        <f>IF(DATOS!J1133=AW$45,DATOS!C1133,"")</f>
        <v>0</v>
      </c>
    </row>
    <row r="1176" spans="51:53" x14ac:dyDescent="0.25">
      <c r="AY1176" s="142">
        <f t="shared" si="23"/>
        <v>1</v>
      </c>
      <c r="AZ1176" s="142">
        <f>IF(BA1176="",0,IFERROR(IF(VLOOKUP(BA1176,BA$44:BA1175,1,0)&gt;0,0,0),1))</f>
        <v>0</v>
      </c>
      <c r="BA1176" s="143">
        <f>IF(DATOS!J1134=AW$45,DATOS!C1134,"")</f>
        <v>0</v>
      </c>
    </row>
    <row r="1177" spans="51:53" x14ac:dyDescent="0.25">
      <c r="AY1177" s="142">
        <f t="shared" si="23"/>
        <v>1</v>
      </c>
      <c r="AZ1177" s="142">
        <f>IF(BA1177="",0,IFERROR(IF(VLOOKUP(BA1177,BA$44:BA1176,1,0)&gt;0,0,0),1))</f>
        <v>0</v>
      </c>
      <c r="BA1177" s="143">
        <f>IF(DATOS!J1135=AW$45,DATOS!C1135,"")</f>
        <v>0</v>
      </c>
    </row>
    <row r="1178" spans="51:53" x14ac:dyDescent="0.25">
      <c r="AY1178" s="142">
        <f t="shared" si="23"/>
        <v>1</v>
      </c>
      <c r="AZ1178" s="142">
        <f>IF(BA1178="",0,IFERROR(IF(VLOOKUP(BA1178,BA$44:BA1177,1,0)&gt;0,0,0),1))</f>
        <v>0</v>
      </c>
      <c r="BA1178" s="143">
        <f>IF(DATOS!J1136=AW$45,DATOS!C1136,"")</f>
        <v>0</v>
      </c>
    </row>
    <row r="1179" spans="51:53" x14ac:dyDescent="0.25">
      <c r="AY1179" s="142">
        <f t="shared" si="23"/>
        <v>1</v>
      </c>
      <c r="AZ1179" s="142">
        <f>IF(BA1179="",0,IFERROR(IF(VLOOKUP(BA1179,BA$44:BA1178,1,0)&gt;0,0,0),1))</f>
        <v>0</v>
      </c>
      <c r="BA1179" s="143">
        <f>IF(DATOS!J1137=AW$45,DATOS!C1137,"")</f>
        <v>0</v>
      </c>
    </row>
    <row r="1180" spans="51:53" x14ac:dyDescent="0.25">
      <c r="AY1180" s="142">
        <f t="shared" si="23"/>
        <v>1</v>
      </c>
      <c r="AZ1180" s="142">
        <f>IF(BA1180="",0,IFERROR(IF(VLOOKUP(BA1180,BA$44:BA1179,1,0)&gt;0,0,0),1))</f>
        <v>0</v>
      </c>
      <c r="BA1180" s="143">
        <f>IF(DATOS!J1138=AW$45,DATOS!C1138,"")</f>
        <v>0</v>
      </c>
    </row>
    <row r="1181" spans="51:53" x14ac:dyDescent="0.25">
      <c r="AY1181" s="142">
        <f t="shared" si="23"/>
        <v>1</v>
      </c>
      <c r="AZ1181" s="142">
        <f>IF(BA1181="",0,IFERROR(IF(VLOOKUP(BA1181,BA$44:BA1180,1,0)&gt;0,0,0),1))</f>
        <v>0</v>
      </c>
      <c r="BA1181" s="143">
        <f>IF(DATOS!J1139=AW$45,DATOS!C1139,"")</f>
        <v>0</v>
      </c>
    </row>
    <row r="1182" spans="51:53" x14ac:dyDescent="0.25">
      <c r="AY1182" s="142">
        <f t="shared" si="23"/>
        <v>1</v>
      </c>
      <c r="AZ1182" s="142">
        <f>IF(BA1182="",0,IFERROR(IF(VLOOKUP(BA1182,BA$44:BA1181,1,0)&gt;0,0,0),1))</f>
        <v>0</v>
      </c>
      <c r="BA1182" s="143">
        <f>IF(DATOS!J1140=AW$45,DATOS!C1140,"")</f>
        <v>0</v>
      </c>
    </row>
    <row r="1183" spans="51:53" x14ac:dyDescent="0.25">
      <c r="AY1183" s="142">
        <f t="shared" si="23"/>
        <v>1</v>
      </c>
      <c r="AZ1183" s="142">
        <f>IF(BA1183="",0,IFERROR(IF(VLOOKUP(BA1183,BA$44:BA1182,1,0)&gt;0,0,0),1))</f>
        <v>0</v>
      </c>
      <c r="BA1183" s="143">
        <f>IF(DATOS!J1141=AW$45,DATOS!C1141,"")</f>
        <v>0</v>
      </c>
    </row>
    <row r="1184" spans="51:53" x14ac:dyDescent="0.25">
      <c r="AY1184" s="142">
        <f t="shared" si="23"/>
        <v>1</v>
      </c>
      <c r="AZ1184" s="142">
        <f>IF(BA1184="",0,IFERROR(IF(VLOOKUP(BA1184,BA$44:BA1183,1,0)&gt;0,0,0),1))</f>
        <v>0</v>
      </c>
      <c r="BA1184" s="143">
        <f>IF(DATOS!J1142=AW$45,DATOS!C1142,"")</f>
        <v>0</v>
      </c>
    </row>
    <row r="1185" spans="51:53" x14ac:dyDescent="0.25">
      <c r="AY1185" s="142">
        <f t="shared" si="23"/>
        <v>1</v>
      </c>
      <c r="AZ1185" s="142">
        <f>IF(BA1185="",0,IFERROR(IF(VLOOKUP(BA1185,BA$44:BA1184,1,0)&gt;0,0,0),1))</f>
        <v>0</v>
      </c>
      <c r="BA1185" s="143">
        <f>IF(DATOS!J1143=AW$45,DATOS!C1143,"")</f>
        <v>0</v>
      </c>
    </row>
    <row r="1186" spans="51:53" x14ac:dyDescent="0.25">
      <c r="AY1186" s="142">
        <f t="shared" si="23"/>
        <v>1</v>
      </c>
      <c r="AZ1186" s="142">
        <f>IF(BA1186="",0,IFERROR(IF(VLOOKUP(BA1186,BA$44:BA1185,1,0)&gt;0,0,0),1))</f>
        <v>0</v>
      </c>
      <c r="BA1186" s="143">
        <f>IF(DATOS!J1144=AW$45,DATOS!C1144,"")</f>
        <v>0</v>
      </c>
    </row>
    <row r="1187" spans="51:53" x14ac:dyDescent="0.25">
      <c r="AY1187" s="142">
        <f t="shared" si="23"/>
        <v>1</v>
      </c>
      <c r="AZ1187" s="142">
        <f>IF(BA1187="",0,IFERROR(IF(VLOOKUP(BA1187,BA$44:BA1186,1,0)&gt;0,0,0),1))</f>
        <v>0</v>
      </c>
      <c r="BA1187" s="143">
        <f>IF(DATOS!J1145=AW$45,DATOS!C1145,"")</f>
        <v>0</v>
      </c>
    </row>
    <row r="1188" spans="51:53" x14ac:dyDescent="0.25">
      <c r="AY1188" s="142">
        <f t="shared" si="23"/>
        <v>1</v>
      </c>
      <c r="AZ1188" s="142">
        <f>IF(BA1188="",0,IFERROR(IF(VLOOKUP(BA1188,BA$44:BA1187,1,0)&gt;0,0,0),1))</f>
        <v>0</v>
      </c>
      <c r="BA1188" s="143">
        <f>IF(DATOS!J1146=AW$45,DATOS!C1146,"")</f>
        <v>0</v>
      </c>
    </row>
    <row r="1189" spans="51:53" x14ac:dyDescent="0.25">
      <c r="AY1189" s="142">
        <f t="shared" si="23"/>
        <v>1</v>
      </c>
      <c r="AZ1189" s="142">
        <f>IF(BA1189="",0,IFERROR(IF(VLOOKUP(BA1189,BA$44:BA1188,1,0)&gt;0,0,0),1))</f>
        <v>0</v>
      </c>
      <c r="BA1189" s="143">
        <f>IF(DATOS!J1147=AW$45,DATOS!C1147,"")</f>
        <v>0</v>
      </c>
    </row>
    <row r="1190" spans="51:53" x14ac:dyDescent="0.25">
      <c r="AY1190" s="142">
        <f t="shared" si="23"/>
        <v>1</v>
      </c>
      <c r="AZ1190" s="142">
        <f>IF(BA1190="",0,IFERROR(IF(VLOOKUP(BA1190,BA$44:BA1189,1,0)&gt;0,0,0),1))</f>
        <v>0</v>
      </c>
      <c r="BA1190" s="143">
        <f>IF(DATOS!J1148=AW$45,DATOS!C1148,"")</f>
        <v>0</v>
      </c>
    </row>
    <row r="1191" spans="51:53" x14ac:dyDescent="0.25">
      <c r="AY1191" s="142">
        <f t="shared" si="23"/>
        <v>1</v>
      </c>
      <c r="AZ1191" s="142">
        <f>IF(BA1191="",0,IFERROR(IF(VLOOKUP(BA1191,BA$44:BA1190,1,0)&gt;0,0,0),1))</f>
        <v>0</v>
      </c>
      <c r="BA1191" s="143">
        <f>IF(DATOS!J1149=AW$45,DATOS!C1149,"")</f>
        <v>0</v>
      </c>
    </row>
    <row r="1192" spans="51:53" x14ac:dyDescent="0.25">
      <c r="AY1192" s="142">
        <f t="shared" si="23"/>
        <v>1</v>
      </c>
      <c r="AZ1192" s="142">
        <f>IF(BA1192="",0,IFERROR(IF(VLOOKUP(BA1192,BA$44:BA1191,1,0)&gt;0,0,0),1))</f>
        <v>0</v>
      </c>
      <c r="BA1192" s="143">
        <f>IF(DATOS!J1150=AW$45,DATOS!C1150,"")</f>
        <v>0</v>
      </c>
    </row>
    <row r="1193" spans="51:53" x14ac:dyDescent="0.25">
      <c r="AY1193" s="142">
        <f t="shared" si="23"/>
        <v>1</v>
      </c>
      <c r="AZ1193" s="142">
        <f>IF(BA1193="",0,IFERROR(IF(VLOOKUP(BA1193,BA$44:BA1192,1,0)&gt;0,0,0),1))</f>
        <v>0</v>
      </c>
      <c r="BA1193" s="143">
        <f>IF(DATOS!J1151=AW$45,DATOS!C1151,"")</f>
        <v>0</v>
      </c>
    </row>
    <row r="1194" spans="51:53" x14ac:dyDescent="0.25">
      <c r="AY1194" s="142">
        <f t="shared" si="23"/>
        <v>1</v>
      </c>
      <c r="AZ1194" s="142">
        <f>IF(BA1194="",0,IFERROR(IF(VLOOKUP(BA1194,BA$44:BA1193,1,0)&gt;0,0,0),1))</f>
        <v>0</v>
      </c>
      <c r="BA1194" s="143">
        <f>IF(DATOS!J1152=AW$45,DATOS!C1152,"")</f>
        <v>0</v>
      </c>
    </row>
    <row r="1195" spans="51:53" x14ac:dyDescent="0.25">
      <c r="AY1195" s="142">
        <f t="shared" si="23"/>
        <v>1</v>
      </c>
      <c r="AZ1195" s="142">
        <f>IF(BA1195="",0,IFERROR(IF(VLOOKUP(BA1195,BA$44:BA1194,1,0)&gt;0,0,0),1))</f>
        <v>0</v>
      </c>
      <c r="BA1195" s="143">
        <f>IF(DATOS!J1153=AW$45,DATOS!C1153,"")</f>
        <v>0</v>
      </c>
    </row>
    <row r="1196" spans="51:53" x14ac:dyDescent="0.25">
      <c r="AY1196" s="142">
        <f t="shared" ref="AY1196:AY1259" si="24">AY1195+AZ1196</f>
        <v>1</v>
      </c>
      <c r="AZ1196" s="142">
        <f>IF(BA1196="",0,IFERROR(IF(VLOOKUP(BA1196,BA$44:BA1195,1,0)&gt;0,0,0),1))</f>
        <v>0</v>
      </c>
      <c r="BA1196" s="143">
        <f>IF(DATOS!J1154=AW$45,DATOS!C1154,"")</f>
        <v>0</v>
      </c>
    </row>
    <row r="1197" spans="51:53" x14ac:dyDescent="0.25">
      <c r="AY1197" s="142">
        <f t="shared" si="24"/>
        <v>1</v>
      </c>
      <c r="AZ1197" s="142">
        <f>IF(BA1197="",0,IFERROR(IF(VLOOKUP(BA1197,BA$44:BA1196,1,0)&gt;0,0,0),1))</f>
        <v>0</v>
      </c>
      <c r="BA1197" s="143">
        <f>IF(DATOS!J1155=AW$45,DATOS!C1155,"")</f>
        <v>0</v>
      </c>
    </row>
    <row r="1198" spans="51:53" x14ac:dyDescent="0.25">
      <c r="AY1198" s="142">
        <f t="shared" si="24"/>
        <v>1</v>
      </c>
      <c r="AZ1198" s="142">
        <f>IF(BA1198="",0,IFERROR(IF(VLOOKUP(BA1198,BA$44:BA1197,1,0)&gt;0,0,0),1))</f>
        <v>0</v>
      </c>
      <c r="BA1198" s="143">
        <f>IF(DATOS!J1156=AW$45,DATOS!C1156,"")</f>
        <v>0</v>
      </c>
    </row>
    <row r="1199" spans="51:53" x14ac:dyDescent="0.25">
      <c r="AY1199" s="142">
        <f t="shared" si="24"/>
        <v>1</v>
      </c>
      <c r="AZ1199" s="142">
        <f>IF(BA1199="",0,IFERROR(IF(VLOOKUP(BA1199,BA$44:BA1198,1,0)&gt;0,0,0),1))</f>
        <v>0</v>
      </c>
      <c r="BA1199" s="143">
        <f>IF(DATOS!J1157=AW$45,DATOS!C1157,"")</f>
        <v>0</v>
      </c>
    </row>
    <row r="1200" spans="51:53" x14ac:dyDescent="0.25">
      <c r="AY1200" s="142">
        <f t="shared" si="24"/>
        <v>1</v>
      </c>
      <c r="AZ1200" s="142">
        <f>IF(BA1200="",0,IFERROR(IF(VLOOKUP(BA1200,BA$44:BA1199,1,0)&gt;0,0,0),1))</f>
        <v>0</v>
      </c>
      <c r="BA1200" s="143">
        <f>IF(DATOS!J1158=AW$45,DATOS!C1158,"")</f>
        <v>0</v>
      </c>
    </row>
    <row r="1201" spans="51:53" x14ac:dyDescent="0.25">
      <c r="AY1201" s="142">
        <f t="shared" si="24"/>
        <v>1</v>
      </c>
      <c r="AZ1201" s="142">
        <f>IF(BA1201="",0,IFERROR(IF(VLOOKUP(BA1201,BA$44:BA1200,1,0)&gt;0,0,0),1))</f>
        <v>0</v>
      </c>
      <c r="BA1201" s="143">
        <f>IF(DATOS!J1159=AW$45,DATOS!C1159,"")</f>
        <v>0</v>
      </c>
    </row>
    <row r="1202" spans="51:53" x14ac:dyDescent="0.25">
      <c r="AY1202" s="142">
        <f t="shared" si="24"/>
        <v>1</v>
      </c>
      <c r="AZ1202" s="142">
        <f>IF(BA1202="",0,IFERROR(IF(VLOOKUP(BA1202,BA$44:BA1201,1,0)&gt;0,0,0),1))</f>
        <v>0</v>
      </c>
      <c r="BA1202" s="143">
        <f>IF(DATOS!J1160=AW$45,DATOS!C1160,"")</f>
        <v>0</v>
      </c>
    </row>
    <row r="1203" spans="51:53" x14ac:dyDescent="0.25">
      <c r="AY1203" s="142">
        <f t="shared" si="24"/>
        <v>1</v>
      </c>
      <c r="AZ1203" s="142">
        <f>IF(BA1203="",0,IFERROR(IF(VLOOKUP(BA1203,BA$44:BA1202,1,0)&gt;0,0,0),1))</f>
        <v>0</v>
      </c>
      <c r="BA1203" s="143">
        <f>IF(DATOS!J1161=AW$45,DATOS!C1161,"")</f>
        <v>0</v>
      </c>
    </row>
    <row r="1204" spans="51:53" x14ac:dyDescent="0.25">
      <c r="AY1204" s="142">
        <f t="shared" si="24"/>
        <v>1</v>
      </c>
      <c r="AZ1204" s="142">
        <f>IF(BA1204="",0,IFERROR(IF(VLOOKUP(BA1204,BA$44:BA1203,1,0)&gt;0,0,0),1))</f>
        <v>0</v>
      </c>
      <c r="BA1204" s="143">
        <f>IF(DATOS!J1162=AW$45,DATOS!C1162,"")</f>
        <v>0</v>
      </c>
    </row>
    <row r="1205" spans="51:53" x14ac:dyDescent="0.25">
      <c r="AY1205" s="142">
        <f t="shared" si="24"/>
        <v>1</v>
      </c>
      <c r="AZ1205" s="142">
        <f>IF(BA1205="",0,IFERROR(IF(VLOOKUP(BA1205,BA$44:BA1204,1,0)&gt;0,0,0),1))</f>
        <v>0</v>
      </c>
      <c r="BA1205" s="143">
        <f>IF(DATOS!J1163=AW$45,DATOS!C1163,"")</f>
        <v>0</v>
      </c>
    </row>
    <row r="1206" spans="51:53" x14ac:dyDescent="0.25">
      <c r="AY1206" s="142">
        <f t="shared" si="24"/>
        <v>1</v>
      </c>
      <c r="AZ1206" s="142">
        <f>IF(BA1206="",0,IFERROR(IF(VLOOKUP(BA1206,BA$44:BA1205,1,0)&gt;0,0,0),1))</f>
        <v>0</v>
      </c>
      <c r="BA1206" s="143">
        <f>IF(DATOS!J1164=AW$45,DATOS!C1164,"")</f>
        <v>0</v>
      </c>
    </row>
    <row r="1207" spans="51:53" x14ac:dyDescent="0.25">
      <c r="AY1207" s="142">
        <f t="shared" si="24"/>
        <v>1</v>
      </c>
      <c r="AZ1207" s="142">
        <f>IF(BA1207="",0,IFERROR(IF(VLOOKUP(BA1207,BA$44:BA1206,1,0)&gt;0,0,0),1))</f>
        <v>0</v>
      </c>
      <c r="BA1207" s="143">
        <f>IF(DATOS!J1165=AW$45,DATOS!C1165,"")</f>
        <v>0</v>
      </c>
    </row>
    <row r="1208" spans="51:53" x14ac:dyDescent="0.25">
      <c r="AY1208" s="142">
        <f t="shared" si="24"/>
        <v>1</v>
      </c>
      <c r="AZ1208" s="142">
        <f>IF(BA1208="",0,IFERROR(IF(VLOOKUP(BA1208,BA$44:BA1207,1,0)&gt;0,0,0),1))</f>
        <v>0</v>
      </c>
      <c r="BA1208" s="143">
        <f>IF(DATOS!J1166=AW$45,DATOS!C1166,"")</f>
        <v>0</v>
      </c>
    </row>
    <row r="1209" spans="51:53" x14ac:dyDescent="0.25">
      <c r="AY1209" s="142">
        <f t="shared" si="24"/>
        <v>1</v>
      </c>
      <c r="AZ1209" s="142">
        <f>IF(BA1209="",0,IFERROR(IF(VLOOKUP(BA1209,BA$44:BA1208,1,0)&gt;0,0,0),1))</f>
        <v>0</v>
      </c>
      <c r="BA1209" s="143">
        <f>IF(DATOS!J1167=AW$45,DATOS!C1167,"")</f>
        <v>0</v>
      </c>
    </row>
    <row r="1210" spans="51:53" x14ac:dyDescent="0.25">
      <c r="AY1210" s="142">
        <f t="shared" si="24"/>
        <v>1</v>
      </c>
      <c r="AZ1210" s="142">
        <f>IF(BA1210="",0,IFERROR(IF(VLOOKUP(BA1210,BA$44:BA1209,1,0)&gt;0,0,0),1))</f>
        <v>0</v>
      </c>
      <c r="BA1210" s="143">
        <f>IF(DATOS!J1168=AW$45,DATOS!C1168,"")</f>
        <v>0</v>
      </c>
    </row>
    <row r="1211" spans="51:53" x14ac:dyDescent="0.25">
      <c r="AY1211" s="142">
        <f t="shared" si="24"/>
        <v>1</v>
      </c>
      <c r="AZ1211" s="142">
        <f>IF(BA1211="",0,IFERROR(IF(VLOOKUP(BA1211,BA$44:BA1210,1,0)&gt;0,0,0),1))</f>
        <v>0</v>
      </c>
      <c r="BA1211" s="143">
        <f>IF(DATOS!J1169=AW$45,DATOS!C1169,"")</f>
        <v>0</v>
      </c>
    </row>
    <row r="1212" spans="51:53" x14ac:dyDescent="0.25">
      <c r="AY1212" s="142">
        <f t="shared" si="24"/>
        <v>1</v>
      </c>
      <c r="AZ1212" s="142">
        <f>IF(BA1212="",0,IFERROR(IF(VLOOKUP(BA1212,BA$44:BA1211,1,0)&gt;0,0,0),1))</f>
        <v>0</v>
      </c>
      <c r="BA1212" s="143">
        <f>IF(DATOS!J1170=AW$45,DATOS!C1170,"")</f>
        <v>0</v>
      </c>
    </row>
    <row r="1213" spans="51:53" x14ac:dyDescent="0.25">
      <c r="AY1213" s="142">
        <f t="shared" si="24"/>
        <v>1</v>
      </c>
      <c r="AZ1213" s="142">
        <f>IF(BA1213="",0,IFERROR(IF(VLOOKUP(BA1213,BA$44:BA1212,1,0)&gt;0,0,0),1))</f>
        <v>0</v>
      </c>
      <c r="BA1213" s="143">
        <f>IF(DATOS!J1171=AW$45,DATOS!C1171,"")</f>
        <v>0</v>
      </c>
    </row>
    <row r="1214" spans="51:53" x14ac:dyDescent="0.25">
      <c r="AY1214" s="142">
        <f t="shared" si="24"/>
        <v>1</v>
      </c>
      <c r="AZ1214" s="142">
        <f>IF(BA1214="",0,IFERROR(IF(VLOOKUP(BA1214,BA$44:BA1213,1,0)&gt;0,0,0),1))</f>
        <v>0</v>
      </c>
      <c r="BA1214" s="143">
        <f>IF(DATOS!J1172=AW$45,DATOS!C1172,"")</f>
        <v>0</v>
      </c>
    </row>
    <row r="1215" spans="51:53" x14ac:dyDescent="0.25">
      <c r="AY1215" s="142">
        <f t="shared" si="24"/>
        <v>1</v>
      </c>
      <c r="AZ1215" s="142">
        <f>IF(BA1215="",0,IFERROR(IF(VLOOKUP(BA1215,BA$44:BA1214,1,0)&gt;0,0,0),1))</f>
        <v>0</v>
      </c>
      <c r="BA1215" s="143">
        <f>IF(DATOS!J1173=AW$45,DATOS!C1173,"")</f>
        <v>0</v>
      </c>
    </row>
    <row r="1216" spans="51:53" x14ac:dyDescent="0.25">
      <c r="AY1216" s="142">
        <f t="shared" si="24"/>
        <v>1</v>
      </c>
      <c r="AZ1216" s="142">
        <f>IF(BA1216="",0,IFERROR(IF(VLOOKUP(BA1216,BA$44:BA1215,1,0)&gt;0,0,0),1))</f>
        <v>0</v>
      </c>
      <c r="BA1216" s="143">
        <f>IF(DATOS!J1174=AW$45,DATOS!C1174,"")</f>
        <v>0</v>
      </c>
    </row>
    <row r="1217" spans="51:53" x14ac:dyDescent="0.25">
      <c r="AY1217" s="142">
        <f t="shared" si="24"/>
        <v>1</v>
      </c>
      <c r="AZ1217" s="142">
        <f>IF(BA1217="",0,IFERROR(IF(VLOOKUP(BA1217,BA$44:BA1216,1,0)&gt;0,0,0),1))</f>
        <v>0</v>
      </c>
      <c r="BA1217" s="143">
        <f>IF(DATOS!J1175=AW$45,DATOS!C1175,"")</f>
        <v>0</v>
      </c>
    </row>
    <row r="1218" spans="51:53" x14ac:dyDescent="0.25">
      <c r="AY1218" s="142">
        <f t="shared" si="24"/>
        <v>1</v>
      </c>
      <c r="AZ1218" s="142">
        <f>IF(BA1218="",0,IFERROR(IF(VLOOKUP(BA1218,BA$44:BA1217,1,0)&gt;0,0,0),1))</f>
        <v>0</v>
      </c>
      <c r="BA1218" s="143">
        <f>IF(DATOS!J1176=AW$45,DATOS!C1176,"")</f>
        <v>0</v>
      </c>
    </row>
    <row r="1219" spans="51:53" x14ac:dyDescent="0.25">
      <c r="AY1219" s="142">
        <f t="shared" si="24"/>
        <v>1</v>
      </c>
      <c r="AZ1219" s="142">
        <f>IF(BA1219="",0,IFERROR(IF(VLOOKUP(BA1219,BA$44:BA1218,1,0)&gt;0,0,0),1))</f>
        <v>0</v>
      </c>
      <c r="BA1219" s="143">
        <f>IF(DATOS!J1177=AW$45,DATOS!C1177,"")</f>
        <v>0</v>
      </c>
    </row>
    <row r="1220" spans="51:53" x14ac:dyDescent="0.25">
      <c r="AY1220" s="142">
        <f t="shared" si="24"/>
        <v>1</v>
      </c>
      <c r="AZ1220" s="142">
        <f>IF(BA1220="",0,IFERROR(IF(VLOOKUP(BA1220,BA$44:BA1219,1,0)&gt;0,0,0),1))</f>
        <v>0</v>
      </c>
      <c r="BA1220" s="143">
        <f>IF(DATOS!J1178=AW$45,DATOS!C1178,"")</f>
        <v>0</v>
      </c>
    </row>
    <row r="1221" spans="51:53" x14ac:dyDescent="0.25">
      <c r="AY1221" s="142">
        <f t="shared" si="24"/>
        <v>1</v>
      </c>
      <c r="AZ1221" s="142">
        <f>IF(BA1221="",0,IFERROR(IF(VLOOKUP(BA1221,BA$44:BA1220,1,0)&gt;0,0,0),1))</f>
        <v>0</v>
      </c>
      <c r="BA1221" s="143">
        <f>IF(DATOS!J1179=AW$45,DATOS!C1179,"")</f>
        <v>0</v>
      </c>
    </row>
    <row r="1222" spans="51:53" x14ac:dyDescent="0.25">
      <c r="AY1222" s="142">
        <f t="shared" si="24"/>
        <v>1</v>
      </c>
      <c r="AZ1222" s="142">
        <f>IF(BA1222="",0,IFERROR(IF(VLOOKUP(BA1222,BA$44:BA1221,1,0)&gt;0,0,0),1))</f>
        <v>0</v>
      </c>
      <c r="BA1222" s="143">
        <f>IF(DATOS!J1180=AW$45,DATOS!C1180,"")</f>
        <v>0</v>
      </c>
    </row>
    <row r="1223" spans="51:53" x14ac:dyDescent="0.25">
      <c r="AY1223" s="142">
        <f t="shared" si="24"/>
        <v>1</v>
      </c>
      <c r="AZ1223" s="142">
        <f>IF(BA1223="",0,IFERROR(IF(VLOOKUP(BA1223,BA$44:BA1222,1,0)&gt;0,0,0),1))</f>
        <v>0</v>
      </c>
      <c r="BA1223" s="143">
        <f>IF(DATOS!J1181=AW$45,DATOS!C1181,"")</f>
        <v>0</v>
      </c>
    </row>
    <row r="1224" spans="51:53" x14ac:dyDescent="0.25">
      <c r="AY1224" s="142">
        <f t="shared" si="24"/>
        <v>1</v>
      </c>
      <c r="AZ1224" s="142">
        <f>IF(BA1224="",0,IFERROR(IF(VLOOKUP(BA1224,BA$44:BA1223,1,0)&gt;0,0,0),1))</f>
        <v>0</v>
      </c>
      <c r="BA1224" s="143">
        <f>IF(DATOS!J1182=AW$45,DATOS!C1182,"")</f>
        <v>0</v>
      </c>
    </row>
    <row r="1225" spans="51:53" x14ac:dyDescent="0.25">
      <c r="AY1225" s="142">
        <f t="shared" si="24"/>
        <v>1</v>
      </c>
      <c r="AZ1225" s="142">
        <f>IF(BA1225="",0,IFERROR(IF(VLOOKUP(BA1225,BA$44:BA1224,1,0)&gt;0,0,0),1))</f>
        <v>0</v>
      </c>
      <c r="BA1225" s="143">
        <f>IF(DATOS!J1183=AW$45,DATOS!C1183,"")</f>
        <v>0</v>
      </c>
    </row>
    <row r="1226" spans="51:53" x14ac:dyDescent="0.25">
      <c r="AY1226" s="142">
        <f t="shared" si="24"/>
        <v>1</v>
      </c>
      <c r="AZ1226" s="142">
        <f>IF(BA1226="",0,IFERROR(IF(VLOOKUP(BA1226,BA$44:BA1225,1,0)&gt;0,0,0),1))</f>
        <v>0</v>
      </c>
      <c r="BA1226" s="143">
        <f>IF(DATOS!J1184=AW$45,DATOS!C1184,"")</f>
        <v>0</v>
      </c>
    </row>
    <row r="1227" spans="51:53" x14ac:dyDescent="0.25">
      <c r="AY1227" s="142">
        <f t="shared" si="24"/>
        <v>1</v>
      </c>
      <c r="AZ1227" s="142">
        <f>IF(BA1227="",0,IFERROR(IF(VLOOKUP(BA1227,BA$44:BA1226,1,0)&gt;0,0,0),1))</f>
        <v>0</v>
      </c>
      <c r="BA1227" s="143">
        <f>IF(DATOS!J1185=AW$45,DATOS!C1185,"")</f>
        <v>0</v>
      </c>
    </row>
    <row r="1228" spans="51:53" x14ac:dyDescent="0.25">
      <c r="AY1228" s="142">
        <f t="shared" si="24"/>
        <v>1</v>
      </c>
      <c r="AZ1228" s="142">
        <f>IF(BA1228="",0,IFERROR(IF(VLOOKUP(BA1228,BA$44:BA1227,1,0)&gt;0,0,0),1))</f>
        <v>0</v>
      </c>
      <c r="BA1228" s="143">
        <f>IF(DATOS!J1186=AW$45,DATOS!C1186,"")</f>
        <v>0</v>
      </c>
    </row>
    <row r="1229" spans="51:53" x14ac:dyDescent="0.25">
      <c r="AY1229" s="142">
        <f t="shared" si="24"/>
        <v>1</v>
      </c>
      <c r="AZ1229" s="142">
        <f>IF(BA1229="",0,IFERROR(IF(VLOOKUP(BA1229,BA$44:BA1228,1,0)&gt;0,0,0),1))</f>
        <v>0</v>
      </c>
      <c r="BA1229" s="143">
        <f>IF(DATOS!J1187=AW$45,DATOS!C1187,"")</f>
        <v>0</v>
      </c>
    </row>
    <row r="1230" spans="51:53" x14ac:dyDescent="0.25">
      <c r="AY1230" s="142">
        <f t="shared" si="24"/>
        <v>1</v>
      </c>
      <c r="AZ1230" s="142">
        <f>IF(BA1230="",0,IFERROR(IF(VLOOKUP(BA1230,BA$44:BA1229,1,0)&gt;0,0,0),1))</f>
        <v>0</v>
      </c>
      <c r="BA1230" s="143">
        <f>IF(DATOS!J1188=AW$45,DATOS!C1188,"")</f>
        <v>0</v>
      </c>
    </row>
    <row r="1231" spans="51:53" x14ac:dyDescent="0.25">
      <c r="AY1231" s="142">
        <f t="shared" si="24"/>
        <v>1</v>
      </c>
      <c r="AZ1231" s="142">
        <f>IF(BA1231="",0,IFERROR(IF(VLOOKUP(BA1231,BA$44:BA1230,1,0)&gt;0,0,0),1))</f>
        <v>0</v>
      </c>
      <c r="BA1231" s="143">
        <f>IF(DATOS!J1189=AW$45,DATOS!C1189,"")</f>
        <v>0</v>
      </c>
    </row>
    <row r="1232" spans="51:53" x14ac:dyDescent="0.25">
      <c r="AY1232" s="142">
        <f t="shared" si="24"/>
        <v>1</v>
      </c>
      <c r="AZ1232" s="142">
        <f>IF(BA1232="",0,IFERROR(IF(VLOOKUP(BA1232,BA$44:BA1231,1,0)&gt;0,0,0),1))</f>
        <v>0</v>
      </c>
      <c r="BA1232" s="143">
        <f>IF(DATOS!J1190=AW$45,DATOS!C1190,"")</f>
        <v>0</v>
      </c>
    </row>
    <row r="1233" spans="51:53" x14ac:dyDescent="0.25">
      <c r="AY1233" s="142">
        <f t="shared" si="24"/>
        <v>1</v>
      </c>
      <c r="AZ1233" s="142">
        <f>IF(BA1233="",0,IFERROR(IF(VLOOKUP(BA1233,BA$44:BA1232,1,0)&gt;0,0,0),1))</f>
        <v>0</v>
      </c>
      <c r="BA1233" s="143">
        <f>IF(DATOS!J1191=AW$45,DATOS!C1191,"")</f>
        <v>0</v>
      </c>
    </row>
    <row r="1234" spans="51:53" x14ac:dyDescent="0.25">
      <c r="AY1234" s="142">
        <f t="shared" si="24"/>
        <v>1</v>
      </c>
      <c r="AZ1234" s="142">
        <f>IF(BA1234="",0,IFERROR(IF(VLOOKUP(BA1234,BA$44:BA1233,1,0)&gt;0,0,0),1))</f>
        <v>0</v>
      </c>
      <c r="BA1234" s="143">
        <f>IF(DATOS!J1192=AW$45,DATOS!C1192,"")</f>
        <v>0</v>
      </c>
    </row>
    <row r="1235" spans="51:53" x14ac:dyDescent="0.25">
      <c r="AY1235" s="142">
        <f t="shared" si="24"/>
        <v>1</v>
      </c>
      <c r="AZ1235" s="142">
        <f>IF(BA1235="",0,IFERROR(IF(VLOOKUP(BA1235,BA$44:BA1234,1,0)&gt;0,0,0),1))</f>
        <v>0</v>
      </c>
      <c r="BA1235" s="143">
        <f>IF(DATOS!J1193=AW$45,DATOS!C1193,"")</f>
        <v>0</v>
      </c>
    </row>
    <row r="1236" spans="51:53" x14ac:dyDescent="0.25">
      <c r="AY1236" s="142">
        <f t="shared" si="24"/>
        <v>1</v>
      </c>
      <c r="AZ1236" s="142">
        <f>IF(BA1236="",0,IFERROR(IF(VLOOKUP(BA1236,BA$44:BA1235,1,0)&gt;0,0,0),1))</f>
        <v>0</v>
      </c>
      <c r="BA1236" s="143">
        <f>IF(DATOS!J1194=AW$45,DATOS!C1194,"")</f>
        <v>0</v>
      </c>
    </row>
    <row r="1237" spans="51:53" x14ac:dyDescent="0.25">
      <c r="AY1237" s="142">
        <f t="shared" si="24"/>
        <v>1</v>
      </c>
      <c r="AZ1237" s="142">
        <f>IF(BA1237="",0,IFERROR(IF(VLOOKUP(BA1237,BA$44:BA1236,1,0)&gt;0,0,0),1))</f>
        <v>0</v>
      </c>
      <c r="BA1237" s="143">
        <f>IF(DATOS!J1195=AW$45,DATOS!C1195,"")</f>
        <v>0</v>
      </c>
    </row>
    <row r="1238" spans="51:53" x14ac:dyDescent="0.25">
      <c r="AY1238" s="142">
        <f t="shared" si="24"/>
        <v>1</v>
      </c>
      <c r="AZ1238" s="142">
        <f>IF(BA1238="",0,IFERROR(IF(VLOOKUP(BA1238,BA$44:BA1237,1,0)&gt;0,0,0),1))</f>
        <v>0</v>
      </c>
      <c r="BA1238" s="143">
        <f>IF(DATOS!J1196=AW$45,DATOS!C1196,"")</f>
        <v>0</v>
      </c>
    </row>
    <row r="1239" spans="51:53" x14ac:dyDescent="0.25">
      <c r="AY1239" s="142">
        <f t="shared" si="24"/>
        <v>1</v>
      </c>
      <c r="AZ1239" s="142">
        <f>IF(BA1239="",0,IFERROR(IF(VLOOKUP(BA1239,BA$44:BA1238,1,0)&gt;0,0,0),1))</f>
        <v>0</v>
      </c>
      <c r="BA1239" s="143">
        <f>IF(DATOS!J1197=AW$45,DATOS!C1197,"")</f>
        <v>0</v>
      </c>
    </row>
    <row r="1240" spans="51:53" x14ac:dyDescent="0.25">
      <c r="AY1240" s="142">
        <f t="shared" si="24"/>
        <v>1</v>
      </c>
      <c r="AZ1240" s="142">
        <f>IF(BA1240="",0,IFERROR(IF(VLOOKUP(BA1240,BA$44:BA1239,1,0)&gt;0,0,0),1))</f>
        <v>0</v>
      </c>
      <c r="BA1240" s="143">
        <f>IF(DATOS!J1198=AW$45,DATOS!C1198,"")</f>
        <v>0</v>
      </c>
    </row>
    <row r="1241" spans="51:53" x14ac:dyDescent="0.25">
      <c r="AY1241" s="142">
        <f t="shared" si="24"/>
        <v>1</v>
      </c>
      <c r="AZ1241" s="142">
        <f>IF(BA1241="",0,IFERROR(IF(VLOOKUP(BA1241,BA$44:BA1240,1,0)&gt;0,0,0),1))</f>
        <v>0</v>
      </c>
      <c r="BA1241" s="143">
        <f>IF(DATOS!J1199=AW$45,DATOS!C1199,"")</f>
        <v>0</v>
      </c>
    </row>
    <row r="1242" spans="51:53" x14ac:dyDescent="0.25">
      <c r="AY1242" s="142">
        <f t="shared" si="24"/>
        <v>1</v>
      </c>
      <c r="AZ1242" s="142">
        <f>IF(BA1242="",0,IFERROR(IF(VLOOKUP(BA1242,BA$44:BA1241,1,0)&gt;0,0,0),1))</f>
        <v>0</v>
      </c>
      <c r="BA1242" s="143">
        <f>IF(DATOS!J1200=AW$45,DATOS!C1200,"")</f>
        <v>0</v>
      </c>
    </row>
    <row r="1243" spans="51:53" x14ac:dyDescent="0.25">
      <c r="AY1243" s="142">
        <f t="shared" si="24"/>
        <v>1</v>
      </c>
      <c r="AZ1243" s="142">
        <f>IF(BA1243="",0,IFERROR(IF(VLOOKUP(BA1243,BA$44:BA1242,1,0)&gt;0,0,0),1))</f>
        <v>0</v>
      </c>
      <c r="BA1243" s="143">
        <f>IF(DATOS!J1201=AW$45,DATOS!C1201,"")</f>
        <v>0</v>
      </c>
    </row>
    <row r="1244" spans="51:53" x14ac:dyDescent="0.25">
      <c r="AY1244" s="142">
        <f t="shared" si="24"/>
        <v>1</v>
      </c>
      <c r="AZ1244" s="142">
        <f>IF(BA1244="",0,IFERROR(IF(VLOOKUP(BA1244,BA$44:BA1243,1,0)&gt;0,0,0),1))</f>
        <v>0</v>
      </c>
      <c r="BA1244" s="143">
        <f>IF(DATOS!J1202=AW$45,DATOS!C1202,"")</f>
        <v>0</v>
      </c>
    </row>
    <row r="1245" spans="51:53" x14ac:dyDescent="0.25">
      <c r="AY1245" s="142">
        <f t="shared" si="24"/>
        <v>1</v>
      </c>
      <c r="AZ1245" s="142">
        <f>IF(BA1245="",0,IFERROR(IF(VLOOKUP(BA1245,BA$44:BA1244,1,0)&gt;0,0,0),1))</f>
        <v>0</v>
      </c>
      <c r="BA1245" s="143">
        <f>IF(DATOS!J1203=AW$45,DATOS!C1203,"")</f>
        <v>0</v>
      </c>
    </row>
    <row r="1246" spans="51:53" x14ac:dyDescent="0.25">
      <c r="AY1246" s="142">
        <f t="shared" si="24"/>
        <v>1</v>
      </c>
      <c r="AZ1246" s="142">
        <f>IF(BA1246="",0,IFERROR(IF(VLOOKUP(BA1246,BA$44:BA1245,1,0)&gt;0,0,0),1))</f>
        <v>0</v>
      </c>
      <c r="BA1246" s="143">
        <f>IF(DATOS!J1204=AW$45,DATOS!C1204,"")</f>
        <v>0</v>
      </c>
    </row>
    <row r="1247" spans="51:53" x14ac:dyDescent="0.25">
      <c r="AY1247" s="142">
        <f t="shared" si="24"/>
        <v>1</v>
      </c>
      <c r="AZ1247" s="142">
        <f>IF(BA1247="",0,IFERROR(IF(VLOOKUP(BA1247,BA$44:BA1246,1,0)&gt;0,0,0),1))</f>
        <v>0</v>
      </c>
      <c r="BA1247" s="143">
        <f>IF(DATOS!J1205=AW$45,DATOS!C1205,"")</f>
        <v>0</v>
      </c>
    </row>
    <row r="1248" spans="51:53" x14ac:dyDescent="0.25">
      <c r="AY1248" s="142">
        <f t="shared" si="24"/>
        <v>1</v>
      </c>
      <c r="AZ1248" s="142">
        <f>IF(BA1248="",0,IFERROR(IF(VLOOKUP(BA1248,BA$44:BA1247,1,0)&gt;0,0,0),1))</f>
        <v>0</v>
      </c>
      <c r="BA1248" s="143">
        <f>IF(DATOS!J1206=AW$45,DATOS!C1206,"")</f>
        <v>0</v>
      </c>
    </row>
    <row r="1249" spans="51:53" x14ac:dyDescent="0.25">
      <c r="AY1249" s="142">
        <f t="shared" si="24"/>
        <v>1</v>
      </c>
      <c r="AZ1249" s="142">
        <f>IF(BA1249="",0,IFERROR(IF(VLOOKUP(BA1249,BA$44:BA1248,1,0)&gt;0,0,0),1))</f>
        <v>0</v>
      </c>
      <c r="BA1249" s="143">
        <f>IF(DATOS!J1207=AW$45,DATOS!C1207,"")</f>
        <v>0</v>
      </c>
    </row>
    <row r="1250" spans="51:53" x14ac:dyDescent="0.25">
      <c r="AY1250" s="142">
        <f t="shared" si="24"/>
        <v>1</v>
      </c>
      <c r="AZ1250" s="142">
        <f>IF(BA1250="",0,IFERROR(IF(VLOOKUP(BA1250,BA$44:BA1249,1,0)&gt;0,0,0),1))</f>
        <v>0</v>
      </c>
      <c r="BA1250" s="143">
        <f>IF(DATOS!J1208=AW$45,DATOS!C1208,"")</f>
        <v>0</v>
      </c>
    </row>
    <row r="1251" spans="51:53" x14ac:dyDescent="0.25">
      <c r="AY1251" s="142">
        <f t="shared" si="24"/>
        <v>1</v>
      </c>
      <c r="AZ1251" s="142">
        <f>IF(BA1251="",0,IFERROR(IF(VLOOKUP(BA1251,BA$44:BA1250,1,0)&gt;0,0,0),1))</f>
        <v>0</v>
      </c>
      <c r="BA1251" s="143">
        <f>IF(DATOS!J1209=AW$45,DATOS!C1209,"")</f>
        <v>0</v>
      </c>
    </row>
    <row r="1252" spans="51:53" x14ac:dyDescent="0.25">
      <c r="AY1252" s="142">
        <f t="shared" si="24"/>
        <v>1</v>
      </c>
      <c r="AZ1252" s="142">
        <f>IF(BA1252="",0,IFERROR(IF(VLOOKUP(BA1252,BA$44:BA1251,1,0)&gt;0,0,0),1))</f>
        <v>0</v>
      </c>
      <c r="BA1252" s="143">
        <f>IF(DATOS!J1210=AW$45,DATOS!C1210,"")</f>
        <v>0</v>
      </c>
    </row>
    <row r="1253" spans="51:53" x14ac:dyDescent="0.25">
      <c r="AY1253" s="142">
        <f t="shared" si="24"/>
        <v>1</v>
      </c>
      <c r="AZ1253" s="142">
        <f>IF(BA1253="",0,IFERROR(IF(VLOOKUP(BA1253,BA$44:BA1252,1,0)&gt;0,0,0),1))</f>
        <v>0</v>
      </c>
      <c r="BA1253" s="143">
        <f>IF(DATOS!J1211=AW$45,DATOS!C1211,"")</f>
        <v>0</v>
      </c>
    </row>
    <row r="1254" spans="51:53" x14ac:dyDescent="0.25">
      <c r="AY1254" s="142">
        <f t="shared" si="24"/>
        <v>1</v>
      </c>
      <c r="AZ1254" s="142">
        <f>IF(BA1254="",0,IFERROR(IF(VLOOKUP(BA1254,BA$44:BA1253,1,0)&gt;0,0,0),1))</f>
        <v>0</v>
      </c>
      <c r="BA1254" s="143">
        <f>IF(DATOS!J1212=AW$45,DATOS!C1212,"")</f>
        <v>0</v>
      </c>
    </row>
    <row r="1255" spans="51:53" x14ac:dyDescent="0.25">
      <c r="AY1255" s="142">
        <f t="shared" si="24"/>
        <v>1</v>
      </c>
      <c r="AZ1255" s="142">
        <f>IF(BA1255="",0,IFERROR(IF(VLOOKUP(BA1255,BA$44:BA1254,1,0)&gt;0,0,0),1))</f>
        <v>0</v>
      </c>
      <c r="BA1255" s="143">
        <f>IF(DATOS!J1213=AW$45,DATOS!C1213,"")</f>
        <v>0</v>
      </c>
    </row>
    <row r="1256" spans="51:53" x14ac:dyDescent="0.25">
      <c r="AY1256" s="142">
        <f t="shared" si="24"/>
        <v>1</v>
      </c>
      <c r="AZ1256" s="142">
        <f>IF(BA1256="",0,IFERROR(IF(VLOOKUP(BA1256,BA$44:BA1255,1,0)&gt;0,0,0),1))</f>
        <v>0</v>
      </c>
      <c r="BA1256" s="143">
        <f>IF(DATOS!J1214=AW$45,DATOS!C1214,"")</f>
        <v>0</v>
      </c>
    </row>
    <row r="1257" spans="51:53" x14ac:dyDescent="0.25">
      <c r="AY1257" s="142">
        <f t="shared" si="24"/>
        <v>1</v>
      </c>
      <c r="AZ1257" s="142">
        <f>IF(BA1257="",0,IFERROR(IF(VLOOKUP(BA1257,BA$44:BA1256,1,0)&gt;0,0,0),1))</f>
        <v>0</v>
      </c>
      <c r="BA1257" s="143">
        <f>IF(DATOS!J1215=AW$45,DATOS!C1215,"")</f>
        <v>0</v>
      </c>
    </row>
    <row r="1258" spans="51:53" x14ac:dyDescent="0.25">
      <c r="AY1258" s="142">
        <f t="shared" si="24"/>
        <v>1</v>
      </c>
      <c r="AZ1258" s="142">
        <f>IF(BA1258="",0,IFERROR(IF(VLOOKUP(BA1258,BA$44:BA1257,1,0)&gt;0,0,0),1))</f>
        <v>0</v>
      </c>
      <c r="BA1258" s="143">
        <f>IF(DATOS!J1216=AW$45,DATOS!C1216,"")</f>
        <v>0</v>
      </c>
    </row>
    <row r="1259" spans="51:53" x14ac:dyDescent="0.25">
      <c r="AY1259" s="142">
        <f t="shared" si="24"/>
        <v>1</v>
      </c>
      <c r="AZ1259" s="142">
        <f>IF(BA1259="",0,IFERROR(IF(VLOOKUP(BA1259,BA$44:BA1258,1,0)&gt;0,0,0),1))</f>
        <v>0</v>
      </c>
      <c r="BA1259" s="143">
        <f>IF(DATOS!J1217=AW$45,DATOS!C1217,"")</f>
        <v>0</v>
      </c>
    </row>
    <row r="1260" spans="51:53" x14ac:dyDescent="0.25">
      <c r="AY1260" s="142">
        <f t="shared" ref="AY1260:AY1323" si="25">AY1259+AZ1260</f>
        <v>1</v>
      </c>
      <c r="AZ1260" s="142">
        <f>IF(BA1260="",0,IFERROR(IF(VLOOKUP(BA1260,BA$44:BA1259,1,0)&gt;0,0,0),1))</f>
        <v>0</v>
      </c>
      <c r="BA1260" s="143">
        <f>IF(DATOS!J1218=AW$45,DATOS!C1218,"")</f>
        <v>0</v>
      </c>
    </row>
    <row r="1261" spans="51:53" x14ac:dyDescent="0.25">
      <c r="AY1261" s="142">
        <f t="shared" si="25"/>
        <v>1</v>
      </c>
      <c r="AZ1261" s="142">
        <f>IF(BA1261="",0,IFERROR(IF(VLOOKUP(BA1261,BA$44:BA1260,1,0)&gt;0,0,0),1))</f>
        <v>0</v>
      </c>
      <c r="BA1261" s="143">
        <f>IF(DATOS!J1219=AW$45,DATOS!C1219,"")</f>
        <v>0</v>
      </c>
    </row>
    <row r="1262" spans="51:53" x14ac:dyDescent="0.25">
      <c r="AY1262" s="142">
        <f t="shared" si="25"/>
        <v>1</v>
      </c>
      <c r="AZ1262" s="142">
        <f>IF(BA1262="",0,IFERROR(IF(VLOOKUP(BA1262,BA$44:BA1261,1,0)&gt;0,0,0),1))</f>
        <v>0</v>
      </c>
      <c r="BA1262" s="143">
        <f>IF(DATOS!J1220=AW$45,DATOS!C1220,"")</f>
        <v>0</v>
      </c>
    </row>
    <row r="1263" spans="51:53" x14ac:dyDescent="0.25">
      <c r="AY1263" s="142">
        <f t="shared" si="25"/>
        <v>1</v>
      </c>
      <c r="AZ1263" s="142">
        <f>IF(BA1263="",0,IFERROR(IF(VLOOKUP(BA1263,BA$44:BA1262,1,0)&gt;0,0,0),1))</f>
        <v>0</v>
      </c>
      <c r="BA1263" s="143">
        <f>IF(DATOS!J1221=AW$45,DATOS!C1221,"")</f>
        <v>0</v>
      </c>
    </row>
    <row r="1264" spans="51:53" x14ac:dyDescent="0.25">
      <c r="AY1264" s="142">
        <f t="shared" si="25"/>
        <v>1</v>
      </c>
      <c r="AZ1264" s="142">
        <f>IF(BA1264="",0,IFERROR(IF(VLOOKUP(BA1264,BA$44:BA1263,1,0)&gt;0,0,0),1))</f>
        <v>0</v>
      </c>
      <c r="BA1264" s="143">
        <f>IF(DATOS!J1222=AW$45,DATOS!C1222,"")</f>
        <v>0</v>
      </c>
    </row>
    <row r="1265" spans="51:53" x14ac:dyDescent="0.25">
      <c r="AY1265" s="142">
        <f t="shared" si="25"/>
        <v>1</v>
      </c>
      <c r="AZ1265" s="142">
        <f>IF(BA1265="",0,IFERROR(IF(VLOOKUP(BA1265,BA$44:BA1264,1,0)&gt;0,0,0),1))</f>
        <v>0</v>
      </c>
      <c r="BA1265" s="143">
        <f>IF(DATOS!J1223=AW$45,DATOS!C1223,"")</f>
        <v>0</v>
      </c>
    </row>
    <row r="1266" spans="51:53" x14ac:dyDescent="0.25">
      <c r="AY1266" s="142">
        <f t="shared" si="25"/>
        <v>1</v>
      </c>
      <c r="AZ1266" s="142">
        <f>IF(BA1266="",0,IFERROR(IF(VLOOKUP(BA1266,BA$44:BA1265,1,0)&gt;0,0,0),1))</f>
        <v>0</v>
      </c>
      <c r="BA1266" s="143">
        <f>IF(DATOS!J1224=AW$45,DATOS!C1224,"")</f>
        <v>0</v>
      </c>
    </row>
    <row r="1267" spans="51:53" x14ac:dyDescent="0.25">
      <c r="AY1267" s="142">
        <f t="shared" si="25"/>
        <v>1</v>
      </c>
      <c r="AZ1267" s="142">
        <f>IF(BA1267="",0,IFERROR(IF(VLOOKUP(BA1267,BA$44:BA1266,1,0)&gt;0,0,0),1))</f>
        <v>0</v>
      </c>
      <c r="BA1267" s="143">
        <f>IF(DATOS!J1225=AW$45,DATOS!C1225,"")</f>
        <v>0</v>
      </c>
    </row>
    <row r="1268" spans="51:53" x14ac:dyDescent="0.25">
      <c r="AY1268" s="142">
        <f t="shared" si="25"/>
        <v>1</v>
      </c>
      <c r="AZ1268" s="142">
        <f>IF(BA1268="",0,IFERROR(IF(VLOOKUP(BA1268,BA$44:BA1267,1,0)&gt;0,0,0),1))</f>
        <v>0</v>
      </c>
      <c r="BA1268" s="143">
        <f>IF(DATOS!J1226=AW$45,DATOS!C1226,"")</f>
        <v>0</v>
      </c>
    </row>
    <row r="1269" spans="51:53" x14ac:dyDescent="0.25">
      <c r="AY1269" s="142">
        <f t="shared" si="25"/>
        <v>1</v>
      </c>
      <c r="AZ1269" s="142">
        <f>IF(BA1269="",0,IFERROR(IF(VLOOKUP(BA1269,BA$44:BA1268,1,0)&gt;0,0,0),1))</f>
        <v>0</v>
      </c>
      <c r="BA1269" s="143">
        <f>IF(DATOS!J1227=AW$45,DATOS!C1227,"")</f>
        <v>0</v>
      </c>
    </row>
    <row r="1270" spans="51:53" x14ac:dyDescent="0.25">
      <c r="AY1270" s="142">
        <f t="shared" si="25"/>
        <v>1</v>
      </c>
      <c r="AZ1270" s="142">
        <f>IF(BA1270="",0,IFERROR(IF(VLOOKUP(BA1270,BA$44:BA1269,1,0)&gt;0,0,0),1))</f>
        <v>0</v>
      </c>
      <c r="BA1270" s="143">
        <f>IF(DATOS!J1228=AW$45,DATOS!C1228,"")</f>
        <v>0</v>
      </c>
    </row>
    <row r="1271" spans="51:53" x14ac:dyDescent="0.25">
      <c r="AY1271" s="142">
        <f t="shared" si="25"/>
        <v>1</v>
      </c>
      <c r="AZ1271" s="142">
        <f>IF(BA1271="",0,IFERROR(IF(VLOOKUP(BA1271,BA$44:BA1270,1,0)&gt;0,0,0),1))</f>
        <v>0</v>
      </c>
      <c r="BA1271" s="143">
        <f>IF(DATOS!J1229=AW$45,DATOS!C1229,"")</f>
        <v>0</v>
      </c>
    </row>
    <row r="1272" spans="51:53" x14ac:dyDescent="0.25">
      <c r="AY1272" s="142">
        <f t="shared" si="25"/>
        <v>1</v>
      </c>
      <c r="AZ1272" s="142">
        <f>IF(BA1272="",0,IFERROR(IF(VLOOKUP(BA1272,BA$44:BA1271,1,0)&gt;0,0,0),1))</f>
        <v>0</v>
      </c>
      <c r="BA1272" s="143">
        <f>IF(DATOS!J1230=AW$45,DATOS!C1230,"")</f>
        <v>0</v>
      </c>
    </row>
    <row r="1273" spans="51:53" x14ac:dyDescent="0.25">
      <c r="AY1273" s="142">
        <f t="shared" si="25"/>
        <v>1</v>
      </c>
      <c r="AZ1273" s="142">
        <f>IF(BA1273="",0,IFERROR(IF(VLOOKUP(BA1273,BA$44:BA1272,1,0)&gt;0,0,0),1))</f>
        <v>0</v>
      </c>
      <c r="BA1273" s="143">
        <f>IF(DATOS!J1231=AW$45,DATOS!C1231,"")</f>
        <v>0</v>
      </c>
    </row>
    <row r="1274" spans="51:53" x14ac:dyDescent="0.25">
      <c r="AY1274" s="142">
        <f t="shared" si="25"/>
        <v>1</v>
      </c>
      <c r="AZ1274" s="142">
        <f>IF(BA1274="",0,IFERROR(IF(VLOOKUP(BA1274,BA$44:BA1273,1,0)&gt;0,0,0),1))</f>
        <v>0</v>
      </c>
      <c r="BA1274" s="143">
        <f>IF(DATOS!J1232=AW$45,DATOS!C1232,"")</f>
        <v>0</v>
      </c>
    </row>
    <row r="1275" spans="51:53" x14ac:dyDescent="0.25">
      <c r="AY1275" s="142">
        <f t="shared" si="25"/>
        <v>1</v>
      </c>
      <c r="AZ1275" s="142">
        <f>IF(BA1275="",0,IFERROR(IF(VLOOKUP(BA1275,BA$44:BA1274,1,0)&gt;0,0,0),1))</f>
        <v>0</v>
      </c>
      <c r="BA1275" s="143">
        <f>IF(DATOS!J1233=AW$45,DATOS!C1233,"")</f>
        <v>0</v>
      </c>
    </row>
    <row r="1276" spans="51:53" x14ac:dyDescent="0.25">
      <c r="AY1276" s="142">
        <f t="shared" si="25"/>
        <v>1</v>
      </c>
      <c r="AZ1276" s="142">
        <f>IF(BA1276="",0,IFERROR(IF(VLOOKUP(BA1276,BA$44:BA1275,1,0)&gt;0,0,0),1))</f>
        <v>0</v>
      </c>
      <c r="BA1276" s="143">
        <f>IF(DATOS!J1234=AW$45,DATOS!C1234,"")</f>
        <v>0</v>
      </c>
    </row>
    <row r="1277" spans="51:53" x14ac:dyDescent="0.25">
      <c r="AY1277" s="142">
        <f t="shared" si="25"/>
        <v>1</v>
      </c>
      <c r="AZ1277" s="142">
        <f>IF(BA1277="",0,IFERROR(IF(VLOOKUP(BA1277,BA$44:BA1276,1,0)&gt;0,0,0),1))</f>
        <v>0</v>
      </c>
      <c r="BA1277" s="143">
        <f>IF(DATOS!J1235=AW$45,DATOS!C1235,"")</f>
        <v>0</v>
      </c>
    </row>
    <row r="1278" spans="51:53" x14ac:dyDescent="0.25">
      <c r="AY1278" s="142">
        <f t="shared" si="25"/>
        <v>1</v>
      </c>
      <c r="AZ1278" s="142">
        <f>IF(BA1278="",0,IFERROR(IF(VLOOKUP(BA1278,BA$44:BA1277,1,0)&gt;0,0,0),1))</f>
        <v>0</v>
      </c>
      <c r="BA1278" s="143">
        <f>IF(DATOS!J1236=AW$45,DATOS!C1236,"")</f>
        <v>0</v>
      </c>
    </row>
    <row r="1279" spans="51:53" x14ac:dyDescent="0.25">
      <c r="AY1279" s="142">
        <f t="shared" si="25"/>
        <v>1</v>
      </c>
      <c r="AZ1279" s="142">
        <f>IF(BA1279="",0,IFERROR(IF(VLOOKUP(BA1279,BA$44:BA1278,1,0)&gt;0,0,0),1))</f>
        <v>0</v>
      </c>
      <c r="BA1279" s="143">
        <f>IF(DATOS!J1237=AW$45,DATOS!C1237,"")</f>
        <v>0</v>
      </c>
    </row>
    <row r="1280" spans="51:53" x14ac:dyDescent="0.25">
      <c r="AY1280" s="142">
        <f t="shared" si="25"/>
        <v>1</v>
      </c>
      <c r="AZ1280" s="142">
        <f>IF(BA1280="",0,IFERROR(IF(VLOOKUP(BA1280,BA$44:BA1279,1,0)&gt;0,0,0),1))</f>
        <v>0</v>
      </c>
      <c r="BA1280" s="143">
        <f>IF(DATOS!J1238=AW$45,DATOS!C1238,"")</f>
        <v>0</v>
      </c>
    </row>
    <row r="1281" spans="51:53" x14ac:dyDescent="0.25">
      <c r="AY1281" s="142">
        <f t="shared" si="25"/>
        <v>1</v>
      </c>
      <c r="AZ1281" s="142">
        <f>IF(BA1281="",0,IFERROR(IF(VLOOKUP(BA1281,BA$44:BA1280,1,0)&gt;0,0,0),1))</f>
        <v>0</v>
      </c>
      <c r="BA1281" s="143">
        <f>IF(DATOS!J1239=AW$45,DATOS!C1239,"")</f>
        <v>0</v>
      </c>
    </row>
    <row r="1282" spans="51:53" x14ac:dyDescent="0.25">
      <c r="AY1282" s="142">
        <f t="shared" si="25"/>
        <v>1</v>
      </c>
      <c r="AZ1282" s="142">
        <f>IF(BA1282="",0,IFERROR(IF(VLOOKUP(BA1282,BA$44:BA1281,1,0)&gt;0,0,0),1))</f>
        <v>0</v>
      </c>
      <c r="BA1282" s="143">
        <f>IF(DATOS!J1240=AW$45,DATOS!C1240,"")</f>
        <v>0</v>
      </c>
    </row>
    <row r="1283" spans="51:53" x14ac:dyDescent="0.25">
      <c r="AY1283" s="142">
        <f t="shared" si="25"/>
        <v>1</v>
      </c>
      <c r="AZ1283" s="142">
        <f>IF(BA1283="",0,IFERROR(IF(VLOOKUP(BA1283,BA$44:BA1282,1,0)&gt;0,0,0),1))</f>
        <v>0</v>
      </c>
      <c r="BA1283" s="143">
        <f>IF(DATOS!J1241=AW$45,DATOS!C1241,"")</f>
        <v>0</v>
      </c>
    </row>
    <row r="1284" spans="51:53" x14ac:dyDescent="0.25">
      <c r="AY1284" s="142">
        <f t="shared" si="25"/>
        <v>1</v>
      </c>
      <c r="AZ1284" s="142">
        <f>IF(BA1284="",0,IFERROR(IF(VLOOKUP(BA1284,BA$44:BA1283,1,0)&gt;0,0,0),1))</f>
        <v>0</v>
      </c>
      <c r="BA1284" s="143">
        <f>IF(DATOS!J1242=AW$45,DATOS!C1242,"")</f>
        <v>0</v>
      </c>
    </row>
    <row r="1285" spans="51:53" x14ac:dyDescent="0.25">
      <c r="AY1285" s="142">
        <f t="shared" si="25"/>
        <v>1</v>
      </c>
      <c r="AZ1285" s="142">
        <f>IF(BA1285="",0,IFERROR(IF(VLOOKUP(BA1285,BA$44:BA1284,1,0)&gt;0,0,0),1))</f>
        <v>0</v>
      </c>
      <c r="BA1285" s="143">
        <f>IF(DATOS!J1243=AW$45,DATOS!C1243,"")</f>
        <v>0</v>
      </c>
    </row>
    <row r="1286" spans="51:53" x14ac:dyDescent="0.25">
      <c r="AY1286" s="142">
        <f t="shared" si="25"/>
        <v>1</v>
      </c>
      <c r="AZ1286" s="142">
        <f>IF(BA1286="",0,IFERROR(IF(VLOOKUP(BA1286,BA$44:BA1285,1,0)&gt;0,0,0),1))</f>
        <v>0</v>
      </c>
      <c r="BA1286" s="143">
        <f>IF(DATOS!J1244=AW$45,DATOS!C1244,"")</f>
        <v>0</v>
      </c>
    </row>
    <row r="1287" spans="51:53" x14ac:dyDescent="0.25">
      <c r="AY1287" s="142">
        <f t="shared" si="25"/>
        <v>1</v>
      </c>
      <c r="AZ1287" s="142">
        <f>IF(BA1287="",0,IFERROR(IF(VLOOKUP(BA1287,BA$44:BA1286,1,0)&gt;0,0,0),1))</f>
        <v>0</v>
      </c>
      <c r="BA1287" s="143">
        <f>IF(DATOS!J1245=AW$45,DATOS!C1245,"")</f>
        <v>0</v>
      </c>
    </row>
    <row r="1288" spans="51:53" x14ac:dyDescent="0.25">
      <c r="AY1288" s="142">
        <f t="shared" si="25"/>
        <v>1</v>
      </c>
      <c r="AZ1288" s="142">
        <f>IF(BA1288="",0,IFERROR(IF(VLOOKUP(BA1288,BA$44:BA1287,1,0)&gt;0,0,0),1))</f>
        <v>0</v>
      </c>
      <c r="BA1288" s="143">
        <f>IF(DATOS!J1246=AW$45,DATOS!C1246,"")</f>
        <v>0</v>
      </c>
    </row>
    <row r="1289" spans="51:53" x14ac:dyDescent="0.25">
      <c r="AY1289" s="142">
        <f t="shared" si="25"/>
        <v>1</v>
      </c>
      <c r="AZ1289" s="142">
        <f>IF(BA1289="",0,IFERROR(IF(VLOOKUP(BA1289,BA$44:BA1288,1,0)&gt;0,0,0),1))</f>
        <v>0</v>
      </c>
      <c r="BA1289" s="143">
        <f>IF(DATOS!J1247=AW$45,DATOS!C1247,"")</f>
        <v>0</v>
      </c>
    </row>
    <row r="1290" spans="51:53" x14ac:dyDescent="0.25">
      <c r="AY1290" s="142">
        <f t="shared" si="25"/>
        <v>1</v>
      </c>
      <c r="AZ1290" s="142">
        <f>IF(BA1290="",0,IFERROR(IF(VLOOKUP(BA1290,BA$44:BA1289,1,0)&gt;0,0,0),1))</f>
        <v>0</v>
      </c>
      <c r="BA1290" s="143">
        <f>IF(DATOS!J1248=AW$45,DATOS!C1248,"")</f>
        <v>0</v>
      </c>
    </row>
    <row r="1291" spans="51:53" x14ac:dyDescent="0.25">
      <c r="AY1291" s="142">
        <f t="shared" si="25"/>
        <v>1</v>
      </c>
      <c r="AZ1291" s="142">
        <f>IF(BA1291="",0,IFERROR(IF(VLOOKUP(BA1291,BA$44:BA1290,1,0)&gt;0,0,0),1))</f>
        <v>0</v>
      </c>
      <c r="BA1291" s="143">
        <f>IF(DATOS!J1249=AW$45,DATOS!C1249,"")</f>
        <v>0</v>
      </c>
    </row>
    <row r="1292" spans="51:53" x14ac:dyDescent="0.25">
      <c r="AY1292" s="142">
        <f t="shared" si="25"/>
        <v>1</v>
      </c>
      <c r="AZ1292" s="142">
        <f>IF(BA1292="",0,IFERROR(IF(VLOOKUP(BA1292,BA$44:BA1291,1,0)&gt;0,0,0),1))</f>
        <v>0</v>
      </c>
      <c r="BA1292" s="143">
        <f>IF(DATOS!J1250=AW$45,DATOS!C1250,"")</f>
        <v>0</v>
      </c>
    </row>
    <row r="1293" spans="51:53" x14ac:dyDescent="0.25">
      <c r="AY1293" s="142">
        <f t="shared" si="25"/>
        <v>1</v>
      </c>
      <c r="AZ1293" s="142">
        <f>IF(BA1293="",0,IFERROR(IF(VLOOKUP(BA1293,BA$44:BA1292,1,0)&gt;0,0,0),1))</f>
        <v>0</v>
      </c>
      <c r="BA1293" s="143">
        <f>IF(DATOS!J1251=AW$45,DATOS!C1251,"")</f>
        <v>0</v>
      </c>
    </row>
    <row r="1294" spans="51:53" x14ac:dyDescent="0.25">
      <c r="AY1294" s="142">
        <f t="shared" si="25"/>
        <v>1</v>
      </c>
      <c r="AZ1294" s="142">
        <f>IF(BA1294="",0,IFERROR(IF(VLOOKUP(BA1294,BA$44:BA1293,1,0)&gt;0,0,0),1))</f>
        <v>0</v>
      </c>
      <c r="BA1294" s="143">
        <f>IF(DATOS!J1252=AW$45,DATOS!C1252,"")</f>
        <v>0</v>
      </c>
    </row>
    <row r="1295" spans="51:53" x14ac:dyDescent="0.25">
      <c r="AY1295" s="142">
        <f t="shared" si="25"/>
        <v>1</v>
      </c>
      <c r="AZ1295" s="142">
        <f>IF(BA1295="",0,IFERROR(IF(VLOOKUP(BA1295,BA$44:BA1294,1,0)&gt;0,0,0),1))</f>
        <v>0</v>
      </c>
      <c r="BA1295" s="143">
        <f>IF(DATOS!J1253=AW$45,DATOS!C1253,"")</f>
        <v>0</v>
      </c>
    </row>
    <row r="1296" spans="51:53" x14ac:dyDescent="0.25">
      <c r="AY1296" s="142">
        <f t="shared" si="25"/>
        <v>1</v>
      </c>
      <c r="AZ1296" s="142">
        <f>IF(BA1296="",0,IFERROR(IF(VLOOKUP(BA1296,BA$44:BA1295,1,0)&gt;0,0,0),1))</f>
        <v>0</v>
      </c>
      <c r="BA1296" s="143">
        <f>IF(DATOS!J1254=AW$45,DATOS!C1254,"")</f>
        <v>0</v>
      </c>
    </row>
    <row r="1297" spans="51:53" x14ac:dyDescent="0.25">
      <c r="AY1297" s="142">
        <f t="shared" si="25"/>
        <v>1</v>
      </c>
      <c r="AZ1297" s="142">
        <f>IF(BA1297="",0,IFERROR(IF(VLOOKUP(BA1297,BA$44:BA1296,1,0)&gt;0,0,0),1))</f>
        <v>0</v>
      </c>
      <c r="BA1297" s="143">
        <f>IF(DATOS!J1255=AW$45,DATOS!C1255,"")</f>
        <v>0</v>
      </c>
    </row>
    <row r="1298" spans="51:53" x14ac:dyDescent="0.25">
      <c r="AY1298" s="142">
        <f t="shared" si="25"/>
        <v>1</v>
      </c>
      <c r="AZ1298" s="142">
        <f>IF(BA1298="",0,IFERROR(IF(VLOOKUP(BA1298,BA$44:BA1297,1,0)&gt;0,0,0),1))</f>
        <v>0</v>
      </c>
      <c r="BA1298" s="143">
        <f>IF(DATOS!J1256=AW$45,DATOS!C1256,"")</f>
        <v>0</v>
      </c>
    </row>
    <row r="1299" spans="51:53" x14ac:dyDescent="0.25">
      <c r="AY1299" s="142">
        <f t="shared" si="25"/>
        <v>1</v>
      </c>
      <c r="AZ1299" s="142">
        <f>IF(BA1299="",0,IFERROR(IF(VLOOKUP(BA1299,BA$44:BA1298,1,0)&gt;0,0,0),1))</f>
        <v>0</v>
      </c>
      <c r="BA1299" s="143">
        <f>IF(DATOS!J1257=AW$45,DATOS!C1257,"")</f>
        <v>0</v>
      </c>
    </row>
    <row r="1300" spans="51:53" x14ac:dyDescent="0.25">
      <c r="AY1300" s="142">
        <f t="shared" si="25"/>
        <v>1</v>
      </c>
      <c r="AZ1300" s="142">
        <f>IF(BA1300="",0,IFERROR(IF(VLOOKUP(BA1300,BA$44:BA1299,1,0)&gt;0,0,0),1))</f>
        <v>0</v>
      </c>
      <c r="BA1300" s="143">
        <f>IF(DATOS!J1258=AW$45,DATOS!C1258,"")</f>
        <v>0</v>
      </c>
    </row>
    <row r="1301" spans="51:53" x14ac:dyDescent="0.25">
      <c r="AY1301" s="142">
        <f t="shared" si="25"/>
        <v>1</v>
      </c>
      <c r="AZ1301" s="142">
        <f>IF(BA1301="",0,IFERROR(IF(VLOOKUP(BA1301,BA$44:BA1300,1,0)&gt;0,0,0),1))</f>
        <v>0</v>
      </c>
      <c r="BA1301" s="143">
        <f>IF(DATOS!J1259=AW$45,DATOS!C1259,"")</f>
        <v>0</v>
      </c>
    </row>
    <row r="1302" spans="51:53" x14ac:dyDescent="0.25">
      <c r="AY1302" s="142">
        <f t="shared" si="25"/>
        <v>1</v>
      </c>
      <c r="AZ1302" s="142">
        <f>IF(BA1302="",0,IFERROR(IF(VLOOKUP(BA1302,BA$44:BA1301,1,0)&gt;0,0,0),1))</f>
        <v>0</v>
      </c>
      <c r="BA1302" s="143">
        <f>IF(DATOS!J1260=AW$45,DATOS!C1260,"")</f>
        <v>0</v>
      </c>
    </row>
    <row r="1303" spans="51:53" x14ac:dyDescent="0.25">
      <c r="AY1303" s="142">
        <f t="shared" si="25"/>
        <v>1</v>
      </c>
      <c r="AZ1303" s="142">
        <f>IF(BA1303="",0,IFERROR(IF(VLOOKUP(BA1303,BA$44:BA1302,1,0)&gt;0,0,0),1))</f>
        <v>0</v>
      </c>
      <c r="BA1303" s="143">
        <f>IF(DATOS!J1261=AW$45,DATOS!C1261,"")</f>
        <v>0</v>
      </c>
    </row>
    <row r="1304" spans="51:53" x14ac:dyDescent="0.25">
      <c r="AY1304" s="142">
        <f t="shared" si="25"/>
        <v>1</v>
      </c>
      <c r="AZ1304" s="142">
        <f>IF(BA1304="",0,IFERROR(IF(VLOOKUP(BA1304,BA$44:BA1303,1,0)&gt;0,0,0),1))</f>
        <v>0</v>
      </c>
      <c r="BA1304" s="143">
        <f>IF(DATOS!J1262=AW$45,DATOS!C1262,"")</f>
        <v>0</v>
      </c>
    </row>
    <row r="1305" spans="51:53" x14ac:dyDescent="0.25">
      <c r="AY1305" s="142">
        <f t="shared" si="25"/>
        <v>1</v>
      </c>
      <c r="AZ1305" s="142">
        <f>IF(BA1305="",0,IFERROR(IF(VLOOKUP(BA1305,BA$44:BA1304,1,0)&gt;0,0,0),1))</f>
        <v>0</v>
      </c>
      <c r="BA1305" s="143">
        <f>IF(DATOS!J1263=AW$45,DATOS!C1263,"")</f>
        <v>0</v>
      </c>
    </row>
    <row r="1306" spans="51:53" x14ac:dyDescent="0.25">
      <c r="AY1306" s="142">
        <f t="shared" si="25"/>
        <v>1</v>
      </c>
      <c r="AZ1306" s="142">
        <f>IF(BA1306="",0,IFERROR(IF(VLOOKUP(BA1306,BA$44:BA1305,1,0)&gt;0,0,0),1))</f>
        <v>0</v>
      </c>
      <c r="BA1306" s="143">
        <f>IF(DATOS!J1264=AW$45,DATOS!C1264,"")</f>
        <v>0</v>
      </c>
    </row>
    <row r="1307" spans="51:53" x14ac:dyDescent="0.25">
      <c r="AY1307" s="142">
        <f t="shared" si="25"/>
        <v>1</v>
      </c>
      <c r="AZ1307" s="142">
        <f>IF(BA1307="",0,IFERROR(IF(VLOOKUP(BA1307,BA$44:BA1306,1,0)&gt;0,0,0),1))</f>
        <v>0</v>
      </c>
      <c r="BA1307" s="143">
        <f>IF(DATOS!J1265=AW$45,DATOS!C1265,"")</f>
        <v>0</v>
      </c>
    </row>
    <row r="1308" spans="51:53" x14ac:dyDescent="0.25">
      <c r="AY1308" s="142">
        <f t="shared" si="25"/>
        <v>1</v>
      </c>
      <c r="AZ1308" s="142">
        <f>IF(BA1308="",0,IFERROR(IF(VLOOKUP(BA1308,BA$44:BA1307,1,0)&gt;0,0,0),1))</f>
        <v>0</v>
      </c>
      <c r="BA1308" s="143">
        <f>IF(DATOS!J1266=AW$45,DATOS!C1266,"")</f>
        <v>0</v>
      </c>
    </row>
    <row r="1309" spans="51:53" x14ac:dyDescent="0.25">
      <c r="AY1309" s="142">
        <f t="shared" si="25"/>
        <v>1</v>
      </c>
      <c r="AZ1309" s="142">
        <f>IF(BA1309="",0,IFERROR(IF(VLOOKUP(BA1309,BA$44:BA1308,1,0)&gt;0,0,0),1))</f>
        <v>0</v>
      </c>
      <c r="BA1309" s="143">
        <f>IF(DATOS!J1267=AW$45,DATOS!C1267,"")</f>
        <v>0</v>
      </c>
    </row>
    <row r="1310" spans="51:53" x14ac:dyDescent="0.25">
      <c r="AY1310" s="142">
        <f t="shared" si="25"/>
        <v>1</v>
      </c>
      <c r="AZ1310" s="142">
        <f>IF(BA1310="",0,IFERROR(IF(VLOOKUP(BA1310,BA$44:BA1309,1,0)&gt;0,0,0),1))</f>
        <v>0</v>
      </c>
      <c r="BA1310" s="143">
        <f>IF(DATOS!J1268=AW$45,DATOS!C1268,"")</f>
        <v>0</v>
      </c>
    </row>
    <row r="1311" spans="51:53" x14ac:dyDescent="0.25">
      <c r="AY1311" s="142">
        <f t="shared" si="25"/>
        <v>1</v>
      </c>
      <c r="AZ1311" s="142">
        <f>IF(BA1311="",0,IFERROR(IF(VLOOKUP(BA1311,BA$44:BA1310,1,0)&gt;0,0,0),1))</f>
        <v>0</v>
      </c>
      <c r="BA1311" s="143">
        <f>IF(DATOS!J1269=AW$45,DATOS!C1269,"")</f>
        <v>0</v>
      </c>
    </row>
    <row r="1312" spans="51:53" x14ac:dyDescent="0.25">
      <c r="AY1312" s="142">
        <f t="shared" si="25"/>
        <v>1</v>
      </c>
      <c r="AZ1312" s="142">
        <f>IF(BA1312="",0,IFERROR(IF(VLOOKUP(BA1312,BA$44:BA1311,1,0)&gt;0,0,0),1))</f>
        <v>0</v>
      </c>
      <c r="BA1312" s="143">
        <f>IF(DATOS!J1270=AW$45,DATOS!C1270,"")</f>
        <v>0</v>
      </c>
    </row>
    <row r="1313" spans="51:53" x14ac:dyDescent="0.25">
      <c r="AY1313" s="142">
        <f t="shared" si="25"/>
        <v>1</v>
      </c>
      <c r="AZ1313" s="142">
        <f>IF(BA1313="",0,IFERROR(IF(VLOOKUP(BA1313,BA$44:BA1312,1,0)&gt;0,0,0),1))</f>
        <v>0</v>
      </c>
      <c r="BA1313" s="143">
        <f>IF(DATOS!J1271=AW$45,DATOS!C1271,"")</f>
        <v>0</v>
      </c>
    </row>
    <row r="1314" spans="51:53" x14ac:dyDescent="0.25">
      <c r="AY1314" s="142">
        <f t="shared" si="25"/>
        <v>1</v>
      </c>
      <c r="AZ1314" s="142">
        <f>IF(BA1314="",0,IFERROR(IF(VLOOKUP(BA1314,BA$44:BA1313,1,0)&gt;0,0,0),1))</f>
        <v>0</v>
      </c>
      <c r="BA1314" s="143">
        <f>IF(DATOS!J1272=AW$45,DATOS!C1272,"")</f>
        <v>0</v>
      </c>
    </row>
    <row r="1315" spans="51:53" x14ac:dyDescent="0.25">
      <c r="AY1315" s="142">
        <f t="shared" si="25"/>
        <v>1</v>
      </c>
      <c r="AZ1315" s="142">
        <f>IF(BA1315="",0,IFERROR(IF(VLOOKUP(BA1315,BA$44:BA1314,1,0)&gt;0,0,0),1))</f>
        <v>0</v>
      </c>
      <c r="BA1315" s="143">
        <f>IF(DATOS!J1273=AW$45,DATOS!C1273,"")</f>
        <v>0</v>
      </c>
    </row>
    <row r="1316" spans="51:53" x14ac:dyDescent="0.25">
      <c r="AY1316" s="142">
        <f t="shared" si="25"/>
        <v>1</v>
      </c>
      <c r="AZ1316" s="142">
        <f>IF(BA1316="",0,IFERROR(IF(VLOOKUP(BA1316,BA$44:BA1315,1,0)&gt;0,0,0),1))</f>
        <v>0</v>
      </c>
      <c r="BA1316" s="143">
        <f>IF(DATOS!J1274=AW$45,DATOS!C1274,"")</f>
        <v>0</v>
      </c>
    </row>
    <row r="1317" spans="51:53" x14ac:dyDescent="0.25">
      <c r="AY1317" s="142">
        <f t="shared" si="25"/>
        <v>1</v>
      </c>
      <c r="AZ1317" s="142">
        <f>IF(BA1317="",0,IFERROR(IF(VLOOKUP(BA1317,BA$44:BA1316,1,0)&gt;0,0,0),1))</f>
        <v>0</v>
      </c>
      <c r="BA1317" s="143">
        <f>IF(DATOS!J1275=AW$45,DATOS!C1275,"")</f>
        <v>0</v>
      </c>
    </row>
    <row r="1318" spans="51:53" x14ac:dyDescent="0.25">
      <c r="AY1318" s="142">
        <f t="shared" si="25"/>
        <v>1</v>
      </c>
      <c r="AZ1318" s="142">
        <f>IF(BA1318="",0,IFERROR(IF(VLOOKUP(BA1318,BA$44:BA1317,1,0)&gt;0,0,0),1))</f>
        <v>0</v>
      </c>
      <c r="BA1318" s="143">
        <f>IF(DATOS!J1276=AW$45,DATOS!C1276,"")</f>
        <v>0</v>
      </c>
    </row>
    <row r="1319" spans="51:53" x14ac:dyDescent="0.25">
      <c r="AY1319" s="142">
        <f t="shared" si="25"/>
        <v>1</v>
      </c>
      <c r="AZ1319" s="142">
        <f>IF(BA1319="",0,IFERROR(IF(VLOOKUP(BA1319,BA$44:BA1318,1,0)&gt;0,0,0),1))</f>
        <v>0</v>
      </c>
      <c r="BA1319" s="143">
        <f>IF(DATOS!J1277=AW$45,DATOS!C1277,"")</f>
        <v>0</v>
      </c>
    </row>
    <row r="1320" spans="51:53" x14ac:dyDescent="0.25">
      <c r="AY1320" s="142">
        <f t="shared" si="25"/>
        <v>1</v>
      </c>
      <c r="AZ1320" s="142">
        <f>IF(BA1320="",0,IFERROR(IF(VLOOKUP(BA1320,BA$44:BA1319,1,0)&gt;0,0,0),1))</f>
        <v>0</v>
      </c>
      <c r="BA1320" s="143">
        <f>IF(DATOS!J1278=AW$45,DATOS!C1278,"")</f>
        <v>0</v>
      </c>
    </row>
    <row r="1321" spans="51:53" x14ac:dyDescent="0.25">
      <c r="AY1321" s="142">
        <f t="shared" si="25"/>
        <v>1</v>
      </c>
      <c r="AZ1321" s="142">
        <f>IF(BA1321="",0,IFERROR(IF(VLOOKUP(BA1321,BA$44:BA1320,1,0)&gt;0,0,0),1))</f>
        <v>0</v>
      </c>
      <c r="BA1321" s="143">
        <f>IF(DATOS!J1279=AW$45,DATOS!C1279,"")</f>
        <v>0</v>
      </c>
    </row>
    <row r="1322" spans="51:53" x14ac:dyDescent="0.25">
      <c r="AY1322" s="142">
        <f t="shared" si="25"/>
        <v>1</v>
      </c>
      <c r="AZ1322" s="142">
        <f>IF(BA1322="",0,IFERROR(IF(VLOOKUP(BA1322,BA$44:BA1321,1,0)&gt;0,0,0),1))</f>
        <v>0</v>
      </c>
      <c r="BA1322" s="143">
        <f>IF(DATOS!J1280=AW$45,DATOS!C1280,"")</f>
        <v>0</v>
      </c>
    </row>
    <row r="1323" spans="51:53" x14ac:dyDescent="0.25">
      <c r="AY1323" s="142">
        <f t="shared" si="25"/>
        <v>1</v>
      </c>
      <c r="AZ1323" s="142">
        <f>IF(BA1323="",0,IFERROR(IF(VLOOKUP(BA1323,BA$44:BA1322,1,0)&gt;0,0,0),1))</f>
        <v>0</v>
      </c>
      <c r="BA1323" s="143">
        <f>IF(DATOS!J1281=AW$45,DATOS!C1281,"")</f>
        <v>0</v>
      </c>
    </row>
    <row r="1324" spans="51:53" x14ac:dyDescent="0.25">
      <c r="AY1324" s="142">
        <f t="shared" ref="AY1324:AY1387" si="26">AY1323+AZ1324</f>
        <v>1</v>
      </c>
      <c r="AZ1324" s="142">
        <f>IF(BA1324="",0,IFERROR(IF(VLOOKUP(BA1324,BA$44:BA1323,1,0)&gt;0,0,0),1))</f>
        <v>0</v>
      </c>
      <c r="BA1324" s="143">
        <f>IF(DATOS!J1282=AW$45,DATOS!C1282,"")</f>
        <v>0</v>
      </c>
    </row>
    <row r="1325" spans="51:53" x14ac:dyDescent="0.25">
      <c r="AY1325" s="142">
        <f t="shared" si="26"/>
        <v>1</v>
      </c>
      <c r="AZ1325" s="142">
        <f>IF(BA1325="",0,IFERROR(IF(VLOOKUP(BA1325,BA$44:BA1324,1,0)&gt;0,0,0),1))</f>
        <v>0</v>
      </c>
      <c r="BA1325" s="143">
        <f>IF(DATOS!J1283=AW$45,DATOS!C1283,"")</f>
        <v>0</v>
      </c>
    </row>
    <row r="1326" spans="51:53" x14ac:dyDescent="0.25">
      <c r="AY1326" s="142">
        <f t="shared" si="26"/>
        <v>1</v>
      </c>
      <c r="AZ1326" s="142">
        <f>IF(BA1326="",0,IFERROR(IF(VLOOKUP(BA1326,BA$44:BA1325,1,0)&gt;0,0,0),1))</f>
        <v>0</v>
      </c>
      <c r="BA1326" s="143">
        <f>IF(DATOS!J1284=AW$45,DATOS!C1284,"")</f>
        <v>0</v>
      </c>
    </row>
    <row r="1327" spans="51:53" x14ac:dyDescent="0.25">
      <c r="AY1327" s="142">
        <f t="shared" si="26"/>
        <v>1</v>
      </c>
      <c r="AZ1327" s="142">
        <f>IF(BA1327="",0,IFERROR(IF(VLOOKUP(BA1327,BA$44:BA1326,1,0)&gt;0,0,0),1))</f>
        <v>0</v>
      </c>
      <c r="BA1327" s="143">
        <f>IF(DATOS!J1285=AW$45,DATOS!C1285,"")</f>
        <v>0</v>
      </c>
    </row>
    <row r="1328" spans="51:53" x14ac:dyDescent="0.25">
      <c r="AY1328" s="142">
        <f t="shared" si="26"/>
        <v>1</v>
      </c>
      <c r="AZ1328" s="142">
        <f>IF(BA1328="",0,IFERROR(IF(VLOOKUP(BA1328,BA$44:BA1327,1,0)&gt;0,0,0),1))</f>
        <v>0</v>
      </c>
      <c r="BA1328" s="143">
        <f>IF(DATOS!J1286=AW$45,DATOS!C1286,"")</f>
        <v>0</v>
      </c>
    </row>
    <row r="1329" spans="51:53" x14ac:dyDescent="0.25">
      <c r="AY1329" s="142">
        <f t="shared" si="26"/>
        <v>1</v>
      </c>
      <c r="AZ1329" s="142">
        <f>IF(BA1329="",0,IFERROR(IF(VLOOKUP(BA1329,BA$44:BA1328,1,0)&gt;0,0,0),1))</f>
        <v>0</v>
      </c>
      <c r="BA1329" s="143">
        <f>IF(DATOS!J1287=AW$45,DATOS!C1287,"")</f>
        <v>0</v>
      </c>
    </row>
    <row r="1330" spans="51:53" x14ac:dyDescent="0.25">
      <c r="AY1330" s="142">
        <f t="shared" si="26"/>
        <v>1</v>
      </c>
      <c r="AZ1330" s="142">
        <f>IF(BA1330="",0,IFERROR(IF(VLOOKUP(BA1330,BA$44:BA1329,1,0)&gt;0,0,0),1))</f>
        <v>0</v>
      </c>
      <c r="BA1330" s="143">
        <f>IF(DATOS!J1288=AW$45,DATOS!C1288,"")</f>
        <v>0</v>
      </c>
    </row>
    <row r="1331" spans="51:53" x14ac:dyDescent="0.25">
      <c r="AY1331" s="142">
        <f t="shared" si="26"/>
        <v>1</v>
      </c>
      <c r="AZ1331" s="142">
        <f>IF(BA1331="",0,IFERROR(IF(VLOOKUP(BA1331,BA$44:BA1330,1,0)&gt;0,0,0),1))</f>
        <v>0</v>
      </c>
      <c r="BA1331" s="143">
        <f>IF(DATOS!J1289=AW$45,DATOS!C1289,"")</f>
        <v>0</v>
      </c>
    </row>
    <row r="1332" spans="51:53" x14ac:dyDescent="0.25">
      <c r="AY1332" s="142">
        <f t="shared" si="26"/>
        <v>1</v>
      </c>
      <c r="AZ1332" s="142">
        <f>IF(BA1332="",0,IFERROR(IF(VLOOKUP(BA1332,BA$44:BA1331,1,0)&gt;0,0,0),1))</f>
        <v>0</v>
      </c>
      <c r="BA1332" s="143">
        <f>IF(DATOS!J1290=AW$45,DATOS!C1290,"")</f>
        <v>0</v>
      </c>
    </row>
    <row r="1333" spans="51:53" x14ac:dyDescent="0.25">
      <c r="AY1333" s="142">
        <f t="shared" si="26"/>
        <v>1</v>
      </c>
      <c r="AZ1333" s="142">
        <f>IF(BA1333="",0,IFERROR(IF(VLOOKUP(BA1333,BA$44:BA1332,1,0)&gt;0,0,0),1))</f>
        <v>0</v>
      </c>
      <c r="BA1333" s="143">
        <f>IF(DATOS!J1291=AW$45,DATOS!C1291,"")</f>
        <v>0</v>
      </c>
    </row>
    <row r="1334" spans="51:53" x14ac:dyDescent="0.25">
      <c r="AY1334" s="142">
        <f t="shared" si="26"/>
        <v>1</v>
      </c>
      <c r="AZ1334" s="142">
        <f>IF(BA1334="",0,IFERROR(IF(VLOOKUP(BA1334,BA$44:BA1333,1,0)&gt;0,0,0),1))</f>
        <v>0</v>
      </c>
      <c r="BA1334" s="143">
        <f>IF(DATOS!J1292=AW$45,DATOS!C1292,"")</f>
        <v>0</v>
      </c>
    </row>
    <row r="1335" spans="51:53" x14ac:dyDescent="0.25">
      <c r="AY1335" s="142">
        <f t="shared" si="26"/>
        <v>1</v>
      </c>
      <c r="AZ1335" s="142">
        <f>IF(BA1335="",0,IFERROR(IF(VLOOKUP(BA1335,BA$44:BA1334,1,0)&gt;0,0,0),1))</f>
        <v>0</v>
      </c>
      <c r="BA1335" s="143">
        <f>IF(DATOS!J1293=AW$45,DATOS!C1293,"")</f>
        <v>0</v>
      </c>
    </row>
    <row r="1336" spans="51:53" x14ac:dyDescent="0.25">
      <c r="AY1336" s="142">
        <f t="shared" si="26"/>
        <v>1</v>
      </c>
      <c r="AZ1336" s="142">
        <f>IF(BA1336="",0,IFERROR(IF(VLOOKUP(BA1336,BA$44:BA1335,1,0)&gt;0,0,0),1))</f>
        <v>0</v>
      </c>
      <c r="BA1336" s="143">
        <f>IF(DATOS!J1294=AW$45,DATOS!C1294,"")</f>
        <v>0</v>
      </c>
    </row>
    <row r="1337" spans="51:53" x14ac:dyDescent="0.25">
      <c r="AY1337" s="142">
        <f t="shared" si="26"/>
        <v>1</v>
      </c>
      <c r="AZ1337" s="142">
        <f>IF(BA1337="",0,IFERROR(IF(VLOOKUP(BA1337,BA$44:BA1336,1,0)&gt;0,0,0),1))</f>
        <v>0</v>
      </c>
      <c r="BA1337" s="143">
        <f>IF(DATOS!J1295=AW$45,DATOS!C1295,"")</f>
        <v>0</v>
      </c>
    </row>
    <row r="1338" spans="51:53" x14ac:dyDescent="0.25">
      <c r="AY1338" s="142">
        <f t="shared" si="26"/>
        <v>1</v>
      </c>
      <c r="AZ1338" s="142">
        <f>IF(BA1338="",0,IFERROR(IF(VLOOKUP(BA1338,BA$44:BA1337,1,0)&gt;0,0,0),1))</f>
        <v>0</v>
      </c>
      <c r="BA1338" s="143">
        <f>IF(DATOS!J1296=AW$45,DATOS!C1296,"")</f>
        <v>0</v>
      </c>
    </row>
    <row r="1339" spans="51:53" x14ac:dyDescent="0.25">
      <c r="AY1339" s="142">
        <f t="shared" si="26"/>
        <v>1</v>
      </c>
      <c r="AZ1339" s="142">
        <f>IF(BA1339="",0,IFERROR(IF(VLOOKUP(BA1339,BA$44:BA1338,1,0)&gt;0,0,0),1))</f>
        <v>0</v>
      </c>
      <c r="BA1339" s="143">
        <f>IF(DATOS!J1297=AW$45,DATOS!C1297,"")</f>
        <v>0</v>
      </c>
    </row>
    <row r="1340" spans="51:53" x14ac:dyDescent="0.25">
      <c r="AY1340" s="142">
        <f t="shared" si="26"/>
        <v>1</v>
      </c>
      <c r="AZ1340" s="142">
        <f>IF(BA1340="",0,IFERROR(IF(VLOOKUP(BA1340,BA$44:BA1339,1,0)&gt;0,0,0),1))</f>
        <v>0</v>
      </c>
      <c r="BA1340" s="143">
        <f>IF(DATOS!J1298=AW$45,DATOS!C1298,"")</f>
        <v>0</v>
      </c>
    </row>
    <row r="1341" spans="51:53" x14ac:dyDescent="0.25">
      <c r="AY1341" s="142">
        <f t="shared" si="26"/>
        <v>1</v>
      </c>
      <c r="AZ1341" s="142">
        <f>IF(BA1341="",0,IFERROR(IF(VLOOKUP(BA1341,BA$44:BA1340,1,0)&gt;0,0,0),1))</f>
        <v>0</v>
      </c>
      <c r="BA1341" s="143">
        <f>IF(DATOS!J1299=AW$45,DATOS!C1299,"")</f>
        <v>0</v>
      </c>
    </row>
    <row r="1342" spans="51:53" x14ac:dyDescent="0.25">
      <c r="AY1342" s="142">
        <f t="shared" si="26"/>
        <v>1</v>
      </c>
      <c r="AZ1342" s="142">
        <f>IF(BA1342="",0,IFERROR(IF(VLOOKUP(BA1342,BA$44:BA1341,1,0)&gt;0,0,0),1))</f>
        <v>0</v>
      </c>
      <c r="BA1342" s="143">
        <f>IF(DATOS!J1300=AW$45,DATOS!C1300,"")</f>
        <v>0</v>
      </c>
    </row>
    <row r="1343" spans="51:53" x14ac:dyDescent="0.25">
      <c r="AY1343" s="142">
        <f t="shared" si="26"/>
        <v>1</v>
      </c>
      <c r="AZ1343" s="142">
        <f>IF(BA1343="",0,IFERROR(IF(VLOOKUP(BA1343,BA$44:BA1342,1,0)&gt;0,0,0),1))</f>
        <v>0</v>
      </c>
      <c r="BA1343" s="143">
        <f>IF(DATOS!J1301=AW$45,DATOS!C1301,"")</f>
        <v>0</v>
      </c>
    </row>
    <row r="1344" spans="51:53" x14ac:dyDescent="0.25">
      <c r="AY1344" s="142">
        <f t="shared" si="26"/>
        <v>1</v>
      </c>
      <c r="AZ1344" s="142">
        <f>IF(BA1344="",0,IFERROR(IF(VLOOKUP(BA1344,BA$44:BA1343,1,0)&gt;0,0,0),1))</f>
        <v>0</v>
      </c>
      <c r="BA1344" s="143">
        <f>IF(DATOS!J1302=AW$45,DATOS!C1302,"")</f>
        <v>0</v>
      </c>
    </row>
    <row r="1345" spans="51:53" x14ac:dyDescent="0.25">
      <c r="AY1345" s="142">
        <f t="shared" si="26"/>
        <v>1</v>
      </c>
      <c r="AZ1345" s="142">
        <f>IF(BA1345="",0,IFERROR(IF(VLOOKUP(BA1345,BA$44:BA1344,1,0)&gt;0,0,0),1))</f>
        <v>0</v>
      </c>
      <c r="BA1345" s="143">
        <f>IF(DATOS!J1303=AW$45,DATOS!C1303,"")</f>
        <v>0</v>
      </c>
    </row>
    <row r="1346" spans="51:53" x14ac:dyDescent="0.25">
      <c r="AY1346" s="142">
        <f t="shared" si="26"/>
        <v>1</v>
      </c>
      <c r="AZ1346" s="142">
        <f>IF(BA1346="",0,IFERROR(IF(VLOOKUP(BA1346,BA$44:BA1345,1,0)&gt;0,0,0),1))</f>
        <v>0</v>
      </c>
      <c r="BA1346" s="143">
        <f>IF(DATOS!J1304=AW$45,DATOS!C1304,"")</f>
        <v>0</v>
      </c>
    </row>
    <row r="1347" spans="51:53" x14ac:dyDescent="0.25">
      <c r="AY1347" s="142">
        <f t="shared" si="26"/>
        <v>1</v>
      </c>
      <c r="AZ1347" s="142">
        <f>IF(BA1347="",0,IFERROR(IF(VLOOKUP(BA1347,BA$44:BA1346,1,0)&gt;0,0,0),1))</f>
        <v>0</v>
      </c>
      <c r="BA1347" s="143">
        <f>IF(DATOS!J1305=AW$45,DATOS!C1305,"")</f>
        <v>0</v>
      </c>
    </row>
    <row r="1348" spans="51:53" x14ac:dyDescent="0.25">
      <c r="AY1348" s="142">
        <f t="shared" si="26"/>
        <v>1</v>
      </c>
      <c r="AZ1348" s="142">
        <f>IF(BA1348="",0,IFERROR(IF(VLOOKUP(BA1348,BA$44:BA1347,1,0)&gt;0,0,0),1))</f>
        <v>0</v>
      </c>
      <c r="BA1348" s="143">
        <f>IF(DATOS!J1306=AW$45,DATOS!C1306,"")</f>
        <v>0</v>
      </c>
    </row>
    <row r="1349" spans="51:53" x14ac:dyDescent="0.25">
      <c r="AY1349" s="142">
        <f t="shared" si="26"/>
        <v>1</v>
      </c>
      <c r="AZ1349" s="142">
        <f>IF(BA1349="",0,IFERROR(IF(VLOOKUP(BA1349,BA$44:BA1348,1,0)&gt;0,0,0),1))</f>
        <v>0</v>
      </c>
      <c r="BA1349" s="143">
        <f>IF(DATOS!J1307=AW$45,DATOS!C1307,"")</f>
        <v>0</v>
      </c>
    </row>
    <row r="1350" spans="51:53" x14ac:dyDescent="0.25">
      <c r="AY1350" s="142">
        <f t="shared" si="26"/>
        <v>1</v>
      </c>
      <c r="AZ1350" s="142">
        <f>IF(BA1350="",0,IFERROR(IF(VLOOKUP(BA1350,BA$44:BA1349,1,0)&gt;0,0,0),1))</f>
        <v>0</v>
      </c>
      <c r="BA1350" s="143">
        <f>IF(DATOS!J1308=AW$45,DATOS!C1308,"")</f>
        <v>0</v>
      </c>
    </row>
    <row r="1351" spans="51:53" x14ac:dyDescent="0.25">
      <c r="AY1351" s="142">
        <f t="shared" si="26"/>
        <v>1</v>
      </c>
      <c r="AZ1351" s="142">
        <f>IF(BA1351="",0,IFERROR(IF(VLOOKUP(BA1351,BA$44:BA1350,1,0)&gt;0,0,0),1))</f>
        <v>0</v>
      </c>
      <c r="BA1351" s="143">
        <f>IF(DATOS!J1309=AW$45,DATOS!C1309,"")</f>
        <v>0</v>
      </c>
    </row>
    <row r="1352" spans="51:53" x14ac:dyDescent="0.25">
      <c r="AY1352" s="142">
        <f t="shared" si="26"/>
        <v>1</v>
      </c>
      <c r="AZ1352" s="142">
        <f>IF(BA1352="",0,IFERROR(IF(VLOOKUP(BA1352,BA$44:BA1351,1,0)&gt;0,0,0),1))</f>
        <v>0</v>
      </c>
      <c r="BA1352" s="143">
        <f>IF(DATOS!J1310=AW$45,DATOS!C1310,"")</f>
        <v>0</v>
      </c>
    </row>
    <row r="1353" spans="51:53" x14ac:dyDescent="0.25">
      <c r="AY1353" s="142">
        <f t="shared" si="26"/>
        <v>1</v>
      </c>
      <c r="AZ1353" s="142">
        <f>IF(BA1353="",0,IFERROR(IF(VLOOKUP(BA1353,BA$44:BA1352,1,0)&gt;0,0,0),1))</f>
        <v>0</v>
      </c>
      <c r="BA1353" s="143">
        <f>IF(DATOS!J1311=AW$45,DATOS!C1311,"")</f>
        <v>0</v>
      </c>
    </row>
    <row r="1354" spans="51:53" x14ac:dyDescent="0.25">
      <c r="AY1354" s="142">
        <f t="shared" si="26"/>
        <v>1</v>
      </c>
      <c r="AZ1354" s="142">
        <f>IF(BA1354="",0,IFERROR(IF(VLOOKUP(BA1354,BA$44:BA1353,1,0)&gt;0,0,0),1))</f>
        <v>0</v>
      </c>
      <c r="BA1354" s="143">
        <f>IF(DATOS!J1312=AW$45,DATOS!C1312,"")</f>
        <v>0</v>
      </c>
    </row>
    <row r="1355" spans="51:53" x14ac:dyDescent="0.25">
      <c r="AY1355" s="142">
        <f t="shared" si="26"/>
        <v>1</v>
      </c>
      <c r="AZ1355" s="142">
        <f>IF(BA1355="",0,IFERROR(IF(VLOOKUP(BA1355,BA$44:BA1354,1,0)&gt;0,0,0),1))</f>
        <v>0</v>
      </c>
      <c r="BA1355" s="143">
        <f>IF(DATOS!J1313=AW$45,DATOS!C1313,"")</f>
        <v>0</v>
      </c>
    </row>
    <row r="1356" spans="51:53" x14ac:dyDescent="0.25">
      <c r="AY1356" s="142">
        <f t="shared" si="26"/>
        <v>1</v>
      </c>
      <c r="AZ1356" s="142">
        <f>IF(BA1356="",0,IFERROR(IF(VLOOKUP(BA1356,BA$44:BA1355,1,0)&gt;0,0,0),1))</f>
        <v>0</v>
      </c>
      <c r="BA1356" s="143">
        <f>IF(DATOS!J1314=AW$45,DATOS!C1314,"")</f>
        <v>0</v>
      </c>
    </row>
    <row r="1357" spans="51:53" x14ac:dyDescent="0.25">
      <c r="AY1357" s="142">
        <f t="shared" si="26"/>
        <v>1</v>
      </c>
      <c r="AZ1357" s="142">
        <f>IF(BA1357="",0,IFERROR(IF(VLOOKUP(BA1357,BA$44:BA1356,1,0)&gt;0,0,0),1))</f>
        <v>0</v>
      </c>
      <c r="BA1357" s="143">
        <f>IF(DATOS!J1315=AW$45,DATOS!C1315,"")</f>
        <v>0</v>
      </c>
    </row>
    <row r="1358" spans="51:53" x14ac:dyDescent="0.25">
      <c r="AY1358" s="142">
        <f t="shared" si="26"/>
        <v>1</v>
      </c>
      <c r="AZ1358" s="142">
        <f>IF(BA1358="",0,IFERROR(IF(VLOOKUP(BA1358,BA$44:BA1357,1,0)&gt;0,0,0),1))</f>
        <v>0</v>
      </c>
      <c r="BA1358" s="143">
        <f>IF(DATOS!J1316=AW$45,DATOS!C1316,"")</f>
        <v>0</v>
      </c>
    </row>
    <row r="1359" spans="51:53" x14ac:dyDescent="0.25">
      <c r="AY1359" s="142">
        <f t="shared" si="26"/>
        <v>1</v>
      </c>
      <c r="AZ1359" s="142">
        <f>IF(BA1359="",0,IFERROR(IF(VLOOKUP(BA1359,BA$44:BA1358,1,0)&gt;0,0,0),1))</f>
        <v>0</v>
      </c>
      <c r="BA1359" s="143">
        <f>IF(DATOS!J1317=AW$45,DATOS!C1317,"")</f>
        <v>0</v>
      </c>
    </row>
    <row r="1360" spans="51:53" x14ac:dyDescent="0.25">
      <c r="AY1360" s="142">
        <f t="shared" si="26"/>
        <v>1</v>
      </c>
      <c r="AZ1360" s="142">
        <f>IF(BA1360="",0,IFERROR(IF(VLOOKUP(BA1360,BA$44:BA1359,1,0)&gt;0,0,0),1))</f>
        <v>0</v>
      </c>
      <c r="BA1360" s="143">
        <f>IF(DATOS!J1318=AW$45,DATOS!C1318,"")</f>
        <v>0</v>
      </c>
    </row>
    <row r="1361" spans="51:53" x14ac:dyDescent="0.25">
      <c r="AY1361" s="142">
        <f t="shared" si="26"/>
        <v>1</v>
      </c>
      <c r="AZ1361" s="142">
        <f>IF(BA1361="",0,IFERROR(IF(VLOOKUP(BA1361,BA$44:BA1360,1,0)&gt;0,0,0),1))</f>
        <v>0</v>
      </c>
      <c r="BA1361" s="143">
        <f>IF(DATOS!J1319=AW$45,DATOS!C1319,"")</f>
        <v>0</v>
      </c>
    </row>
    <row r="1362" spans="51:53" x14ac:dyDescent="0.25">
      <c r="AY1362" s="142">
        <f t="shared" si="26"/>
        <v>1</v>
      </c>
      <c r="AZ1362" s="142">
        <f>IF(BA1362="",0,IFERROR(IF(VLOOKUP(BA1362,BA$44:BA1361,1,0)&gt;0,0,0),1))</f>
        <v>0</v>
      </c>
      <c r="BA1362" s="143">
        <f>IF(DATOS!J1320=AW$45,DATOS!C1320,"")</f>
        <v>0</v>
      </c>
    </row>
    <row r="1363" spans="51:53" x14ac:dyDescent="0.25">
      <c r="AY1363" s="142">
        <f t="shared" si="26"/>
        <v>1</v>
      </c>
      <c r="AZ1363" s="142">
        <f>IF(BA1363="",0,IFERROR(IF(VLOOKUP(BA1363,BA$44:BA1362,1,0)&gt;0,0,0),1))</f>
        <v>0</v>
      </c>
      <c r="BA1363" s="143">
        <f>IF(DATOS!J1321=AW$45,DATOS!C1321,"")</f>
        <v>0</v>
      </c>
    </row>
    <row r="1364" spans="51:53" x14ac:dyDescent="0.25">
      <c r="AY1364" s="142">
        <f t="shared" si="26"/>
        <v>1</v>
      </c>
      <c r="AZ1364" s="142">
        <f>IF(BA1364="",0,IFERROR(IF(VLOOKUP(BA1364,BA$44:BA1363,1,0)&gt;0,0,0),1))</f>
        <v>0</v>
      </c>
      <c r="BA1364" s="143">
        <f>IF(DATOS!J1322=AW$45,DATOS!C1322,"")</f>
        <v>0</v>
      </c>
    </row>
    <row r="1365" spans="51:53" x14ac:dyDescent="0.25">
      <c r="AY1365" s="142">
        <f t="shared" si="26"/>
        <v>1</v>
      </c>
      <c r="AZ1365" s="142">
        <f>IF(BA1365="",0,IFERROR(IF(VLOOKUP(BA1365,BA$44:BA1364,1,0)&gt;0,0,0),1))</f>
        <v>0</v>
      </c>
      <c r="BA1365" s="143">
        <f>IF(DATOS!J1323=AW$45,DATOS!C1323,"")</f>
        <v>0</v>
      </c>
    </row>
    <row r="1366" spans="51:53" x14ac:dyDescent="0.25">
      <c r="AY1366" s="142">
        <f t="shared" si="26"/>
        <v>1</v>
      </c>
      <c r="AZ1366" s="142">
        <f>IF(BA1366="",0,IFERROR(IF(VLOOKUP(BA1366,BA$44:BA1365,1,0)&gt;0,0,0),1))</f>
        <v>0</v>
      </c>
      <c r="BA1366" s="143">
        <f>IF(DATOS!J1324=AW$45,DATOS!C1324,"")</f>
        <v>0</v>
      </c>
    </row>
    <row r="1367" spans="51:53" x14ac:dyDescent="0.25">
      <c r="AY1367" s="142">
        <f t="shared" si="26"/>
        <v>1</v>
      </c>
      <c r="AZ1367" s="142">
        <f>IF(BA1367="",0,IFERROR(IF(VLOOKUP(BA1367,BA$44:BA1366,1,0)&gt;0,0,0),1))</f>
        <v>0</v>
      </c>
      <c r="BA1367" s="143">
        <f>IF(DATOS!J1325=AW$45,DATOS!C1325,"")</f>
        <v>0</v>
      </c>
    </row>
    <row r="1368" spans="51:53" x14ac:dyDescent="0.25">
      <c r="AY1368" s="142">
        <f t="shared" si="26"/>
        <v>1</v>
      </c>
      <c r="AZ1368" s="142">
        <f>IF(BA1368="",0,IFERROR(IF(VLOOKUP(BA1368,BA$44:BA1367,1,0)&gt;0,0,0),1))</f>
        <v>0</v>
      </c>
      <c r="BA1368" s="143">
        <f>IF(DATOS!J1326=AW$45,DATOS!C1326,"")</f>
        <v>0</v>
      </c>
    </row>
    <row r="1369" spans="51:53" x14ac:dyDescent="0.25">
      <c r="AY1369" s="142">
        <f t="shared" si="26"/>
        <v>1</v>
      </c>
      <c r="AZ1369" s="142">
        <f>IF(BA1369="",0,IFERROR(IF(VLOOKUP(BA1369,BA$44:BA1368,1,0)&gt;0,0,0),1))</f>
        <v>0</v>
      </c>
      <c r="BA1369" s="143">
        <f>IF(DATOS!J1327=AW$45,DATOS!C1327,"")</f>
        <v>0</v>
      </c>
    </row>
    <row r="1370" spans="51:53" x14ac:dyDescent="0.25">
      <c r="AY1370" s="142">
        <f t="shared" si="26"/>
        <v>1</v>
      </c>
      <c r="AZ1370" s="142">
        <f>IF(BA1370="",0,IFERROR(IF(VLOOKUP(BA1370,BA$44:BA1369,1,0)&gt;0,0,0),1))</f>
        <v>0</v>
      </c>
      <c r="BA1370" s="143">
        <f>IF(DATOS!J1328=AW$45,DATOS!C1328,"")</f>
        <v>0</v>
      </c>
    </row>
    <row r="1371" spans="51:53" x14ac:dyDescent="0.25">
      <c r="AY1371" s="142">
        <f t="shared" si="26"/>
        <v>1</v>
      </c>
      <c r="AZ1371" s="142">
        <f>IF(BA1371="",0,IFERROR(IF(VLOOKUP(BA1371,BA$44:BA1370,1,0)&gt;0,0,0),1))</f>
        <v>0</v>
      </c>
      <c r="BA1371" s="143">
        <f>IF(DATOS!J1329=AW$45,DATOS!C1329,"")</f>
        <v>0</v>
      </c>
    </row>
    <row r="1372" spans="51:53" x14ac:dyDescent="0.25">
      <c r="AY1372" s="142">
        <f t="shared" si="26"/>
        <v>1</v>
      </c>
      <c r="AZ1372" s="142">
        <f>IF(BA1372="",0,IFERROR(IF(VLOOKUP(BA1372,BA$44:BA1371,1,0)&gt;0,0,0),1))</f>
        <v>0</v>
      </c>
      <c r="BA1372" s="143">
        <f>IF(DATOS!J1330=AW$45,DATOS!C1330,"")</f>
        <v>0</v>
      </c>
    </row>
    <row r="1373" spans="51:53" x14ac:dyDescent="0.25">
      <c r="AY1373" s="142">
        <f t="shared" si="26"/>
        <v>1</v>
      </c>
      <c r="AZ1373" s="142">
        <f>IF(BA1373="",0,IFERROR(IF(VLOOKUP(BA1373,BA$44:BA1372,1,0)&gt;0,0,0),1))</f>
        <v>0</v>
      </c>
      <c r="BA1373" s="143">
        <f>IF(DATOS!J1331=AW$45,DATOS!C1331,"")</f>
        <v>0</v>
      </c>
    </row>
    <row r="1374" spans="51:53" x14ac:dyDescent="0.25">
      <c r="AY1374" s="142">
        <f t="shared" si="26"/>
        <v>1</v>
      </c>
      <c r="AZ1374" s="142">
        <f>IF(BA1374="",0,IFERROR(IF(VLOOKUP(BA1374,BA$44:BA1373,1,0)&gt;0,0,0),1))</f>
        <v>0</v>
      </c>
      <c r="BA1374" s="143">
        <f>IF(DATOS!J1332=AW$45,DATOS!C1332,"")</f>
        <v>0</v>
      </c>
    </row>
    <row r="1375" spans="51:53" x14ac:dyDescent="0.25">
      <c r="AY1375" s="142">
        <f t="shared" si="26"/>
        <v>1</v>
      </c>
      <c r="AZ1375" s="142">
        <f>IF(BA1375="",0,IFERROR(IF(VLOOKUP(BA1375,BA$44:BA1374,1,0)&gt;0,0,0),1))</f>
        <v>0</v>
      </c>
      <c r="BA1375" s="143">
        <f>IF(DATOS!J1333=AW$45,DATOS!C1333,"")</f>
        <v>0</v>
      </c>
    </row>
    <row r="1376" spans="51:53" x14ac:dyDescent="0.25">
      <c r="AY1376" s="142">
        <f t="shared" si="26"/>
        <v>1</v>
      </c>
      <c r="AZ1376" s="142">
        <f>IF(BA1376="",0,IFERROR(IF(VLOOKUP(BA1376,BA$44:BA1375,1,0)&gt;0,0,0),1))</f>
        <v>0</v>
      </c>
      <c r="BA1376" s="143">
        <f>IF(DATOS!J1334=AW$45,DATOS!C1334,"")</f>
        <v>0</v>
      </c>
    </row>
    <row r="1377" spans="51:53" x14ac:dyDescent="0.25">
      <c r="AY1377" s="142">
        <f t="shared" si="26"/>
        <v>1</v>
      </c>
      <c r="AZ1377" s="142">
        <f>IF(BA1377="",0,IFERROR(IF(VLOOKUP(BA1377,BA$44:BA1376,1,0)&gt;0,0,0),1))</f>
        <v>0</v>
      </c>
      <c r="BA1377" s="143">
        <f>IF(DATOS!J1335=AW$45,DATOS!C1335,"")</f>
        <v>0</v>
      </c>
    </row>
    <row r="1378" spans="51:53" x14ac:dyDescent="0.25">
      <c r="AY1378" s="142">
        <f t="shared" si="26"/>
        <v>1</v>
      </c>
      <c r="AZ1378" s="142">
        <f>IF(BA1378="",0,IFERROR(IF(VLOOKUP(BA1378,BA$44:BA1377,1,0)&gt;0,0,0),1))</f>
        <v>0</v>
      </c>
      <c r="BA1378" s="143">
        <f>IF(DATOS!J1336=AW$45,DATOS!C1336,"")</f>
        <v>0</v>
      </c>
    </row>
    <row r="1379" spans="51:53" x14ac:dyDescent="0.25">
      <c r="AY1379" s="142">
        <f t="shared" si="26"/>
        <v>1</v>
      </c>
      <c r="AZ1379" s="142">
        <f>IF(BA1379="",0,IFERROR(IF(VLOOKUP(BA1379,BA$44:BA1378,1,0)&gt;0,0,0),1))</f>
        <v>0</v>
      </c>
      <c r="BA1379" s="143">
        <f>IF(DATOS!J1337=AW$45,DATOS!C1337,"")</f>
        <v>0</v>
      </c>
    </row>
    <row r="1380" spans="51:53" x14ac:dyDescent="0.25">
      <c r="AY1380" s="142">
        <f t="shared" si="26"/>
        <v>1</v>
      </c>
      <c r="AZ1380" s="142">
        <f>IF(BA1380="",0,IFERROR(IF(VLOOKUP(BA1380,BA$44:BA1379,1,0)&gt;0,0,0),1))</f>
        <v>0</v>
      </c>
      <c r="BA1380" s="143">
        <f>IF(DATOS!J1338=AW$45,DATOS!C1338,"")</f>
        <v>0</v>
      </c>
    </row>
    <row r="1381" spans="51:53" x14ac:dyDescent="0.25">
      <c r="AY1381" s="142">
        <f t="shared" si="26"/>
        <v>1</v>
      </c>
      <c r="AZ1381" s="142">
        <f>IF(BA1381="",0,IFERROR(IF(VLOOKUP(BA1381,BA$44:BA1380,1,0)&gt;0,0,0),1))</f>
        <v>0</v>
      </c>
      <c r="BA1381" s="143">
        <f>IF(DATOS!J1339=AW$45,DATOS!C1339,"")</f>
        <v>0</v>
      </c>
    </row>
    <row r="1382" spans="51:53" x14ac:dyDescent="0.25">
      <c r="AY1382" s="142">
        <f t="shared" si="26"/>
        <v>1</v>
      </c>
      <c r="AZ1382" s="142">
        <f>IF(BA1382="",0,IFERROR(IF(VLOOKUP(BA1382,BA$44:BA1381,1,0)&gt;0,0,0),1))</f>
        <v>0</v>
      </c>
      <c r="BA1382" s="143">
        <f>IF(DATOS!J1340=AW$45,DATOS!C1340,"")</f>
        <v>0</v>
      </c>
    </row>
    <row r="1383" spans="51:53" x14ac:dyDescent="0.25">
      <c r="AY1383" s="142">
        <f t="shared" si="26"/>
        <v>1</v>
      </c>
      <c r="AZ1383" s="142">
        <f>IF(BA1383="",0,IFERROR(IF(VLOOKUP(BA1383,BA$44:BA1382,1,0)&gt;0,0,0),1))</f>
        <v>0</v>
      </c>
      <c r="BA1383" s="143">
        <f>IF(DATOS!J1341=AW$45,DATOS!C1341,"")</f>
        <v>0</v>
      </c>
    </row>
    <row r="1384" spans="51:53" x14ac:dyDescent="0.25">
      <c r="AY1384" s="142">
        <f t="shared" si="26"/>
        <v>1</v>
      </c>
      <c r="AZ1384" s="142">
        <f>IF(BA1384="",0,IFERROR(IF(VLOOKUP(BA1384,BA$44:BA1383,1,0)&gt;0,0,0),1))</f>
        <v>0</v>
      </c>
      <c r="BA1384" s="143">
        <f>IF(DATOS!J1342=AW$45,DATOS!C1342,"")</f>
        <v>0</v>
      </c>
    </row>
    <row r="1385" spans="51:53" x14ac:dyDescent="0.25">
      <c r="AY1385" s="142">
        <f t="shared" si="26"/>
        <v>1</v>
      </c>
      <c r="AZ1385" s="142">
        <f>IF(BA1385="",0,IFERROR(IF(VLOOKUP(BA1385,BA$44:BA1384,1,0)&gt;0,0,0),1))</f>
        <v>0</v>
      </c>
      <c r="BA1385" s="143">
        <f>IF(DATOS!J1343=AW$45,DATOS!C1343,"")</f>
        <v>0</v>
      </c>
    </row>
    <row r="1386" spans="51:53" x14ac:dyDescent="0.25">
      <c r="AY1386" s="142">
        <f t="shared" si="26"/>
        <v>1</v>
      </c>
      <c r="AZ1386" s="142">
        <f>IF(BA1386="",0,IFERROR(IF(VLOOKUP(BA1386,BA$44:BA1385,1,0)&gt;0,0,0),1))</f>
        <v>0</v>
      </c>
      <c r="BA1386" s="143">
        <f>IF(DATOS!J1344=AW$45,DATOS!C1344,"")</f>
        <v>0</v>
      </c>
    </row>
    <row r="1387" spans="51:53" x14ac:dyDescent="0.25">
      <c r="AY1387" s="142">
        <f t="shared" si="26"/>
        <v>1</v>
      </c>
      <c r="AZ1387" s="142">
        <f>IF(BA1387="",0,IFERROR(IF(VLOOKUP(BA1387,BA$44:BA1386,1,0)&gt;0,0,0),1))</f>
        <v>0</v>
      </c>
      <c r="BA1387" s="143">
        <f>IF(DATOS!J1345=AW$45,DATOS!C1345,"")</f>
        <v>0</v>
      </c>
    </row>
    <row r="1388" spans="51:53" x14ac:dyDescent="0.25">
      <c r="AY1388" s="142">
        <f t="shared" ref="AY1388:AY1451" si="27">AY1387+AZ1388</f>
        <v>1</v>
      </c>
      <c r="AZ1388" s="142">
        <f>IF(BA1388="",0,IFERROR(IF(VLOOKUP(BA1388,BA$44:BA1387,1,0)&gt;0,0,0),1))</f>
        <v>0</v>
      </c>
      <c r="BA1388" s="143">
        <f>IF(DATOS!J1346=AW$45,DATOS!C1346,"")</f>
        <v>0</v>
      </c>
    </row>
    <row r="1389" spans="51:53" x14ac:dyDescent="0.25">
      <c r="AY1389" s="142">
        <f t="shared" si="27"/>
        <v>1</v>
      </c>
      <c r="AZ1389" s="142">
        <f>IF(BA1389="",0,IFERROR(IF(VLOOKUP(BA1389,BA$44:BA1388,1,0)&gt;0,0,0),1))</f>
        <v>0</v>
      </c>
      <c r="BA1389" s="143">
        <f>IF(DATOS!J1347=AW$45,DATOS!C1347,"")</f>
        <v>0</v>
      </c>
    </row>
    <row r="1390" spans="51:53" x14ac:dyDescent="0.25">
      <c r="AY1390" s="142">
        <f t="shared" si="27"/>
        <v>1</v>
      </c>
      <c r="AZ1390" s="142">
        <f>IF(BA1390="",0,IFERROR(IF(VLOOKUP(BA1390,BA$44:BA1389,1,0)&gt;0,0,0),1))</f>
        <v>0</v>
      </c>
      <c r="BA1390" s="143">
        <f>IF(DATOS!J1348=AW$45,DATOS!C1348,"")</f>
        <v>0</v>
      </c>
    </row>
    <row r="1391" spans="51:53" x14ac:dyDescent="0.25">
      <c r="AY1391" s="142">
        <f t="shared" si="27"/>
        <v>1</v>
      </c>
      <c r="AZ1391" s="142">
        <f>IF(BA1391="",0,IFERROR(IF(VLOOKUP(BA1391,BA$44:BA1390,1,0)&gt;0,0,0),1))</f>
        <v>0</v>
      </c>
      <c r="BA1391" s="143">
        <f>IF(DATOS!J1349=AW$45,DATOS!C1349,"")</f>
        <v>0</v>
      </c>
    </row>
    <row r="1392" spans="51:53" x14ac:dyDescent="0.25">
      <c r="AY1392" s="142">
        <f t="shared" si="27"/>
        <v>1</v>
      </c>
      <c r="AZ1392" s="142">
        <f>IF(BA1392="",0,IFERROR(IF(VLOOKUP(BA1392,BA$44:BA1391,1,0)&gt;0,0,0),1))</f>
        <v>0</v>
      </c>
      <c r="BA1392" s="143">
        <f>IF(DATOS!J1350=AW$45,DATOS!C1350,"")</f>
        <v>0</v>
      </c>
    </row>
    <row r="1393" spans="51:53" x14ac:dyDescent="0.25">
      <c r="AY1393" s="142">
        <f t="shared" si="27"/>
        <v>1</v>
      </c>
      <c r="AZ1393" s="142">
        <f>IF(BA1393="",0,IFERROR(IF(VLOOKUP(BA1393,BA$44:BA1392,1,0)&gt;0,0,0),1))</f>
        <v>0</v>
      </c>
      <c r="BA1393" s="143">
        <f>IF(DATOS!J1351=AW$45,DATOS!C1351,"")</f>
        <v>0</v>
      </c>
    </row>
    <row r="1394" spans="51:53" x14ac:dyDescent="0.25">
      <c r="AY1394" s="142">
        <f t="shared" si="27"/>
        <v>1</v>
      </c>
      <c r="AZ1394" s="142">
        <f>IF(BA1394="",0,IFERROR(IF(VLOOKUP(BA1394,BA$44:BA1393,1,0)&gt;0,0,0),1))</f>
        <v>0</v>
      </c>
      <c r="BA1394" s="143">
        <f>IF(DATOS!J1352=AW$45,DATOS!C1352,"")</f>
        <v>0</v>
      </c>
    </row>
    <row r="1395" spans="51:53" x14ac:dyDescent="0.25">
      <c r="AY1395" s="142">
        <f t="shared" si="27"/>
        <v>1</v>
      </c>
      <c r="AZ1395" s="142">
        <f>IF(BA1395="",0,IFERROR(IF(VLOOKUP(BA1395,BA$44:BA1394,1,0)&gt;0,0,0),1))</f>
        <v>0</v>
      </c>
      <c r="BA1395" s="143">
        <f>IF(DATOS!J1353=AW$45,DATOS!C1353,"")</f>
        <v>0</v>
      </c>
    </row>
    <row r="1396" spans="51:53" x14ac:dyDescent="0.25">
      <c r="AY1396" s="142">
        <f t="shared" si="27"/>
        <v>1</v>
      </c>
      <c r="AZ1396" s="142">
        <f>IF(BA1396="",0,IFERROR(IF(VLOOKUP(BA1396,BA$44:BA1395,1,0)&gt;0,0,0),1))</f>
        <v>0</v>
      </c>
      <c r="BA1396" s="143">
        <f>IF(DATOS!J1354=AW$45,DATOS!C1354,"")</f>
        <v>0</v>
      </c>
    </row>
    <row r="1397" spans="51:53" x14ac:dyDescent="0.25">
      <c r="AY1397" s="142">
        <f t="shared" si="27"/>
        <v>1</v>
      </c>
      <c r="AZ1397" s="142">
        <f>IF(BA1397="",0,IFERROR(IF(VLOOKUP(BA1397,BA$44:BA1396,1,0)&gt;0,0,0),1))</f>
        <v>0</v>
      </c>
      <c r="BA1397" s="143">
        <f>IF(DATOS!J1355=AW$45,DATOS!C1355,"")</f>
        <v>0</v>
      </c>
    </row>
    <row r="1398" spans="51:53" x14ac:dyDescent="0.25">
      <c r="AY1398" s="142">
        <f t="shared" si="27"/>
        <v>1</v>
      </c>
      <c r="AZ1398" s="142">
        <f>IF(BA1398="",0,IFERROR(IF(VLOOKUP(BA1398,BA$44:BA1397,1,0)&gt;0,0,0),1))</f>
        <v>0</v>
      </c>
      <c r="BA1398" s="143">
        <f>IF(DATOS!J1356=AW$45,DATOS!C1356,"")</f>
        <v>0</v>
      </c>
    </row>
    <row r="1399" spans="51:53" x14ac:dyDescent="0.25">
      <c r="AY1399" s="142">
        <f t="shared" si="27"/>
        <v>1</v>
      </c>
      <c r="AZ1399" s="142">
        <f>IF(BA1399="",0,IFERROR(IF(VLOOKUP(BA1399,BA$44:BA1398,1,0)&gt;0,0,0),1))</f>
        <v>0</v>
      </c>
      <c r="BA1399" s="143">
        <f>IF(DATOS!J1357=AW$45,DATOS!C1357,"")</f>
        <v>0</v>
      </c>
    </row>
    <row r="1400" spans="51:53" x14ac:dyDescent="0.25">
      <c r="AY1400" s="142">
        <f t="shared" si="27"/>
        <v>1</v>
      </c>
      <c r="AZ1400" s="142">
        <f>IF(BA1400="",0,IFERROR(IF(VLOOKUP(BA1400,BA$44:BA1399,1,0)&gt;0,0,0),1))</f>
        <v>0</v>
      </c>
      <c r="BA1400" s="143">
        <f>IF(DATOS!J1358=AW$45,DATOS!C1358,"")</f>
        <v>0</v>
      </c>
    </row>
    <row r="1401" spans="51:53" x14ac:dyDescent="0.25">
      <c r="AY1401" s="142">
        <f t="shared" si="27"/>
        <v>1</v>
      </c>
      <c r="AZ1401" s="142">
        <f>IF(BA1401="",0,IFERROR(IF(VLOOKUP(BA1401,BA$44:BA1400,1,0)&gt;0,0,0),1))</f>
        <v>0</v>
      </c>
      <c r="BA1401" s="143">
        <f>IF(DATOS!J1359=AW$45,DATOS!C1359,"")</f>
        <v>0</v>
      </c>
    </row>
    <row r="1402" spans="51:53" x14ac:dyDescent="0.25">
      <c r="AY1402" s="142">
        <f t="shared" si="27"/>
        <v>1</v>
      </c>
      <c r="AZ1402" s="142">
        <f>IF(BA1402="",0,IFERROR(IF(VLOOKUP(BA1402,BA$44:BA1401,1,0)&gt;0,0,0),1))</f>
        <v>0</v>
      </c>
      <c r="BA1402" s="143">
        <f>IF(DATOS!J1360=AW$45,DATOS!C1360,"")</f>
        <v>0</v>
      </c>
    </row>
    <row r="1403" spans="51:53" x14ac:dyDescent="0.25">
      <c r="AY1403" s="142">
        <f t="shared" si="27"/>
        <v>1</v>
      </c>
      <c r="AZ1403" s="142">
        <f>IF(BA1403="",0,IFERROR(IF(VLOOKUP(BA1403,BA$44:BA1402,1,0)&gt;0,0,0),1))</f>
        <v>0</v>
      </c>
      <c r="BA1403" s="143">
        <f>IF(DATOS!J1361=AW$45,DATOS!C1361,"")</f>
        <v>0</v>
      </c>
    </row>
    <row r="1404" spans="51:53" x14ac:dyDescent="0.25">
      <c r="AY1404" s="142">
        <f t="shared" si="27"/>
        <v>1</v>
      </c>
      <c r="AZ1404" s="142">
        <f>IF(BA1404="",0,IFERROR(IF(VLOOKUP(BA1404,BA$44:BA1403,1,0)&gt;0,0,0),1))</f>
        <v>0</v>
      </c>
      <c r="BA1404" s="143">
        <f>IF(DATOS!J1362=AW$45,DATOS!C1362,"")</f>
        <v>0</v>
      </c>
    </row>
    <row r="1405" spans="51:53" x14ac:dyDescent="0.25">
      <c r="AY1405" s="142">
        <f t="shared" si="27"/>
        <v>1</v>
      </c>
      <c r="AZ1405" s="142">
        <f>IF(BA1405="",0,IFERROR(IF(VLOOKUP(BA1405,BA$44:BA1404,1,0)&gt;0,0,0),1))</f>
        <v>0</v>
      </c>
      <c r="BA1405" s="143">
        <f>IF(DATOS!J1363=AW$45,DATOS!C1363,"")</f>
        <v>0</v>
      </c>
    </row>
    <row r="1406" spans="51:53" x14ac:dyDescent="0.25">
      <c r="AY1406" s="142">
        <f t="shared" si="27"/>
        <v>1</v>
      </c>
      <c r="AZ1406" s="142">
        <f>IF(BA1406="",0,IFERROR(IF(VLOOKUP(BA1406,BA$44:BA1405,1,0)&gt;0,0,0),1))</f>
        <v>0</v>
      </c>
      <c r="BA1406" s="143">
        <f>IF(DATOS!J1364=AW$45,DATOS!C1364,"")</f>
        <v>0</v>
      </c>
    </row>
    <row r="1407" spans="51:53" x14ac:dyDescent="0.25">
      <c r="AY1407" s="142">
        <f t="shared" si="27"/>
        <v>1</v>
      </c>
      <c r="AZ1407" s="142">
        <f>IF(BA1407="",0,IFERROR(IF(VLOOKUP(BA1407,BA$44:BA1406,1,0)&gt;0,0,0),1))</f>
        <v>0</v>
      </c>
      <c r="BA1407" s="143">
        <f>IF(DATOS!J1365=AW$45,DATOS!C1365,"")</f>
        <v>0</v>
      </c>
    </row>
    <row r="1408" spans="51:53" x14ac:dyDescent="0.25">
      <c r="AY1408" s="142">
        <f t="shared" si="27"/>
        <v>1</v>
      </c>
      <c r="AZ1408" s="142">
        <f>IF(BA1408="",0,IFERROR(IF(VLOOKUP(BA1408,BA$44:BA1407,1,0)&gt;0,0,0),1))</f>
        <v>0</v>
      </c>
      <c r="BA1408" s="143">
        <f>IF(DATOS!J1366=AW$45,DATOS!C1366,"")</f>
        <v>0</v>
      </c>
    </row>
    <row r="1409" spans="51:53" x14ac:dyDescent="0.25">
      <c r="AY1409" s="142">
        <f t="shared" si="27"/>
        <v>1</v>
      </c>
      <c r="AZ1409" s="142">
        <f>IF(BA1409="",0,IFERROR(IF(VLOOKUP(BA1409,BA$44:BA1408,1,0)&gt;0,0,0),1))</f>
        <v>0</v>
      </c>
      <c r="BA1409" s="143">
        <f>IF(DATOS!J1367=AW$45,DATOS!C1367,"")</f>
        <v>0</v>
      </c>
    </row>
    <row r="1410" spans="51:53" x14ac:dyDescent="0.25">
      <c r="AY1410" s="142">
        <f t="shared" si="27"/>
        <v>1</v>
      </c>
      <c r="AZ1410" s="142">
        <f>IF(BA1410="",0,IFERROR(IF(VLOOKUP(BA1410,BA$44:BA1409,1,0)&gt;0,0,0),1))</f>
        <v>0</v>
      </c>
      <c r="BA1410" s="143">
        <f>IF(DATOS!J1368=AW$45,DATOS!C1368,"")</f>
        <v>0</v>
      </c>
    </row>
    <row r="1411" spans="51:53" x14ac:dyDescent="0.25">
      <c r="AY1411" s="142">
        <f t="shared" si="27"/>
        <v>1</v>
      </c>
      <c r="AZ1411" s="142">
        <f>IF(BA1411="",0,IFERROR(IF(VLOOKUP(BA1411,BA$44:BA1410,1,0)&gt;0,0,0),1))</f>
        <v>0</v>
      </c>
      <c r="BA1411" s="143">
        <f>IF(DATOS!J1369=AW$45,DATOS!C1369,"")</f>
        <v>0</v>
      </c>
    </row>
    <row r="1412" spans="51:53" x14ac:dyDescent="0.25">
      <c r="AY1412" s="142">
        <f t="shared" si="27"/>
        <v>1</v>
      </c>
      <c r="AZ1412" s="142">
        <f>IF(BA1412="",0,IFERROR(IF(VLOOKUP(BA1412,BA$44:BA1411,1,0)&gt;0,0,0),1))</f>
        <v>0</v>
      </c>
      <c r="BA1412" s="143">
        <f>IF(DATOS!J1370=AW$45,DATOS!C1370,"")</f>
        <v>0</v>
      </c>
    </row>
    <row r="1413" spans="51:53" x14ac:dyDescent="0.25">
      <c r="AY1413" s="142">
        <f t="shared" si="27"/>
        <v>1</v>
      </c>
      <c r="AZ1413" s="142">
        <f>IF(BA1413="",0,IFERROR(IF(VLOOKUP(BA1413,BA$44:BA1412,1,0)&gt;0,0,0),1))</f>
        <v>0</v>
      </c>
      <c r="BA1413" s="143">
        <f>IF(DATOS!J1371=AW$45,DATOS!C1371,"")</f>
        <v>0</v>
      </c>
    </row>
    <row r="1414" spans="51:53" x14ac:dyDescent="0.25">
      <c r="AY1414" s="142">
        <f t="shared" si="27"/>
        <v>1</v>
      </c>
      <c r="AZ1414" s="142">
        <f>IF(BA1414="",0,IFERROR(IF(VLOOKUP(BA1414,BA$44:BA1413,1,0)&gt;0,0,0),1))</f>
        <v>0</v>
      </c>
      <c r="BA1414" s="143">
        <f>IF(DATOS!J1372=AW$45,DATOS!C1372,"")</f>
        <v>0</v>
      </c>
    </row>
    <row r="1415" spans="51:53" x14ac:dyDescent="0.25">
      <c r="AY1415" s="142">
        <f t="shared" si="27"/>
        <v>1</v>
      </c>
      <c r="AZ1415" s="142">
        <f>IF(BA1415="",0,IFERROR(IF(VLOOKUP(BA1415,BA$44:BA1414,1,0)&gt;0,0,0),1))</f>
        <v>0</v>
      </c>
      <c r="BA1415" s="143">
        <f>IF(DATOS!J1373=AW$45,DATOS!C1373,"")</f>
        <v>0</v>
      </c>
    </row>
    <row r="1416" spans="51:53" x14ac:dyDescent="0.25">
      <c r="AY1416" s="142">
        <f t="shared" si="27"/>
        <v>1</v>
      </c>
      <c r="AZ1416" s="142">
        <f>IF(BA1416="",0,IFERROR(IF(VLOOKUP(BA1416,BA$44:BA1415,1,0)&gt;0,0,0),1))</f>
        <v>0</v>
      </c>
      <c r="BA1416" s="143">
        <f>IF(DATOS!J1374=AW$45,DATOS!C1374,"")</f>
        <v>0</v>
      </c>
    </row>
    <row r="1417" spans="51:53" x14ac:dyDescent="0.25">
      <c r="AY1417" s="142">
        <f t="shared" si="27"/>
        <v>1</v>
      </c>
      <c r="AZ1417" s="142">
        <f>IF(BA1417="",0,IFERROR(IF(VLOOKUP(BA1417,BA$44:BA1416,1,0)&gt;0,0,0),1))</f>
        <v>0</v>
      </c>
      <c r="BA1417" s="143">
        <f>IF(DATOS!J1375=AW$45,DATOS!C1375,"")</f>
        <v>0</v>
      </c>
    </row>
    <row r="1418" spans="51:53" x14ac:dyDescent="0.25">
      <c r="AY1418" s="142">
        <f t="shared" si="27"/>
        <v>1</v>
      </c>
      <c r="AZ1418" s="142">
        <f>IF(BA1418="",0,IFERROR(IF(VLOOKUP(BA1418,BA$44:BA1417,1,0)&gt;0,0,0),1))</f>
        <v>0</v>
      </c>
      <c r="BA1418" s="143">
        <f>IF(DATOS!J1376=AW$45,DATOS!C1376,"")</f>
        <v>0</v>
      </c>
    </row>
    <row r="1419" spans="51:53" x14ac:dyDescent="0.25">
      <c r="AY1419" s="142">
        <f t="shared" si="27"/>
        <v>1</v>
      </c>
      <c r="AZ1419" s="142">
        <f>IF(BA1419="",0,IFERROR(IF(VLOOKUP(BA1419,BA$44:BA1418,1,0)&gt;0,0,0),1))</f>
        <v>0</v>
      </c>
      <c r="BA1419" s="143">
        <f>IF(DATOS!J1377=AW$45,DATOS!C1377,"")</f>
        <v>0</v>
      </c>
    </row>
    <row r="1420" spans="51:53" x14ac:dyDescent="0.25">
      <c r="AY1420" s="142">
        <f t="shared" si="27"/>
        <v>1</v>
      </c>
      <c r="AZ1420" s="142">
        <f>IF(BA1420="",0,IFERROR(IF(VLOOKUP(BA1420,BA$44:BA1419,1,0)&gt;0,0,0),1))</f>
        <v>0</v>
      </c>
      <c r="BA1420" s="143">
        <f>IF(DATOS!J1378=AW$45,DATOS!C1378,"")</f>
        <v>0</v>
      </c>
    </row>
    <row r="1421" spans="51:53" x14ac:dyDescent="0.25">
      <c r="AY1421" s="142">
        <f t="shared" si="27"/>
        <v>1</v>
      </c>
      <c r="AZ1421" s="142">
        <f>IF(BA1421="",0,IFERROR(IF(VLOOKUP(BA1421,BA$44:BA1420,1,0)&gt;0,0,0),1))</f>
        <v>0</v>
      </c>
      <c r="BA1421" s="143">
        <f>IF(DATOS!J1379=AW$45,DATOS!C1379,"")</f>
        <v>0</v>
      </c>
    </row>
    <row r="1422" spans="51:53" x14ac:dyDescent="0.25">
      <c r="AY1422" s="142">
        <f t="shared" si="27"/>
        <v>1</v>
      </c>
      <c r="AZ1422" s="142">
        <f>IF(BA1422="",0,IFERROR(IF(VLOOKUP(BA1422,BA$44:BA1421,1,0)&gt;0,0,0),1))</f>
        <v>0</v>
      </c>
      <c r="BA1422" s="143">
        <f>IF(DATOS!J1380=AW$45,DATOS!C1380,"")</f>
        <v>0</v>
      </c>
    </row>
    <row r="1423" spans="51:53" x14ac:dyDescent="0.25">
      <c r="AY1423" s="142">
        <f t="shared" si="27"/>
        <v>1</v>
      </c>
      <c r="AZ1423" s="142">
        <f>IF(BA1423="",0,IFERROR(IF(VLOOKUP(BA1423,BA$44:BA1422,1,0)&gt;0,0,0),1))</f>
        <v>0</v>
      </c>
      <c r="BA1423" s="143">
        <f>IF(DATOS!J1381=AW$45,DATOS!C1381,"")</f>
        <v>0</v>
      </c>
    </row>
    <row r="1424" spans="51:53" x14ac:dyDescent="0.25">
      <c r="AY1424" s="142">
        <f t="shared" si="27"/>
        <v>1</v>
      </c>
      <c r="AZ1424" s="142">
        <f>IF(BA1424="",0,IFERROR(IF(VLOOKUP(BA1424,BA$44:BA1423,1,0)&gt;0,0,0),1))</f>
        <v>0</v>
      </c>
      <c r="BA1424" s="143">
        <f>IF(DATOS!J1382=AW$45,DATOS!C1382,"")</f>
        <v>0</v>
      </c>
    </row>
    <row r="1425" spans="51:53" x14ac:dyDescent="0.25">
      <c r="AY1425" s="142">
        <f t="shared" si="27"/>
        <v>1</v>
      </c>
      <c r="AZ1425" s="142">
        <f>IF(BA1425="",0,IFERROR(IF(VLOOKUP(BA1425,BA$44:BA1424,1,0)&gt;0,0,0),1))</f>
        <v>0</v>
      </c>
      <c r="BA1425" s="143">
        <f>IF(DATOS!J1383=AW$45,DATOS!C1383,"")</f>
        <v>0</v>
      </c>
    </row>
    <row r="1426" spans="51:53" x14ac:dyDescent="0.25">
      <c r="AY1426" s="142">
        <f t="shared" si="27"/>
        <v>1</v>
      </c>
      <c r="AZ1426" s="142">
        <f>IF(BA1426="",0,IFERROR(IF(VLOOKUP(BA1426,BA$44:BA1425,1,0)&gt;0,0,0),1))</f>
        <v>0</v>
      </c>
      <c r="BA1426" s="143">
        <f>IF(DATOS!J1384=AW$45,DATOS!C1384,"")</f>
        <v>0</v>
      </c>
    </row>
    <row r="1427" spans="51:53" x14ac:dyDescent="0.25">
      <c r="AY1427" s="142">
        <f t="shared" si="27"/>
        <v>1</v>
      </c>
      <c r="AZ1427" s="142">
        <f>IF(BA1427="",0,IFERROR(IF(VLOOKUP(BA1427,BA$44:BA1426,1,0)&gt;0,0,0),1))</f>
        <v>0</v>
      </c>
      <c r="BA1427" s="143">
        <f>IF(DATOS!J1385=AW$45,DATOS!C1385,"")</f>
        <v>0</v>
      </c>
    </row>
    <row r="1428" spans="51:53" x14ac:dyDescent="0.25">
      <c r="AY1428" s="142">
        <f t="shared" si="27"/>
        <v>1</v>
      </c>
      <c r="AZ1428" s="142">
        <f>IF(BA1428="",0,IFERROR(IF(VLOOKUP(BA1428,BA$44:BA1427,1,0)&gt;0,0,0),1))</f>
        <v>0</v>
      </c>
      <c r="BA1428" s="143">
        <f>IF(DATOS!J1386=AW$45,DATOS!C1386,"")</f>
        <v>0</v>
      </c>
    </row>
    <row r="1429" spans="51:53" x14ac:dyDescent="0.25">
      <c r="AY1429" s="142">
        <f t="shared" si="27"/>
        <v>1</v>
      </c>
      <c r="AZ1429" s="142">
        <f>IF(BA1429="",0,IFERROR(IF(VLOOKUP(BA1429,BA$44:BA1428,1,0)&gt;0,0,0),1))</f>
        <v>0</v>
      </c>
      <c r="BA1429" s="143">
        <f>IF(DATOS!J1387=AW$45,DATOS!C1387,"")</f>
        <v>0</v>
      </c>
    </row>
    <row r="1430" spans="51:53" x14ac:dyDescent="0.25">
      <c r="AY1430" s="142">
        <f t="shared" si="27"/>
        <v>1</v>
      </c>
      <c r="AZ1430" s="142">
        <f>IF(BA1430="",0,IFERROR(IF(VLOOKUP(BA1430,BA$44:BA1429,1,0)&gt;0,0,0),1))</f>
        <v>0</v>
      </c>
      <c r="BA1430" s="143">
        <f>IF(DATOS!J1388=AW$45,DATOS!C1388,"")</f>
        <v>0</v>
      </c>
    </row>
    <row r="1431" spans="51:53" x14ac:dyDescent="0.25">
      <c r="AY1431" s="142">
        <f t="shared" si="27"/>
        <v>1</v>
      </c>
      <c r="AZ1431" s="142">
        <f>IF(BA1431="",0,IFERROR(IF(VLOOKUP(BA1431,BA$44:BA1430,1,0)&gt;0,0,0),1))</f>
        <v>0</v>
      </c>
      <c r="BA1431" s="143">
        <f>IF(DATOS!J1389=AW$45,DATOS!C1389,"")</f>
        <v>0</v>
      </c>
    </row>
    <row r="1432" spans="51:53" x14ac:dyDescent="0.25">
      <c r="AY1432" s="142">
        <f t="shared" si="27"/>
        <v>1</v>
      </c>
      <c r="AZ1432" s="142">
        <f>IF(BA1432="",0,IFERROR(IF(VLOOKUP(BA1432,BA$44:BA1431,1,0)&gt;0,0,0),1))</f>
        <v>0</v>
      </c>
      <c r="BA1432" s="143">
        <f>IF(DATOS!J1390=AW$45,DATOS!C1390,"")</f>
        <v>0</v>
      </c>
    </row>
    <row r="1433" spans="51:53" x14ac:dyDescent="0.25">
      <c r="AY1433" s="142">
        <f t="shared" si="27"/>
        <v>1</v>
      </c>
      <c r="AZ1433" s="142">
        <f>IF(BA1433="",0,IFERROR(IF(VLOOKUP(BA1433,BA$44:BA1432,1,0)&gt;0,0,0),1))</f>
        <v>0</v>
      </c>
      <c r="BA1433" s="143">
        <f>IF(DATOS!J1391=AW$45,DATOS!C1391,"")</f>
        <v>0</v>
      </c>
    </row>
    <row r="1434" spans="51:53" x14ac:dyDescent="0.25">
      <c r="AY1434" s="142">
        <f t="shared" si="27"/>
        <v>1</v>
      </c>
      <c r="AZ1434" s="142">
        <f>IF(BA1434="",0,IFERROR(IF(VLOOKUP(BA1434,BA$44:BA1433,1,0)&gt;0,0,0),1))</f>
        <v>0</v>
      </c>
      <c r="BA1434" s="143">
        <f>IF(DATOS!J1392=AW$45,DATOS!C1392,"")</f>
        <v>0</v>
      </c>
    </row>
    <row r="1435" spans="51:53" x14ac:dyDescent="0.25">
      <c r="AY1435" s="142">
        <f t="shared" si="27"/>
        <v>1</v>
      </c>
      <c r="AZ1435" s="142">
        <f>IF(BA1435="",0,IFERROR(IF(VLOOKUP(BA1435,BA$44:BA1434,1,0)&gt;0,0,0),1))</f>
        <v>0</v>
      </c>
      <c r="BA1435" s="143">
        <f>IF(DATOS!J1393=AW$45,DATOS!C1393,"")</f>
        <v>0</v>
      </c>
    </row>
    <row r="1436" spans="51:53" x14ac:dyDescent="0.25">
      <c r="AY1436" s="142">
        <f t="shared" si="27"/>
        <v>1</v>
      </c>
      <c r="AZ1436" s="142">
        <f>IF(BA1436="",0,IFERROR(IF(VLOOKUP(BA1436,BA$44:BA1435,1,0)&gt;0,0,0),1))</f>
        <v>0</v>
      </c>
      <c r="BA1436" s="143">
        <f>IF(DATOS!J1394=AW$45,DATOS!C1394,"")</f>
        <v>0</v>
      </c>
    </row>
    <row r="1437" spans="51:53" x14ac:dyDescent="0.25">
      <c r="AY1437" s="142">
        <f t="shared" si="27"/>
        <v>1</v>
      </c>
      <c r="AZ1437" s="142">
        <f>IF(BA1437="",0,IFERROR(IF(VLOOKUP(BA1437,BA$44:BA1436,1,0)&gt;0,0,0),1))</f>
        <v>0</v>
      </c>
      <c r="BA1437" s="143">
        <f>IF(DATOS!J1395=AW$45,DATOS!C1395,"")</f>
        <v>0</v>
      </c>
    </row>
    <row r="1438" spans="51:53" x14ac:dyDescent="0.25">
      <c r="AY1438" s="142">
        <f t="shared" si="27"/>
        <v>1</v>
      </c>
      <c r="AZ1438" s="142">
        <f>IF(BA1438="",0,IFERROR(IF(VLOOKUP(BA1438,BA$44:BA1437,1,0)&gt;0,0,0),1))</f>
        <v>0</v>
      </c>
      <c r="BA1438" s="143">
        <f>IF(DATOS!J1396=AW$45,DATOS!C1396,"")</f>
        <v>0</v>
      </c>
    </row>
    <row r="1439" spans="51:53" x14ac:dyDescent="0.25">
      <c r="AY1439" s="142">
        <f t="shared" si="27"/>
        <v>1</v>
      </c>
      <c r="AZ1439" s="142">
        <f>IF(BA1439="",0,IFERROR(IF(VLOOKUP(BA1439,BA$44:BA1438,1,0)&gt;0,0,0),1))</f>
        <v>0</v>
      </c>
      <c r="BA1439" s="143">
        <f>IF(DATOS!J1397=AW$45,DATOS!C1397,"")</f>
        <v>0</v>
      </c>
    </row>
    <row r="1440" spans="51:53" x14ac:dyDescent="0.25">
      <c r="AY1440" s="142">
        <f t="shared" si="27"/>
        <v>1</v>
      </c>
      <c r="AZ1440" s="142">
        <f>IF(BA1440="",0,IFERROR(IF(VLOOKUP(BA1440,BA$44:BA1439,1,0)&gt;0,0,0),1))</f>
        <v>0</v>
      </c>
      <c r="BA1440" s="143">
        <f>IF(DATOS!J1398=AW$45,DATOS!C1398,"")</f>
        <v>0</v>
      </c>
    </row>
    <row r="1441" spans="51:53" x14ac:dyDescent="0.25">
      <c r="AY1441" s="142">
        <f t="shared" si="27"/>
        <v>1</v>
      </c>
      <c r="AZ1441" s="142">
        <f>IF(BA1441="",0,IFERROR(IF(VLOOKUP(BA1441,BA$44:BA1440,1,0)&gt;0,0,0),1))</f>
        <v>0</v>
      </c>
      <c r="BA1441" s="143">
        <f>IF(DATOS!J1399=AW$45,DATOS!C1399,"")</f>
        <v>0</v>
      </c>
    </row>
    <row r="1442" spans="51:53" x14ac:dyDescent="0.25">
      <c r="AY1442" s="142">
        <f t="shared" si="27"/>
        <v>1</v>
      </c>
      <c r="AZ1442" s="142">
        <f>IF(BA1442="",0,IFERROR(IF(VLOOKUP(BA1442,BA$44:BA1441,1,0)&gt;0,0,0),1))</f>
        <v>0</v>
      </c>
      <c r="BA1442" s="143">
        <f>IF(DATOS!J1400=AW$45,DATOS!C1400,"")</f>
        <v>0</v>
      </c>
    </row>
    <row r="1443" spans="51:53" x14ac:dyDescent="0.25">
      <c r="AY1443" s="142">
        <f t="shared" si="27"/>
        <v>1</v>
      </c>
      <c r="AZ1443" s="142">
        <f>IF(BA1443="",0,IFERROR(IF(VLOOKUP(BA1443,BA$44:BA1442,1,0)&gt;0,0,0),1))</f>
        <v>0</v>
      </c>
      <c r="BA1443" s="143">
        <f>IF(DATOS!J1401=AW$45,DATOS!C1401,"")</f>
        <v>0</v>
      </c>
    </row>
    <row r="1444" spans="51:53" x14ac:dyDescent="0.25">
      <c r="AY1444" s="142">
        <f t="shared" si="27"/>
        <v>1</v>
      </c>
      <c r="AZ1444" s="142">
        <f>IF(BA1444="",0,IFERROR(IF(VLOOKUP(BA1444,BA$44:BA1443,1,0)&gt;0,0,0),1))</f>
        <v>0</v>
      </c>
      <c r="BA1444" s="143">
        <f>IF(DATOS!J1402=AW$45,DATOS!C1402,"")</f>
        <v>0</v>
      </c>
    </row>
    <row r="1445" spans="51:53" x14ac:dyDescent="0.25">
      <c r="AY1445" s="142">
        <f t="shared" si="27"/>
        <v>1</v>
      </c>
      <c r="AZ1445" s="142">
        <f>IF(BA1445="",0,IFERROR(IF(VLOOKUP(BA1445,BA$44:BA1444,1,0)&gt;0,0,0),1))</f>
        <v>0</v>
      </c>
      <c r="BA1445" s="143">
        <f>IF(DATOS!J1403=AW$45,DATOS!C1403,"")</f>
        <v>0</v>
      </c>
    </row>
    <row r="1446" spans="51:53" x14ac:dyDescent="0.25">
      <c r="AY1446" s="142">
        <f t="shared" si="27"/>
        <v>1</v>
      </c>
      <c r="AZ1446" s="142">
        <f>IF(BA1446="",0,IFERROR(IF(VLOOKUP(BA1446,BA$44:BA1445,1,0)&gt;0,0,0),1))</f>
        <v>0</v>
      </c>
      <c r="BA1446" s="143">
        <f>IF(DATOS!J1404=AW$45,DATOS!C1404,"")</f>
        <v>0</v>
      </c>
    </row>
    <row r="1447" spans="51:53" x14ac:dyDescent="0.25">
      <c r="AY1447" s="142">
        <f t="shared" si="27"/>
        <v>1</v>
      </c>
      <c r="AZ1447" s="142">
        <f>IF(BA1447="",0,IFERROR(IF(VLOOKUP(BA1447,BA$44:BA1446,1,0)&gt;0,0,0),1))</f>
        <v>0</v>
      </c>
      <c r="BA1447" s="143">
        <f>IF(DATOS!J1405=AW$45,DATOS!C1405,"")</f>
        <v>0</v>
      </c>
    </row>
    <row r="1448" spans="51:53" x14ac:dyDescent="0.25">
      <c r="AY1448" s="142">
        <f t="shared" si="27"/>
        <v>1</v>
      </c>
      <c r="AZ1448" s="142">
        <f>IF(BA1448="",0,IFERROR(IF(VLOOKUP(BA1448,BA$44:BA1447,1,0)&gt;0,0,0),1))</f>
        <v>0</v>
      </c>
      <c r="BA1448" s="143">
        <f>IF(DATOS!J1406=AW$45,DATOS!C1406,"")</f>
        <v>0</v>
      </c>
    </row>
    <row r="1449" spans="51:53" x14ac:dyDescent="0.25">
      <c r="AY1449" s="142">
        <f t="shared" si="27"/>
        <v>1</v>
      </c>
      <c r="AZ1449" s="142">
        <f>IF(BA1449="",0,IFERROR(IF(VLOOKUP(BA1449,BA$44:BA1448,1,0)&gt;0,0,0),1))</f>
        <v>0</v>
      </c>
      <c r="BA1449" s="143">
        <f>IF(DATOS!J1407=AW$45,DATOS!C1407,"")</f>
        <v>0</v>
      </c>
    </row>
    <row r="1450" spans="51:53" x14ac:dyDescent="0.25">
      <c r="AY1450" s="142">
        <f t="shared" si="27"/>
        <v>1</v>
      </c>
      <c r="AZ1450" s="142">
        <f>IF(BA1450="",0,IFERROR(IF(VLOOKUP(BA1450,BA$44:BA1449,1,0)&gt;0,0,0),1))</f>
        <v>0</v>
      </c>
      <c r="BA1450" s="143">
        <f>IF(DATOS!J1408=AW$45,DATOS!C1408,"")</f>
        <v>0</v>
      </c>
    </row>
    <row r="1451" spans="51:53" x14ac:dyDescent="0.25">
      <c r="AY1451" s="142">
        <f t="shared" si="27"/>
        <v>1</v>
      </c>
      <c r="AZ1451" s="142">
        <f>IF(BA1451="",0,IFERROR(IF(VLOOKUP(BA1451,BA$44:BA1450,1,0)&gt;0,0,0),1))</f>
        <v>0</v>
      </c>
      <c r="BA1451" s="143">
        <f>IF(DATOS!J1409=AW$45,DATOS!C1409,"")</f>
        <v>0</v>
      </c>
    </row>
    <row r="1452" spans="51:53" x14ac:dyDescent="0.25">
      <c r="AY1452" s="142">
        <f t="shared" ref="AY1452:AY1515" si="28">AY1451+AZ1452</f>
        <v>1</v>
      </c>
      <c r="AZ1452" s="142">
        <f>IF(BA1452="",0,IFERROR(IF(VLOOKUP(BA1452,BA$44:BA1451,1,0)&gt;0,0,0),1))</f>
        <v>0</v>
      </c>
      <c r="BA1452" s="143">
        <f>IF(DATOS!J1410=AW$45,DATOS!C1410,"")</f>
        <v>0</v>
      </c>
    </row>
    <row r="1453" spans="51:53" x14ac:dyDescent="0.25">
      <c r="AY1453" s="142">
        <f t="shared" si="28"/>
        <v>1</v>
      </c>
      <c r="AZ1453" s="142">
        <f>IF(BA1453="",0,IFERROR(IF(VLOOKUP(BA1453,BA$44:BA1452,1,0)&gt;0,0,0),1))</f>
        <v>0</v>
      </c>
      <c r="BA1453" s="143">
        <f>IF(DATOS!J1411=AW$45,DATOS!C1411,"")</f>
        <v>0</v>
      </c>
    </row>
    <row r="1454" spans="51:53" x14ac:dyDescent="0.25">
      <c r="AY1454" s="142">
        <f t="shared" si="28"/>
        <v>1</v>
      </c>
      <c r="AZ1454" s="142">
        <f>IF(BA1454="",0,IFERROR(IF(VLOOKUP(BA1454,BA$44:BA1453,1,0)&gt;0,0,0),1))</f>
        <v>0</v>
      </c>
      <c r="BA1454" s="143">
        <f>IF(DATOS!J1412=AW$45,DATOS!C1412,"")</f>
        <v>0</v>
      </c>
    </row>
    <row r="1455" spans="51:53" x14ac:dyDescent="0.25">
      <c r="AY1455" s="142">
        <f t="shared" si="28"/>
        <v>1</v>
      </c>
      <c r="AZ1455" s="142">
        <f>IF(BA1455="",0,IFERROR(IF(VLOOKUP(BA1455,BA$44:BA1454,1,0)&gt;0,0,0),1))</f>
        <v>0</v>
      </c>
      <c r="BA1455" s="143">
        <f>IF(DATOS!J1413=AW$45,DATOS!C1413,"")</f>
        <v>0</v>
      </c>
    </row>
    <row r="1456" spans="51:53" x14ac:dyDescent="0.25">
      <c r="AY1456" s="142">
        <f t="shared" si="28"/>
        <v>1</v>
      </c>
      <c r="AZ1456" s="142">
        <f>IF(BA1456="",0,IFERROR(IF(VLOOKUP(BA1456,BA$44:BA1455,1,0)&gt;0,0,0),1))</f>
        <v>0</v>
      </c>
      <c r="BA1456" s="143">
        <f>IF(DATOS!J1414=AW$45,DATOS!C1414,"")</f>
        <v>0</v>
      </c>
    </row>
    <row r="1457" spans="51:53" x14ac:dyDescent="0.25">
      <c r="AY1457" s="142">
        <f t="shared" si="28"/>
        <v>1</v>
      </c>
      <c r="AZ1457" s="142">
        <f>IF(BA1457="",0,IFERROR(IF(VLOOKUP(BA1457,BA$44:BA1456,1,0)&gt;0,0,0),1))</f>
        <v>0</v>
      </c>
      <c r="BA1457" s="143">
        <f>IF(DATOS!J1415=AW$45,DATOS!C1415,"")</f>
        <v>0</v>
      </c>
    </row>
    <row r="1458" spans="51:53" x14ac:dyDescent="0.25">
      <c r="AY1458" s="142">
        <f t="shared" si="28"/>
        <v>1</v>
      </c>
      <c r="AZ1458" s="142">
        <f>IF(BA1458="",0,IFERROR(IF(VLOOKUP(BA1458,BA$44:BA1457,1,0)&gt;0,0,0),1))</f>
        <v>0</v>
      </c>
      <c r="BA1458" s="143">
        <f>IF(DATOS!J1416=AW$45,DATOS!C1416,"")</f>
        <v>0</v>
      </c>
    </row>
    <row r="1459" spans="51:53" x14ac:dyDescent="0.25">
      <c r="AY1459" s="142">
        <f t="shared" si="28"/>
        <v>1</v>
      </c>
      <c r="AZ1459" s="142">
        <f>IF(BA1459="",0,IFERROR(IF(VLOOKUP(BA1459,BA$44:BA1458,1,0)&gt;0,0,0),1))</f>
        <v>0</v>
      </c>
      <c r="BA1459" s="143">
        <f>IF(DATOS!J1417=AW$45,DATOS!C1417,"")</f>
        <v>0</v>
      </c>
    </row>
    <row r="1460" spans="51:53" x14ac:dyDescent="0.25">
      <c r="AY1460" s="142">
        <f t="shared" si="28"/>
        <v>1</v>
      </c>
      <c r="AZ1460" s="142">
        <f>IF(BA1460="",0,IFERROR(IF(VLOOKUP(BA1460,BA$44:BA1459,1,0)&gt;0,0,0),1))</f>
        <v>0</v>
      </c>
      <c r="BA1460" s="143">
        <f>IF(DATOS!J1418=AW$45,DATOS!C1418,"")</f>
        <v>0</v>
      </c>
    </row>
    <row r="1461" spans="51:53" x14ac:dyDescent="0.25">
      <c r="AY1461" s="142">
        <f t="shared" si="28"/>
        <v>1</v>
      </c>
      <c r="AZ1461" s="142">
        <f>IF(BA1461="",0,IFERROR(IF(VLOOKUP(BA1461,BA$44:BA1460,1,0)&gt;0,0,0),1))</f>
        <v>0</v>
      </c>
      <c r="BA1461" s="143">
        <f>IF(DATOS!J1419=AW$45,DATOS!C1419,"")</f>
        <v>0</v>
      </c>
    </row>
    <row r="1462" spans="51:53" x14ac:dyDescent="0.25">
      <c r="AY1462" s="142">
        <f t="shared" si="28"/>
        <v>1</v>
      </c>
      <c r="AZ1462" s="142">
        <f>IF(BA1462="",0,IFERROR(IF(VLOOKUP(BA1462,BA$44:BA1461,1,0)&gt;0,0,0),1))</f>
        <v>0</v>
      </c>
      <c r="BA1462" s="143">
        <f>IF(DATOS!J1420=AW$45,DATOS!C1420,"")</f>
        <v>0</v>
      </c>
    </row>
    <row r="1463" spans="51:53" x14ac:dyDescent="0.25">
      <c r="AY1463" s="142">
        <f t="shared" si="28"/>
        <v>1</v>
      </c>
      <c r="AZ1463" s="142">
        <f>IF(BA1463="",0,IFERROR(IF(VLOOKUP(BA1463,BA$44:BA1462,1,0)&gt;0,0,0),1))</f>
        <v>0</v>
      </c>
      <c r="BA1463" s="143">
        <f>IF(DATOS!J1421=AW$45,DATOS!C1421,"")</f>
        <v>0</v>
      </c>
    </row>
    <row r="1464" spans="51:53" x14ac:dyDescent="0.25">
      <c r="AY1464" s="142">
        <f t="shared" si="28"/>
        <v>1</v>
      </c>
      <c r="AZ1464" s="142">
        <f>IF(BA1464="",0,IFERROR(IF(VLOOKUP(BA1464,BA$44:BA1463,1,0)&gt;0,0,0),1))</f>
        <v>0</v>
      </c>
      <c r="BA1464" s="143">
        <f>IF(DATOS!J1422=AW$45,DATOS!C1422,"")</f>
        <v>0</v>
      </c>
    </row>
    <row r="1465" spans="51:53" x14ac:dyDescent="0.25">
      <c r="AY1465" s="142">
        <f t="shared" si="28"/>
        <v>1</v>
      </c>
      <c r="AZ1465" s="142">
        <f>IF(BA1465="",0,IFERROR(IF(VLOOKUP(BA1465,BA$44:BA1464,1,0)&gt;0,0,0),1))</f>
        <v>0</v>
      </c>
      <c r="BA1465" s="143">
        <f>IF(DATOS!J1423=AW$45,DATOS!C1423,"")</f>
        <v>0</v>
      </c>
    </row>
    <row r="1466" spans="51:53" x14ac:dyDescent="0.25">
      <c r="AY1466" s="142">
        <f t="shared" si="28"/>
        <v>1</v>
      </c>
      <c r="AZ1466" s="142">
        <f>IF(BA1466="",0,IFERROR(IF(VLOOKUP(BA1466,BA$44:BA1465,1,0)&gt;0,0,0),1))</f>
        <v>0</v>
      </c>
      <c r="BA1466" s="143">
        <f>IF(DATOS!J1424=AW$45,DATOS!C1424,"")</f>
        <v>0</v>
      </c>
    </row>
    <row r="1467" spans="51:53" x14ac:dyDescent="0.25">
      <c r="AY1467" s="142">
        <f t="shared" si="28"/>
        <v>1</v>
      </c>
      <c r="AZ1467" s="142">
        <f>IF(BA1467="",0,IFERROR(IF(VLOOKUP(BA1467,BA$44:BA1466,1,0)&gt;0,0,0),1))</f>
        <v>0</v>
      </c>
      <c r="BA1467" s="143">
        <f>IF(DATOS!J1425=AW$45,DATOS!C1425,"")</f>
        <v>0</v>
      </c>
    </row>
    <row r="1468" spans="51:53" x14ac:dyDescent="0.25">
      <c r="AY1468" s="142">
        <f t="shared" si="28"/>
        <v>1</v>
      </c>
      <c r="AZ1468" s="142">
        <f>IF(BA1468="",0,IFERROR(IF(VLOOKUP(BA1468,BA$44:BA1467,1,0)&gt;0,0,0),1))</f>
        <v>0</v>
      </c>
      <c r="BA1468" s="143">
        <f>IF(DATOS!J1426=AW$45,DATOS!C1426,"")</f>
        <v>0</v>
      </c>
    </row>
    <row r="1469" spans="51:53" x14ac:dyDescent="0.25">
      <c r="AY1469" s="142">
        <f t="shared" si="28"/>
        <v>1</v>
      </c>
      <c r="AZ1469" s="142">
        <f>IF(BA1469="",0,IFERROR(IF(VLOOKUP(BA1469,BA$44:BA1468,1,0)&gt;0,0,0),1))</f>
        <v>0</v>
      </c>
      <c r="BA1469" s="143">
        <f>IF(DATOS!J1427=AW$45,DATOS!C1427,"")</f>
        <v>0</v>
      </c>
    </row>
    <row r="1470" spans="51:53" x14ac:dyDescent="0.25">
      <c r="AY1470" s="142">
        <f t="shared" si="28"/>
        <v>1</v>
      </c>
      <c r="AZ1470" s="142">
        <f>IF(BA1470="",0,IFERROR(IF(VLOOKUP(BA1470,BA$44:BA1469,1,0)&gt;0,0,0),1))</f>
        <v>0</v>
      </c>
      <c r="BA1470" s="143">
        <f>IF(DATOS!J1428=AW$45,DATOS!C1428,"")</f>
        <v>0</v>
      </c>
    </row>
    <row r="1471" spans="51:53" x14ac:dyDescent="0.25">
      <c r="AY1471" s="142">
        <f t="shared" si="28"/>
        <v>1</v>
      </c>
      <c r="AZ1471" s="142">
        <f>IF(BA1471="",0,IFERROR(IF(VLOOKUP(BA1471,BA$44:BA1470,1,0)&gt;0,0,0),1))</f>
        <v>0</v>
      </c>
      <c r="BA1471" s="143">
        <f>IF(DATOS!J1429=AW$45,DATOS!C1429,"")</f>
        <v>0</v>
      </c>
    </row>
    <row r="1472" spans="51:53" x14ac:dyDescent="0.25">
      <c r="AY1472" s="142">
        <f t="shared" si="28"/>
        <v>1</v>
      </c>
      <c r="AZ1472" s="142">
        <f>IF(BA1472="",0,IFERROR(IF(VLOOKUP(BA1472,BA$44:BA1471,1,0)&gt;0,0,0),1))</f>
        <v>0</v>
      </c>
      <c r="BA1472" s="143">
        <f>IF(DATOS!J1430=AW$45,DATOS!C1430,"")</f>
        <v>0</v>
      </c>
    </row>
    <row r="1473" spans="51:53" x14ac:dyDescent="0.25">
      <c r="AY1473" s="142">
        <f t="shared" si="28"/>
        <v>1</v>
      </c>
      <c r="AZ1473" s="142">
        <f>IF(BA1473="",0,IFERROR(IF(VLOOKUP(BA1473,BA$44:BA1472,1,0)&gt;0,0,0),1))</f>
        <v>0</v>
      </c>
      <c r="BA1473" s="143">
        <f>IF(DATOS!J1431=AW$45,DATOS!C1431,"")</f>
        <v>0</v>
      </c>
    </row>
    <row r="1474" spans="51:53" x14ac:dyDescent="0.25">
      <c r="AY1474" s="142">
        <f t="shared" si="28"/>
        <v>1</v>
      </c>
      <c r="AZ1474" s="142">
        <f>IF(BA1474="",0,IFERROR(IF(VLOOKUP(BA1474,BA$44:BA1473,1,0)&gt;0,0,0),1))</f>
        <v>0</v>
      </c>
      <c r="BA1474" s="143">
        <f>IF(DATOS!J1432=AW$45,DATOS!C1432,"")</f>
        <v>0</v>
      </c>
    </row>
    <row r="1475" spans="51:53" x14ac:dyDescent="0.25">
      <c r="AY1475" s="142">
        <f t="shared" si="28"/>
        <v>1</v>
      </c>
      <c r="AZ1475" s="142">
        <f>IF(BA1475="",0,IFERROR(IF(VLOOKUP(BA1475,BA$44:BA1474,1,0)&gt;0,0,0),1))</f>
        <v>0</v>
      </c>
      <c r="BA1475" s="143">
        <f>IF(DATOS!J1433=AW$45,DATOS!C1433,"")</f>
        <v>0</v>
      </c>
    </row>
    <row r="1476" spans="51:53" x14ac:dyDescent="0.25">
      <c r="AY1476" s="142">
        <f t="shared" si="28"/>
        <v>1</v>
      </c>
      <c r="AZ1476" s="142">
        <f>IF(BA1476="",0,IFERROR(IF(VLOOKUP(BA1476,BA$44:BA1475,1,0)&gt;0,0,0),1))</f>
        <v>0</v>
      </c>
      <c r="BA1476" s="143">
        <f>IF(DATOS!J1434=AW$45,DATOS!C1434,"")</f>
        <v>0</v>
      </c>
    </row>
    <row r="1477" spans="51:53" x14ac:dyDescent="0.25">
      <c r="AY1477" s="142">
        <f t="shared" si="28"/>
        <v>1</v>
      </c>
      <c r="AZ1477" s="142">
        <f>IF(BA1477="",0,IFERROR(IF(VLOOKUP(BA1477,BA$44:BA1476,1,0)&gt;0,0,0),1))</f>
        <v>0</v>
      </c>
      <c r="BA1477" s="143">
        <f>IF(DATOS!J1435=AW$45,DATOS!C1435,"")</f>
        <v>0</v>
      </c>
    </row>
    <row r="1478" spans="51:53" x14ac:dyDescent="0.25">
      <c r="AY1478" s="142">
        <f t="shared" si="28"/>
        <v>1</v>
      </c>
      <c r="AZ1478" s="142">
        <f>IF(BA1478="",0,IFERROR(IF(VLOOKUP(BA1478,BA$44:BA1477,1,0)&gt;0,0,0),1))</f>
        <v>0</v>
      </c>
      <c r="BA1478" s="143">
        <f>IF(DATOS!J1436=AW$45,DATOS!C1436,"")</f>
        <v>0</v>
      </c>
    </row>
    <row r="1479" spans="51:53" x14ac:dyDescent="0.25">
      <c r="AY1479" s="142">
        <f t="shared" si="28"/>
        <v>1</v>
      </c>
      <c r="AZ1479" s="142">
        <f>IF(BA1479="",0,IFERROR(IF(VLOOKUP(BA1479,BA$44:BA1478,1,0)&gt;0,0,0),1))</f>
        <v>0</v>
      </c>
      <c r="BA1479" s="143">
        <f>IF(DATOS!J1437=AW$45,DATOS!C1437,"")</f>
        <v>0</v>
      </c>
    </row>
    <row r="1480" spans="51:53" x14ac:dyDescent="0.25">
      <c r="AY1480" s="142">
        <f t="shared" si="28"/>
        <v>1</v>
      </c>
      <c r="AZ1480" s="142">
        <f>IF(BA1480="",0,IFERROR(IF(VLOOKUP(BA1480,BA$44:BA1479,1,0)&gt;0,0,0),1))</f>
        <v>0</v>
      </c>
      <c r="BA1480" s="143">
        <f>IF(DATOS!J1438=AW$45,DATOS!C1438,"")</f>
        <v>0</v>
      </c>
    </row>
    <row r="1481" spans="51:53" x14ac:dyDescent="0.25">
      <c r="AY1481" s="142">
        <f t="shared" si="28"/>
        <v>1</v>
      </c>
      <c r="AZ1481" s="142">
        <f>IF(BA1481="",0,IFERROR(IF(VLOOKUP(BA1481,BA$44:BA1480,1,0)&gt;0,0,0),1))</f>
        <v>0</v>
      </c>
      <c r="BA1481" s="143">
        <f>IF(DATOS!J1439=AW$45,DATOS!C1439,"")</f>
        <v>0</v>
      </c>
    </row>
    <row r="1482" spans="51:53" x14ac:dyDescent="0.25">
      <c r="AY1482" s="142">
        <f t="shared" si="28"/>
        <v>1</v>
      </c>
      <c r="AZ1482" s="142">
        <f>IF(BA1482="",0,IFERROR(IF(VLOOKUP(BA1482,BA$44:BA1481,1,0)&gt;0,0,0),1))</f>
        <v>0</v>
      </c>
      <c r="BA1482" s="143">
        <f>IF(DATOS!J1440=AW$45,DATOS!C1440,"")</f>
        <v>0</v>
      </c>
    </row>
    <row r="1483" spans="51:53" x14ac:dyDescent="0.25">
      <c r="AY1483" s="142">
        <f t="shared" si="28"/>
        <v>1</v>
      </c>
      <c r="AZ1483" s="142">
        <f>IF(BA1483="",0,IFERROR(IF(VLOOKUP(BA1483,BA$44:BA1482,1,0)&gt;0,0,0),1))</f>
        <v>0</v>
      </c>
      <c r="BA1483" s="143">
        <f>IF(DATOS!J1441=AW$45,DATOS!C1441,"")</f>
        <v>0</v>
      </c>
    </row>
    <row r="1484" spans="51:53" x14ac:dyDescent="0.25">
      <c r="AY1484" s="142">
        <f t="shared" si="28"/>
        <v>1</v>
      </c>
      <c r="AZ1484" s="142">
        <f>IF(BA1484="",0,IFERROR(IF(VLOOKUP(BA1484,BA$44:BA1483,1,0)&gt;0,0,0),1))</f>
        <v>0</v>
      </c>
      <c r="BA1484" s="143">
        <f>IF(DATOS!J1442=AW$45,DATOS!C1442,"")</f>
        <v>0</v>
      </c>
    </row>
    <row r="1485" spans="51:53" x14ac:dyDescent="0.25">
      <c r="AY1485" s="142">
        <f t="shared" si="28"/>
        <v>1</v>
      </c>
      <c r="AZ1485" s="142">
        <f>IF(BA1485="",0,IFERROR(IF(VLOOKUP(BA1485,BA$44:BA1484,1,0)&gt;0,0,0),1))</f>
        <v>0</v>
      </c>
      <c r="BA1485" s="143">
        <f>IF(DATOS!J1443=AW$45,DATOS!C1443,"")</f>
        <v>0</v>
      </c>
    </row>
    <row r="1486" spans="51:53" x14ac:dyDescent="0.25">
      <c r="AY1486" s="142">
        <f t="shared" si="28"/>
        <v>1</v>
      </c>
      <c r="AZ1486" s="142">
        <f>IF(BA1486="",0,IFERROR(IF(VLOOKUP(BA1486,BA$44:BA1485,1,0)&gt;0,0,0),1))</f>
        <v>0</v>
      </c>
      <c r="BA1486" s="143">
        <f>IF(DATOS!J1444=AW$45,DATOS!C1444,"")</f>
        <v>0</v>
      </c>
    </row>
    <row r="1487" spans="51:53" x14ac:dyDescent="0.25">
      <c r="AY1487" s="142">
        <f t="shared" si="28"/>
        <v>1</v>
      </c>
      <c r="AZ1487" s="142">
        <f>IF(BA1487="",0,IFERROR(IF(VLOOKUP(BA1487,BA$44:BA1486,1,0)&gt;0,0,0),1))</f>
        <v>0</v>
      </c>
      <c r="BA1487" s="143">
        <f>IF(DATOS!J1445=AW$45,DATOS!C1445,"")</f>
        <v>0</v>
      </c>
    </row>
    <row r="1488" spans="51:53" x14ac:dyDescent="0.25">
      <c r="AY1488" s="142">
        <f t="shared" si="28"/>
        <v>1</v>
      </c>
      <c r="AZ1488" s="142">
        <f>IF(BA1488="",0,IFERROR(IF(VLOOKUP(BA1488,BA$44:BA1487,1,0)&gt;0,0,0),1))</f>
        <v>0</v>
      </c>
      <c r="BA1488" s="143">
        <f>IF(DATOS!J1446=AW$45,DATOS!C1446,"")</f>
        <v>0</v>
      </c>
    </row>
    <row r="1489" spans="51:53" x14ac:dyDescent="0.25">
      <c r="AY1489" s="142">
        <f t="shared" si="28"/>
        <v>1</v>
      </c>
      <c r="AZ1489" s="142">
        <f>IF(BA1489="",0,IFERROR(IF(VLOOKUP(BA1489,BA$44:BA1488,1,0)&gt;0,0,0),1))</f>
        <v>0</v>
      </c>
      <c r="BA1489" s="143">
        <f>IF(DATOS!J1447=AW$45,DATOS!C1447,"")</f>
        <v>0</v>
      </c>
    </row>
    <row r="1490" spans="51:53" x14ac:dyDescent="0.25">
      <c r="AY1490" s="142">
        <f t="shared" si="28"/>
        <v>1</v>
      </c>
      <c r="AZ1490" s="142">
        <f>IF(BA1490="",0,IFERROR(IF(VLOOKUP(BA1490,BA$44:BA1489,1,0)&gt;0,0,0),1))</f>
        <v>0</v>
      </c>
      <c r="BA1490" s="143">
        <f>IF(DATOS!J1448=AW$45,DATOS!C1448,"")</f>
        <v>0</v>
      </c>
    </row>
    <row r="1491" spans="51:53" x14ac:dyDescent="0.25">
      <c r="AY1491" s="142">
        <f t="shared" si="28"/>
        <v>1</v>
      </c>
      <c r="AZ1491" s="142">
        <f>IF(BA1491="",0,IFERROR(IF(VLOOKUP(BA1491,BA$44:BA1490,1,0)&gt;0,0,0),1))</f>
        <v>0</v>
      </c>
      <c r="BA1491" s="143">
        <f>IF(DATOS!J1449=AW$45,DATOS!C1449,"")</f>
        <v>0</v>
      </c>
    </row>
    <row r="1492" spans="51:53" x14ac:dyDescent="0.25">
      <c r="AY1492" s="142">
        <f t="shared" si="28"/>
        <v>1</v>
      </c>
      <c r="AZ1492" s="142">
        <f>IF(BA1492="",0,IFERROR(IF(VLOOKUP(BA1492,BA$44:BA1491,1,0)&gt;0,0,0),1))</f>
        <v>0</v>
      </c>
      <c r="BA1492" s="143">
        <f>IF(DATOS!J1450=AW$45,DATOS!C1450,"")</f>
        <v>0</v>
      </c>
    </row>
    <row r="1493" spans="51:53" x14ac:dyDescent="0.25">
      <c r="AY1493" s="142">
        <f t="shared" si="28"/>
        <v>1</v>
      </c>
      <c r="AZ1493" s="142">
        <f>IF(BA1493="",0,IFERROR(IF(VLOOKUP(BA1493,BA$44:BA1492,1,0)&gt;0,0,0),1))</f>
        <v>0</v>
      </c>
      <c r="BA1493" s="143">
        <f>IF(DATOS!J1451=AW$45,DATOS!C1451,"")</f>
        <v>0</v>
      </c>
    </row>
    <row r="1494" spans="51:53" x14ac:dyDescent="0.25">
      <c r="AY1494" s="142">
        <f t="shared" si="28"/>
        <v>1</v>
      </c>
      <c r="AZ1494" s="142">
        <f>IF(BA1494="",0,IFERROR(IF(VLOOKUP(BA1494,BA$44:BA1493,1,0)&gt;0,0,0),1))</f>
        <v>0</v>
      </c>
      <c r="BA1494" s="143">
        <f>IF(DATOS!J1452=AW$45,DATOS!C1452,"")</f>
        <v>0</v>
      </c>
    </row>
    <row r="1495" spans="51:53" x14ac:dyDescent="0.25">
      <c r="AY1495" s="142">
        <f t="shared" si="28"/>
        <v>1</v>
      </c>
      <c r="AZ1495" s="142">
        <f>IF(BA1495="",0,IFERROR(IF(VLOOKUP(BA1495,BA$44:BA1494,1,0)&gt;0,0,0),1))</f>
        <v>0</v>
      </c>
      <c r="BA1495" s="143">
        <f>IF(DATOS!J1453=AW$45,DATOS!C1453,"")</f>
        <v>0</v>
      </c>
    </row>
    <row r="1496" spans="51:53" x14ac:dyDescent="0.25">
      <c r="AY1496" s="142">
        <f t="shared" si="28"/>
        <v>1</v>
      </c>
      <c r="AZ1496" s="142">
        <f>IF(BA1496="",0,IFERROR(IF(VLOOKUP(BA1496,BA$44:BA1495,1,0)&gt;0,0,0),1))</f>
        <v>0</v>
      </c>
      <c r="BA1496" s="143">
        <f>IF(DATOS!J1454=AW$45,DATOS!C1454,"")</f>
        <v>0</v>
      </c>
    </row>
    <row r="1497" spans="51:53" x14ac:dyDescent="0.25">
      <c r="AY1497" s="142">
        <f t="shared" si="28"/>
        <v>1</v>
      </c>
      <c r="AZ1497" s="142">
        <f>IF(BA1497="",0,IFERROR(IF(VLOOKUP(BA1497,BA$44:BA1496,1,0)&gt;0,0,0),1))</f>
        <v>0</v>
      </c>
      <c r="BA1497" s="143">
        <f>IF(DATOS!J1455=AW$45,DATOS!C1455,"")</f>
        <v>0</v>
      </c>
    </row>
    <row r="1498" spans="51:53" x14ac:dyDescent="0.25">
      <c r="AY1498" s="142">
        <f t="shared" si="28"/>
        <v>1</v>
      </c>
      <c r="AZ1498" s="142">
        <f>IF(BA1498="",0,IFERROR(IF(VLOOKUP(BA1498,BA$44:BA1497,1,0)&gt;0,0,0),1))</f>
        <v>0</v>
      </c>
      <c r="BA1498" s="143">
        <f>IF(DATOS!J1456=AW$45,DATOS!C1456,"")</f>
        <v>0</v>
      </c>
    </row>
    <row r="1499" spans="51:53" x14ac:dyDescent="0.25">
      <c r="AY1499" s="142">
        <f t="shared" si="28"/>
        <v>1</v>
      </c>
      <c r="AZ1499" s="142">
        <f>IF(BA1499="",0,IFERROR(IF(VLOOKUP(BA1499,BA$44:BA1498,1,0)&gt;0,0,0),1))</f>
        <v>0</v>
      </c>
      <c r="BA1499" s="143">
        <f>IF(DATOS!J1457=AW$45,DATOS!C1457,"")</f>
        <v>0</v>
      </c>
    </row>
    <row r="1500" spans="51:53" x14ac:dyDescent="0.25">
      <c r="AY1500" s="142">
        <f t="shared" si="28"/>
        <v>1</v>
      </c>
      <c r="AZ1500" s="142">
        <f>IF(BA1500="",0,IFERROR(IF(VLOOKUP(BA1500,BA$44:BA1499,1,0)&gt;0,0,0),1))</f>
        <v>0</v>
      </c>
      <c r="BA1500" s="143">
        <f>IF(DATOS!J1458=AW$45,DATOS!C1458,"")</f>
        <v>0</v>
      </c>
    </row>
    <row r="1501" spans="51:53" x14ac:dyDescent="0.25">
      <c r="AY1501" s="142">
        <f t="shared" si="28"/>
        <v>1</v>
      </c>
      <c r="AZ1501" s="142">
        <f>IF(BA1501="",0,IFERROR(IF(VLOOKUP(BA1501,BA$44:BA1500,1,0)&gt;0,0,0),1))</f>
        <v>0</v>
      </c>
      <c r="BA1501" s="143">
        <f>IF(DATOS!J1459=AW$45,DATOS!C1459,"")</f>
        <v>0</v>
      </c>
    </row>
    <row r="1502" spans="51:53" x14ac:dyDescent="0.25">
      <c r="AY1502" s="142">
        <f t="shared" si="28"/>
        <v>1</v>
      </c>
      <c r="AZ1502" s="142">
        <f>IF(BA1502="",0,IFERROR(IF(VLOOKUP(BA1502,BA$44:BA1501,1,0)&gt;0,0,0),1))</f>
        <v>0</v>
      </c>
      <c r="BA1502" s="143">
        <f>IF(DATOS!J1460=AW$45,DATOS!C1460,"")</f>
        <v>0</v>
      </c>
    </row>
    <row r="1503" spans="51:53" x14ac:dyDescent="0.25">
      <c r="AY1503" s="142">
        <f t="shared" si="28"/>
        <v>1</v>
      </c>
      <c r="AZ1503" s="142">
        <f>IF(BA1503="",0,IFERROR(IF(VLOOKUP(BA1503,BA$44:BA1502,1,0)&gt;0,0,0),1))</f>
        <v>0</v>
      </c>
      <c r="BA1503" s="143">
        <f>IF(DATOS!J1461=AW$45,DATOS!C1461,"")</f>
        <v>0</v>
      </c>
    </row>
    <row r="1504" spans="51:53" x14ac:dyDescent="0.25">
      <c r="AY1504" s="142">
        <f t="shared" si="28"/>
        <v>1</v>
      </c>
      <c r="AZ1504" s="142">
        <f>IF(BA1504="",0,IFERROR(IF(VLOOKUP(BA1504,BA$44:BA1503,1,0)&gt;0,0,0),1))</f>
        <v>0</v>
      </c>
      <c r="BA1504" s="143">
        <f>IF(DATOS!J1462=AW$45,DATOS!C1462,"")</f>
        <v>0</v>
      </c>
    </row>
    <row r="1505" spans="51:53" x14ac:dyDescent="0.25">
      <c r="AY1505" s="142">
        <f t="shared" si="28"/>
        <v>1</v>
      </c>
      <c r="AZ1505" s="142">
        <f>IF(BA1505="",0,IFERROR(IF(VLOOKUP(BA1505,BA$44:BA1504,1,0)&gt;0,0,0),1))</f>
        <v>0</v>
      </c>
      <c r="BA1505" s="143">
        <f>IF(DATOS!J1463=AW$45,DATOS!C1463,"")</f>
        <v>0</v>
      </c>
    </row>
    <row r="1506" spans="51:53" x14ac:dyDescent="0.25">
      <c r="AY1506" s="142">
        <f t="shared" si="28"/>
        <v>1</v>
      </c>
      <c r="AZ1506" s="142">
        <f>IF(BA1506="",0,IFERROR(IF(VLOOKUP(BA1506,BA$44:BA1505,1,0)&gt;0,0,0),1))</f>
        <v>0</v>
      </c>
      <c r="BA1506" s="143">
        <f>IF(DATOS!J1464=AW$45,DATOS!C1464,"")</f>
        <v>0</v>
      </c>
    </row>
    <row r="1507" spans="51:53" x14ac:dyDescent="0.25">
      <c r="AY1507" s="142">
        <f t="shared" si="28"/>
        <v>1</v>
      </c>
      <c r="AZ1507" s="142">
        <f>IF(BA1507="",0,IFERROR(IF(VLOOKUP(BA1507,BA$44:BA1506,1,0)&gt;0,0,0),1))</f>
        <v>0</v>
      </c>
      <c r="BA1507" s="143">
        <f>IF(DATOS!J1465=AW$45,DATOS!C1465,"")</f>
        <v>0</v>
      </c>
    </row>
    <row r="1508" spans="51:53" x14ac:dyDescent="0.25">
      <c r="AY1508" s="142">
        <f t="shared" si="28"/>
        <v>1</v>
      </c>
      <c r="AZ1508" s="142">
        <f>IF(BA1508="",0,IFERROR(IF(VLOOKUP(BA1508,BA$44:BA1507,1,0)&gt;0,0,0),1))</f>
        <v>0</v>
      </c>
      <c r="BA1508" s="143">
        <f>IF(DATOS!J1466=AW$45,DATOS!C1466,"")</f>
        <v>0</v>
      </c>
    </row>
    <row r="1509" spans="51:53" x14ac:dyDescent="0.25">
      <c r="AY1509" s="142">
        <f t="shared" si="28"/>
        <v>1</v>
      </c>
      <c r="AZ1509" s="142">
        <f>IF(BA1509="",0,IFERROR(IF(VLOOKUP(BA1509,BA$44:BA1508,1,0)&gt;0,0,0),1))</f>
        <v>0</v>
      </c>
      <c r="BA1509" s="143">
        <f>IF(DATOS!J1467=AW$45,DATOS!C1467,"")</f>
        <v>0</v>
      </c>
    </row>
    <row r="1510" spans="51:53" x14ac:dyDescent="0.25">
      <c r="AY1510" s="142">
        <f t="shared" si="28"/>
        <v>1</v>
      </c>
      <c r="AZ1510" s="142">
        <f>IF(BA1510="",0,IFERROR(IF(VLOOKUP(BA1510,BA$44:BA1509,1,0)&gt;0,0,0),1))</f>
        <v>0</v>
      </c>
      <c r="BA1510" s="143">
        <f>IF(DATOS!J1468=AW$45,DATOS!C1468,"")</f>
        <v>0</v>
      </c>
    </row>
    <row r="1511" spans="51:53" x14ac:dyDescent="0.25">
      <c r="AY1511" s="142">
        <f t="shared" si="28"/>
        <v>1</v>
      </c>
      <c r="AZ1511" s="142">
        <f>IF(BA1511="",0,IFERROR(IF(VLOOKUP(BA1511,BA$44:BA1510,1,0)&gt;0,0,0),1))</f>
        <v>0</v>
      </c>
      <c r="BA1511" s="143">
        <f>IF(DATOS!J1469=AW$45,DATOS!C1469,"")</f>
        <v>0</v>
      </c>
    </row>
    <row r="1512" spans="51:53" x14ac:dyDescent="0.25">
      <c r="AY1512" s="142">
        <f t="shared" si="28"/>
        <v>1</v>
      </c>
      <c r="AZ1512" s="142">
        <f>IF(BA1512="",0,IFERROR(IF(VLOOKUP(BA1512,BA$44:BA1511,1,0)&gt;0,0,0),1))</f>
        <v>0</v>
      </c>
      <c r="BA1512" s="143">
        <f>IF(DATOS!J1470=AW$45,DATOS!C1470,"")</f>
        <v>0</v>
      </c>
    </row>
    <row r="1513" spans="51:53" x14ac:dyDescent="0.25">
      <c r="AY1513" s="142">
        <f t="shared" si="28"/>
        <v>1</v>
      </c>
      <c r="AZ1513" s="142">
        <f>IF(BA1513="",0,IFERROR(IF(VLOOKUP(BA1513,BA$44:BA1512,1,0)&gt;0,0,0),1))</f>
        <v>0</v>
      </c>
      <c r="BA1513" s="143">
        <f>IF(DATOS!J1471=AW$45,DATOS!C1471,"")</f>
        <v>0</v>
      </c>
    </row>
    <row r="1514" spans="51:53" x14ac:dyDescent="0.25">
      <c r="AY1514" s="142">
        <f t="shared" si="28"/>
        <v>1</v>
      </c>
      <c r="AZ1514" s="142">
        <f>IF(BA1514="",0,IFERROR(IF(VLOOKUP(BA1514,BA$44:BA1513,1,0)&gt;0,0,0),1))</f>
        <v>0</v>
      </c>
      <c r="BA1514" s="143">
        <f>IF(DATOS!J1472=AW$45,DATOS!C1472,"")</f>
        <v>0</v>
      </c>
    </row>
    <row r="1515" spans="51:53" x14ac:dyDescent="0.25">
      <c r="AY1515" s="142">
        <f t="shared" si="28"/>
        <v>1</v>
      </c>
      <c r="AZ1515" s="142">
        <f>IF(BA1515="",0,IFERROR(IF(VLOOKUP(BA1515,BA$44:BA1514,1,0)&gt;0,0,0),1))</f>
        <v>0</v>
      </c>
      <c r="BA1515" s="143">
        <f>IF(DATOS!J1473=AW$45,DATOS!C1473,"")</f>
        <v>0</v>
      </c>
    </row>
    <row r="1516" spans="51:53" x14ac:dyDescent="0.25">
      <c r="AY1516" s="142">
        <f t="shared" ref="AY1516:AY1579" si="29">AY1515+AZ1516</f>
        <v>1</v>
      </c>
      <c r="AZ1516" s="142">
        <f>IF(BA1516="",0,IFERROR(IF(VLOOKUP(BA1516,BA$44:BA1515,1,0)&gt;0,0,0),1))</f>
        <v>0</v>
      </c>
      <c r="BA1516" s="143">
        <f>IF(DATOS!J1474=AW$45,DATOS!C1474,"")</f>
        <v>0</v>
      </c>
    </row>
    <row r="1517" spans="51:53" x14ac:dyDescent="0.25">
      <c r="AY1517" s="142">
        <f t="shared" si="29"/>
        <v>1</v>
      </c>
      <c r="AZ1517" s="142">
        <f>IF(BA1517="",0,IFERROR(IF(VLOOKUP(BA1517,BA$44:BA1516,1,0)&gt;0,0,0),1))</f>
        <v>0</v>
      </c>
      <c r="BA1517" s="143">
        <f>IF(DATOS!J1475=AW$45,DATOS!C1475,"")</f>
        <v>0</v>
      </c>
    </row>
    <row r="1518" spans="51:53" x14ac:dyDescent="0.25">
      <c r="AY1518" s="142">
        <f t="shared" si="29"/>
        <v>1</v>
      </c>
      <c r="AZ1518" s="142">
        <f>IF(BA1518="",0,IFERROR(IF(VLOOKUP(BA1518,BA$44:BA1517,1,0)&gt;0,0,0),1))</f>
        <v>0</v>
      </c>
      <c r="BA1518" s="143">
        <f>IF(DATOS!J1476=AW$45,DATOS!C1476,"")</f>
        <v>0</v>
      </c>
    </row>
    <row r="1519" spans="51:53" x14ac:dyDescent="0.25">
      <c r="AY1519" s="142">
        <f t="shared" si="29"/>
        <v>1</v>
      </c>
      <c r="AZ1519" s="142">
        <f>IF(BA1519="",0,IFERROR(IF(VLOOKUP(BA1519,BA$44:BA1518,1,0)&gt;0,0,0),1))</f>
        <v>0</v>
      </c>
      <c r="BA1519" s="143">
        <f>IF(DATOS!J1477=AW$45,DATOS!C1477,"")</f>
        <v>0</v>
      </c>
    </row>
    <row r="1520" spans="51:53" x14ac:dyDescent="0.25">
      <c r="AY1520" s="142">
        <f t="shared" si="29"/>
        <v>1</v>
      </c>
      <c r="AZ1520" s="142">
        <f>IF(BA1520="",0,IFERROR(IF(VLOOKUP(BA1520,BA$44:BA1519,1,0)&gt;0,0,0),1))</f>
        <v>0</v>
      </c>
      <c r="BA1520" s="143">
        <f>IF(DATOS!J1478=AW$45,DATOS!C1478,"")</f>
        <v>0</v>
      </c>
    </row>
    <row r="1521" spans="51:53" x14ac:dyDescent="0.25">
      <c r="AY1521" s="142">
        <f t="shared" si="29"/>
        <v>1</v>
      </c>
      <c r="AZ1521" s="142">
        <f>IF(BA1521="",0,IFERROR(IF(VLOOKUP(BA1521,BA$44:BA1520,1,0)&gt;0,0,0),1))</f>
        <v>0</v>
      </c>
      <c r="BA1521" s="143">
        <f>IF(DATOS!J1479=AW$45,DATOS!C1479,"")</f>
        <v>0</v>
      </c>
    </row>
    <row r="1522" spans="51:53" x14ac:dyDescent="0.25">
      <c r="AY1522" s="142">
        <f t="shared" si="29"/>
        <v>1</v>
      </c>
      <c r="AZ1522" s="142">
        <f>IF(BA1522="",0,IFERROR(IF(VLOOKUP(BA1522,BA$44:BA1521,1,0)&gt;0,0,0),1))</f>
        <v>0</v>
      </c>
      <c r="BA1522" s="143">
        <f>IF(DATOS!J1480=AW$45,DATOS!C1480,"")</f>
        <v>0</v>
      </c>
    </row>
    <row r="1523" spans="51:53" x14ac:dyDescent="0.25">
      <c r="AY1523" s="142">
        <f t="shared" si="29"/>
        <v>1</v>
      </c>
      <c r="AZ1523" s="142">
        <f>IF(BA1523="",0,IFERROR(IF(VLOOKUP(BA1523,BA$44:BA1522,1,0)&gt;0,0,0),1))</f>
        <v>0</v>
      </c>
      <c r="BA1523" s="143">
        <f>IF(DATOS!J1481=AW$45,DATOS!C1481,"")</f>
        <v>0</v>
      </c>
    </row>
    <row r="1524" spans="51:53" x14ac:dyDescent="0.25">
      <c r="AY1524" s="142">
        <f t="shared" si="29"/>
        <v>1</v>
      </c>
      <c r="AZ1524" s="142">
        <f>IF(BA1524="",0,IFERROR(IF(VLOOKUP(BA1524,BA$44:BA1523,1,0)&gt;0,0,0),1))</f>
        <v>0</v>
      </c>
      <c r="BA1524" s="143">
        <f>IF(DATOS!J1482=AW$45,DATOS!C1482,"")</f>
        <v>0</v>
      </c>
    </row>
    <row r="1525" spans="51:53" x14ac:dyDescent="0.25">
      <c r="AY1525" s="142">
        <f t="shared" si="29"/>
        <v>1</v>
      </c>
      <c r="AZ1525" s="142">
        <f>IF(BA1525="",0,IFERROR(IF(VLOOKUP(BA1525,BA$44:BA1524,1,0)&gt;0,0,0),1))</f>
        <v>0</v>
      </c>
      <c r="BA1525" s="143">
        <f>IF(DATOS!J1483=AW$45,DATOS!C1483,"")</f>
        <v>0</v>
      </c>
    </row>
    <row r="1526" spans="51:53" x14ac:dyDescent="0.25">
      <c r="AY1526" s="142">
        <f t="shared" si="29"/>
        <v>1</v>
      </c>
      <c r="AZ1526" s="142">
        <f>IF(BA1526="",0,IFERROR(IF(VLOOKUP(BA1526,BA$44:BA1525,1,0)&gt;0,0,0),1))</f>
        <v>0</v>
      </c>
      <c r="BA1526" s="143">
        <f>IF(DATOS!J1484=AW$45,DATOS!C1484,"")</f>
        <v>0</v>
      </c>
    </row>
    <row r="1527" spans="51:53" x14ac:dyDescent="0.25">
      <c r="AY1527" s="142">
        <f t="shared" si="29"/>
        <v>1</v>
      </c>
      <c r="AZ1527" s="142">
        <f>IF(BA1527="",0,IFERROR(IF(VLOOKUP(BA1527,BA$44:BA1526,1,0)&gt;0,0,0),1))</f>
        <v>0</v>
      </c>
      <c r="BA1527" s="143">
        <f>IF(DATOS!J1485=AW$45,DATOS!C1485,"")</f>
        <v>0</v>
      </c>
    </row>
    <row r="1528" spans="51:53" x14ac:dyDescent="0.25">
      <c r="AY1528" s="142">
        <f t="shared" si="29"/>
        <v>1</v>
      </c>
      <c r="AZ1528" s="142">
        <f>IF(BA1528="",0,IFERROR(IF(VLOOKUP(BA1528,BA$44:BA1527,1,0)&gt;0,0,0),1))</f>
        <v>0</v>
      </c>
      <c r="BA1528" s="143">
        <f>IF(DATOS!J1486=AW$45,DATOS!C1486,"")</f>
        <v>0</v>
      </c>
    </row>
    <row r="1529" spans="51:53" x14ac:dyDescent="0.25">
      <c r="AY1529" s="142">
        <f t="shared" si="29"/>
        <v>1</v>
      </c>
      <c r="AZ1529" s="142">
        <f>IF(BA1529="",0,IFERROR(IF(VLOOKUP(BA1529,BA$44:BA1528,1,0)&gt;0,0,0),1))</f>
        <v>0</v>
      </c>
      <c r="BA1529" s="143">
        <f>IF(DATOS!J1487=AW$45,DATOS!C1487,"")</f>
        <v>0</v>
      </c>
    </row>
    <row r="1530" spans="51:53" x14ac:dyDescent="0.25">
      <c r="AY1530" s="142">
        <f t="shared" si="29"/>
        <v>1</v>
      </c>
      <c r="AZ1530" s="142">
        <f>IF(BA1530="",0,IFERROR(IF(VLOOKUP(BA1530,BA$44:BA1529,1,0)&gt;0,0,0),1))</f>
        <v>0</v>
      </c>
      <c r="BA1530" s="143">
        <f>IF(DATOS!J1488=AW$45,DATOS!C1488,"")</f>
        <v>0</v>
      </c>
    </row>
    <row r="1531" spans="51:53" x14ac:dyDescent="0.25">
      <c r="AY1531" s="142">
        <f t="shared" si="29"/>
        <v>1</v>
      </c>
      <c r="AZ1531" s="142">
        <f>IF(BA1531="",0,IFERROR(IF(VLOOKUP(BA1531,BA$44:BA1530,1,0)&gt;0,0,0),1))</f>
        <v>0</v>
      </c>
      <c r="BA1531" s="143">
        <f>IF(DATOS!J1489=AW$45,DATOS!C1489,"")</f>
        <v>0</v>
      </c>
    </row>
    <row r="1532" spans="51:53" x14ac:dyDescent="0.25">
      <c r="AY1532" s="142">
        <f t="shared" si="29"/>
        <v>1</v>
      </c>
      <c r="AZ1532" s="142">
        <f>IF(BA1532="",0,IFERROR(IF(VLOOKUP(BA1532,BA$44:BA1531,1,0)&gt;0,0,0),1))</f>
        <v>0</v>
      </c>
      <c r="BA1532" s="143">
        <f>IF(DATOS!J1490=AW$45,DATOS!C1490,"")</f>
        <v>0</v>
      </c>
    </row>
    <row r="1533" spans="51:53" x14ac:dyDescent="0.25">
      <c r="AY1533" s="142">
        <f t="shared" si="29"/>
        <v>1</v>
      </c>
      <c r="AZ1533" s="142">
        <f>IF(BA1533="",0,IFERROR(IF(VLOOKUP(BA1533,BA$44:BA1532,1,0)&gt;0,0,0),1))</f>
        <v>0</v>
      </c>
      <c r="BA1533" s="143">
        <f>IF(DATOS!J1491=AW$45,DATOS!C1491,"")</f>
        <v>0</v>
      </c>
    </row>
    <row r="1534" spans="51:53" x14ac:dyDescent="0.25">
      <c r="AY1534" s="142">
        <f t="shared" si="29"/>
        <v>1</v>
      </c>
      <c r="AZ1534" s="142">
        <f>IF(BA1534="",0,IFERROR(IF(VLOOKUP(BA1534,BA$44:BA1533,1,0)&gt;0,0,0),1))</f>
        <v>0</v>
      </c>
      <c r="BA1534" s="143">
        <f>IF(DATOS!J1492=AW$45,DATOS!C1492,"")</f>
        <v>0</v>
      </c>
    </row>
    <row r="1535" spans="51:53" x14ac:dyDescent="0.25">
      <c r="AY1535" s="142">
        <f t="shared" si="29"/>
        <v>1</v>
      </c>
      <c r="AZ1535" s="142">
        <f>IF(BA1535="",0,IFERROR(IF(VLOOKUP(BA1535,BA$44:BA1534,1,0)&gt;0,0,0),1))</f>
        <v>0</v>
      </c>
      <c r="BA1535" s="143">
        <f>IF(DATOS!J1493=AW$45,DATOS!C1493,"")</f>
        <v>0</v>
      </c>
    </row>
    <row r="1536" spans="51:53" x14ac:dyDescent="0.25">
      <c r="AY1536" s="142">
        <f t="shared" si="29"/>
        <v>1</v>
      </c>
      <c r="AZ1536" s="142">
        <f>IF(BA1536="",0,IFERROR(IF(VLOOKUP(BA1536,BA$44:BA1535,1,0)&gt;0,0,0),1))</f>
        <v>0</v>
      </c>
      <c r="BA1536" s="143">
        <f>IF(DATOS!J1494=AW$45,DATOS!C1494,"")</f>
        <v>0</v>
      </c>
    </row>
    <row r="1537" spans="51:53" x14ac:dyDescent="0.25">
      <c r="AY1537" s="142">
        <f t="shared" si="29"/>
        <v>1</v>
      </c>
      <c r="AZ1537" s="142">
        <f>IF(BA1537="",0,IFERROR(IF(VLOOKUP(BA1537,BA$44:BA1536,1,0)&gt;0,0,0),1))</f>
        <v>0</v>
      </c>
      <c r="BA1537" s="143">
        <f>IF(DATOS!J1495=AW$45,DATOS!C1495,"")</f>
        <v>0</v>
      </c>
    </row>
    <row r="1538" spans="51:53" x14ac:dyDescent="0.25">
      <c r="AY1538" s="142">
        <f t="shared" si="29"/>
        <v>1</v>
      </c>
      <c r="AZ1538" s="142">
        <f>IF(BA1538="",0,IFERROR(IF(VLOOKUP(BA1538,BA$44:BA1537,1,0)&gt;0,0,0),1))</f>
        <v>0</v>
      </c>
      <c r="BA1538" s="143">
        <f>IF(DATOS!J1496=AW$45,DATOS!C1496,"")</f>
        <v>0</v>
      </c>
    </row>
    <row r="1539" spans="51:53" x14ac:dyDescent="0.25">
      <c r="AY1539" s="142">
        <f t="shared" si="29"/>
        <v>1</v>
      </c>
      <c r="AZ1539" s="142">
        <f>IF(BA1539="",0,IFERROR(IF(VLOOKUP(BA1539,BA$44:BA1538,1,0)&gt;0,0,0),1))</f>
        <v>0</v>
      </c>
      <c r="BA1539" s="143">
        <f>IF(DATOS!J1497=AW$45,DATOS!C1497,"")</f>
        <v>0</v>
      </c>
    </row>
    <row r="1540" spans="51:53" x14ac:dyDescent="0.25">
      <c r="AY1540" s="142">
        <f t="shared" si="29"/>
        <v>1</v>
      </c>
      <c r="AZ1540" s="142">
        <f>IF(BA1540="",0,IFERROR(IF(VLOOKUP(BA1540,BA$44:BA1539,1,0)&gt;0,0,0),1))</f>
        <v>0</v>
      </c>
      <c r="BA1540" s="143">
        <f>IF(DATOS!J1498=AW$45,DATOS!C1498,"")</f>
        <v>0</v>
      </c>
    </row>
    <row r="1541" spans="51:53" x14ac:dyDescent="0.25">
      <c r="AY1541" s="142">
        <f t="shared" si="29"/>
        <v>1</v>
      </c>
      <c r="AZ1541" s="142">
        <f>IF(BA1541="",0,IFERROR(IF(VLOOKUP(BA1541,BA$44:BA1540,1,0)&gt;0,0,0),1))</f>
        <v>0</v>
      </c>
      <c r="BA1541" s="143">
        <f>IF(DATOS!J1499=AW$45,DATOS!C1499,"")</f>
        <v>0</v>
      </c>
    </row>
    <row r="1542" spans="51:53" x14ac:dyDescent="0.25">
      <c r="AY1542" s="142">
        <f t="shared" si="29"/>
        <v>1</v>
      </c>
      <c r="AZ1542" s="142">
        <f>IF(BA1542="",0,IFERROR(IF(VLOOKUP(BA1542,BA$44:BA1541,1,0)&gt;0,0,0),1))</f>
        <v>0</v>
      </c>
      <c r="BA1542" s="143">
        <f>IF(DATOS!J1500=AW$45,DATOS!C1500,"")</f>
        <v>0</v>
      </c>
    </row>
    <row r="1543" spans="51:53" x14ac:dyDescent="0.25">
      <c r="AY1543" s="142">
        <f t="shared" si="29"/>
        <v>1</v>
      </c>
      <c r="AZ1543" s="142">
        <f>IF(BA1543="",0,IFERROR(IF(VLOOKUP(BA1543,BA$44:BA1542,1,0)&gt;0,0,0),1))</f>
        <v>0</v>
      </c>
      <c r="BA1543" s="143">
        <f>IF(DATOS!J1501=AW$45,DATOS!C1501,"")</f>
        <v>0</v>
      </c>
    </row>
    <row r="1544" spans="51:53" x14ac:dyDescent="0.25">
      <c r="AY1544" s="142">
        <f t="shared" si="29"/>
        <v>1</v>
      </c>
      <c r="AZ1544" s="142">
        <f>IF(BA1544="",0,IFERROR(IF(VLOOKUP(BA1544,BA$44:BA1543,1,0)&gt;0,0,0),1))</f>
        <v>0</v>
      </c>
      <c r="BA1544" s="143">
        <f>IF(DATOS!J1502=AW$45,DATOS!C1502,"")</f>
        <v>0</v>
      </c>
    </row>
    <row r="1545" spans="51:53" x14ac:dyDescent="0.25">
      <c r="AY1545" s="142">
        <f t="shared" si="29"/>
        <v>1</v>
      </c>
      <c r="AZ1545" s="142">
        <f>IF(BA1545="",0,IFERROR(IF(VLOOKUP(BA1545,BA$44:BA1544,1,0)&gt;0,0,0),1))</f>
        <v>0</v>
      </c>
      <c r="BA1545" s="143">
        <f>IF(DATOS!J1503=AW$45,DATOS!C1503,"")</f>
        <v>0</v>
      </c>
    </row>
    <row r="1546" spans="51:53" x14ac:dyDescent="0.25">
      <c r="AY1546" s="142">
        <f t="shared" si="29"/>
        <v>1</v>
      </c>
      <c r="AZ1546" s="142">
        <f>IF(BA1546="",0,IFERROR(IF(VLOOKUP(BA1546,BA$44:BA1545,1,0)&gt;0,0,0),1))</f>
        <v>0</v>
      </c>
      <c r="BA1546" s="143">
        <f>IF(DATOS!J1504=AW$45,DATOS!C1504,"")</f>
        <v>0</v>
      </c>
    </row>
    <row r="1547" spans="51:53" x14ac:dyDescent="0.25">
      <c r="AY1547" s="142">
        <f t="shared" si="29"/>
        <v>1</v>
      </c>
      <c r="AZ1547" s="142">
        <f>IF(BA1547="",0,IFERROR(IF(VLOOKUP(BA1547,BA$44:BA1546,1,0)&gt;0,0,0),1))</f>
        <v>0</v>
      </c>
      <c r="BA1547" s="143">
        <f>IF(DATOS!J1505=AW$45,DATOS!C1505,"")</f>
        <v>0</v>
      </c>
    </row>
    <row r="1548" spans="51:53" x14ac:dyDescent="0.25">
      <c r="AY1548" s="142">
        <f t="shared" si="29"/>
        <v>1</v>
      </c>
      <c r="AZ1548" s="142">
        <f>IF(BA1548="",0,IFERROR(IF(VLOOKUP(BA1548,BA$44:BA1547,1,0)&gt;0,0,0),1))</f>
        <v>0</v>
      </c>
      <c r="BA1548" s="143">
        <f>IF(DATOS!J1506=AW$45,DATOS!C1506,"")</f>
        <v>0</v>
      </c>
    </row>
    <row r="1549" spans="51:53" x14ac:dyDescent="0.25">
      <c r="AY1549" s="142">
        <f t="shared" si="29"/>
        <v>1</v>
      </c>
      <c r="AZ1549" s="142">
        <f>IF(BA1549="",0,IFERROR(IF(VLOOKUP(BA1549,BA$44:BA1548,1,0)&gt;0,0,0),1))</f>
        <v>0</v>
      </c>
      <c r="BA1549" s="143">
        <f>IF(DATOS!J1507=AW$45,DATOS!C1507,"")</f>
        <v>0</v>
      </c>
    </row>
    <row r="1550" spans="51:53" x14ac:dyDescent="0.25">
      <c r="AY1550" s="142">
        <f t="shared" si="29"/>
        <v>1</v>
      </c>
      <c r="AZ1550" s="142">
        <f>IF(BA1550="",0,IFERROR(IF(VLOOKUP(BA1550,BA$44:BA1549,1,0)&gt;0,0,0),1))</f>
        <v>0</v>
      </c>
      <c r="BA1550" s="143">
        <f>IF(DATOS!J1508=AW$45,DATOS!C1508,"")</f>
        <v>0</v>
      </c>
    </row>
    <row r="1551" spans="51:53" x14ac:dyDescent="0.25">
      <c r="AY1551" s="142">
        <f t="shared" si="29"/>
        <v>1</v>
      </c>
      <c r="AZ1551" s="142">
        <f>IF(BA1551="",0,IFERROR(IF(VLOOKUP(BA1551,BA$44:BA1550,1,0)&gt;0,0,0),1))</f>
        <v>0</v>
      </c>
      <c r="BA1551" s="143">
        <f>IF(DATOS!J1509=AW$45,DATOS!C1509,"")</f>
        <v>0</v>
      </c>
    </row>
    <row r="1552" spans="51:53" x14ac:dyDescent="0.25">
      <c r="AY1552" s="142">
        <f t="shared" si="29"/>
        <v>1</v>
      </c>
      <c r="AZ1552" s="142">
        <f>IF(BA1552="",0,IFERROR(IF(VLOOKUP(BA1552,BA$44:BA1551,1,0)&gt;0,0,0),1))</f>
        <v>0</v>
      </c>
      <c r="BA1552" s="143">
        <f>IF(DATOS!J1510=AW$45,DATOS!C1510,"")</f>
        <v>0</v>
      </c>
    </row>
    <row r="1553" spans="51:53" x14ac:dyDescent="0.25">
      <c r="AY1553" s="142">
        <f t="shared" si="29"/>
        <v>1</v>
      </c>
      <c r="AZ1553" s="142">
        <f>IF(BA1553="",0,IFERROR(IF(VLOOKUP(BA1553,BA$44:BA1552,1,0)&gt;0,0,0),1))</f>
        <v>0</v>
      </c>
      <c r="BA1553" s="143">
        <f>IF(DATOS!J1511=AW$45,DATOS!C1511,"")</f>
        <v>0</v>
      </c>
    </row>
    <row r="1554" spans="51:53" x14ac:dyDescent="0.25">
      <c r="AY1554" s="142">
        <f t="shared" si="29"/>
        <v>1</v>
      </c>
      <c r="AZ1554" s="142">
        <f>IF(BA1554="",0,IFERROR(IF(VLOOKUP(BA1554,BA$44:BA1553,1,0)&gt;0,0,0),1))</f>
        <v>0</v>
      </c>
      <c r="BA1554" s="143">
        <f>IF(DATOS!J1512=AW$45,DATOS!C1512,"")</f>
        <v>0</v>
      </c>
    </row>
    <row r="1555" spans="51:53" x14ac:dyDescent="0.25">
      <c r="AY1555" s="142">
        <f t="shared" si="29"/>
        <v>1</v>
      </c>
      <c r="AZ1555" s="142">
        <f>IF(BA1555="",0,IFERROR(IF(VLOOKUP(BA1555,BA$44:BA1554,1,0)&gt;0,0,0),1))</f>
        <v>0</v>
      </c>
      <c r="BA1555" s="143">
        <f>IF(DATOS!J1513=AW$45,DATOS!C1513,"")</f>
        <v>0</v>
      </c>
    </row>
    <row r="1556" spans="51:53" x14ac:dyDescent="0.25">
      <c r="AY1556" s="142">
        <f t="shared" si="29"/>
        <v>1</v>
      </c>
      <c r="AZ1556" s="142">
        <f>IF(BA1556="",0,IFERROR(IF(VLOOKUP(BA1556,BA$44:BA1555,1,0)&gt;0,0,0),1))</f>
        <v>0</v>
      </c>
      <c r="BA1556" s="143">
        <f>IF(DATOS!J1514=AW$45,DATOS!C1514,"")</f>
        <v>0</v>
      </c>
    </row>
    <row r="1557" spans="51:53" x14ac:dyDescent="0.25">
      <c r="AY1557" s="142">
        <f t="shared" si="29"/>
        <v>1</v>
      </c>
      <c r="AZ1557" s="142">
        <f>IF(BA1557="",0,IFERROR(IF(VLOOKUP(BA1557,BA$44:BA1556,1,0)&gt;0,0,0),1))</f>
        <v>0</v>
      </c>
      <c r="BA1557" s="143">
        <f>IF(DATOS!J1515=AW$45,DATOS!C1515,"")</f>
        <v>0</v>
      </c>
    </row>
    <row r="1558" spans="51:53" x14ac:dyDescent="0.25">
      <c r="AY1558" s="142">
        <f t="shared" si="29"/>
        <v>1</v>
      </c>
      <c r="AZ1558" s="142">
        <f>IF(BA1558="",0,IFERROR(IF(VLOOKUP(BA1558,BA$44:BA1557,1,0)&gt;0,0,0),1))</f>
        <v>0</v>
      </c>
      <c r="BA1558" s="143">
        <f>IF(DATOS!J1516=AW$45,DATOS!C1516,"")</f>
        <v>0</v>
      </c>
    </row>
    <row r="1559" spans="51:53" x14ac:dyDescent="0.25">
      <c r="AY1559" s="142">
        <f t="shared" si="29"/>
        <v>1</v>
      </c>
      <c r="AZ1559" s="142">
        <f>IF(BA1559="",0,IFERROR(IF(VLOOKUP(BA1559,BA$44:BA1558,1,0)&gt;0,0,0),1))</f>
        <v>0</v>
      </c>
      <c r="BA1559" s="143">
        <f>IF(DATOS!J1517=AW$45,DATOS!C1517,"")</f>
        <v>0</v>
      </c>
    </row>
    <row r="1560" spans="51:53" x14ac:dyDescent="0.25">
      <c r="AY1560" s="142">
        <f t="shared" si="29"/>
        <v>1</v>
      </c>
      <c r="AZ1560" s="142">
        <f>IF(BA1560="",0,IFERROR(IF(VLOOKUP(BA1560,BA$44:BA1559,1,0)&gt;0,0,0),1))</f>
        <v>0</v>
      </c>
      <c r="BA1560" s="143">
        <f>IF(DATOS!J1518=AW$45,DATOS!C1518,"")</f>
        <v>0</v>
      </c>
    </row>
    <row r="1561" spans="51:53" x14ac:dyDescent="0.25">
      <c r="AY1561" s="142">
        <f t="shared" si="29"/>
        <v>1</v>
      </c>
      <c r="AZ1561" s="142">
        <f>IF(BA1561="",0,IFERROR(IF(VLOOKUP(BA1561,BA$44:BA1560,1,0)&gt;0,0,0),1))</f>
        <v>0</v>
      </c>
      <c r="BA1561" s="143">
        <f>IF(DATOS!J1519=AW$45,DATOS!C1519,"")</f>
        <v>0</v>
      </c>
    </row>
    <row r="1562" spans="51:53" x14ac:dyDescent="0.25">
      <c r="AY1562" s="142">
        <f t="shared" si="29"/>
        <v>1</v>
      </c>
      <c r="AZ1562" s="142">
        <f>IF(BA1562="",0,IFERROR(IF(VLOOKUP(BA1562,BA$44:BA1561,1,0)&gt;0,0,0),1))</f>
        <v>0</v>
      </c>
      <c r="BA1562" s="143">
        <f>IF(DATOS!J1520=AW$45,DATOS!C1520,"")</f>
        <v>0</v>
      </c>
    </row>
    <row r="1563" spans="51:53" x14ac:dyDescent="0.25">
      <c r="AY1563" s="142">
        <f t="shared" si="29"/>
        <v>1</v>
      </c>
      <c r="AZ1563" s="142">
        <f>IF(BA1563="",0,IFERROR(IF(VLOOKUP(BA1563,BA$44:BA1562,1,0)&gt;0,0,0),1))</f>
        <v>0</v>
      </c>
      <c r="BA1563" s="143">
        <f>IF(DATOS!J1521=AW$45,DATOS!C1521,"")</f>
        <v>0</v>
      </c>
    </row>
    <row r="1564" spans="51:53" x14ac:dyDescent="0.25">
      <c r="AY1564" s="142">
        <f t="shared" si="29"/>
        <v>1</v>
      </c>
      <c r="AZ1564" s="142">
        <f>IF(BA1564="",0,IFERROR(IF(VLOOKUP(BA1564,BA$44:BA1563,1,0)&gt;0,0,0),1))</f>
        <v>0</v>
      </c>
      <c r="BA1564" s="143">
        <f>IF(DATOS!J1522=AW$45,DATOS!C1522,"")</f>
        <v>0</v>
      </c>
    </row>
    <row r="1565" spans="51:53" x14ac:dyDescent="0.25">
      <c r="AY1565" s="142">
        <f t="shared" si="29"/>
        <v>1</v>
      </c>
      <c r="AZ1565" s="142">
        <f>IF(BA1565="",0,IFERROR(IF(VLOOKUP(BA1565,BA$44:BA1564,1,0)&gt;0,0,0),1))</f>
        <v>0</v>
      </c>
      <c r="BA1565" s="143">
        <f>IF(DATOS!J1523=AW$45,DATOS!C1523,"")</f>
        <v>0</v>
      </c>
    </row>
    <row r="1566" spans="51:53" x14ac:dyDescent="0.25">
      <c r="AY1566" s="142">
        <f t="shared" si="29"/>
        <v>1</v>
      </c>
      <c r="AZ1566" s="142">
        <f>IF(BA1566="",0,IFERROR(IF(VLOOKUP(BA1566,BA$44:BA1565,1,0)&gt;0,0,0),1))</f>
        <v>0</v>
      </c>
      <c r="BA1566" s="143">
        <f>IF(DATOS!J1524=AW$45,DATOS!C1524,"")</f>
        <v>0</v>
      </c>
    </row>
    <row r="1567" spans="51:53" x14ac:dyDescent="0.25">
      <c r="AY1567" s="142">
        <f t="shared" si="29"/>
        <v>1</v>
      </c>
      <c r="AZ1567" s="142">
        <f>IF(BA1567="",0,IFERROR(IF(VLOOKUP(BA1567,BA$44:BA1566,1,0)&gt;0,0,0),1))</f>
        <v>0</v>
      </c>
      <c r="BA1567" s="143">
        <f>IF(DATOS!J1525=AW$45,DATOS!C1525,"")</f>
        <v>0</v>
      </c>
    </row>
    <row r="1568" spans="51:53" x14ac:dyDescent="0.25">
      <c r="AY1568" s="142">
        <f t="shared" si="29"/>
        <v>1</v>
      </c>
      <c r="AZ1568" s="142">
        <f>IF(BA1568="",0,IFERROR(IF(VLOOKUP(BA1568,BA$44:BA1567,1,0)&gt;0,0,0),1))</f>
        <v>0</v>
      </c>
      <c r="BA1568" s="143">
        <f>IF(DATOS!J1526=AW$45,DATOS!C1526,"")</f>
        <v>0</v>
      </c>
    </row>
    <row r="1569" spans="51:53" x14ac:dyDescent="0.25">
      <c r="AY1569" s="142">
        <f t="shared" si="29"/>
        <v>1</v>
      </c>
      <c r="AZ1569" s="142">
        <f>IF(BA1569="",0,IFERROR(IF(VLOOKUP(BA1569,BA$44:BA1568,1,0)&gt;0,0,0),1))</f>
        <v>0</v>
      </c>
      <c r="BA1569" s="143">
        <f>IF(DATOS!J1527=AW$45,DATOS!C1527,"")</f>
        <v>0</v>
      </c>
    </row>
    <row r="1570" spans="51:53" x14ac:dyDescent="0.25">
      <c r="AY1570" s="142">
        <f t="shared" si="29"/>
        <v>1</v>
      </c>
      <c r="AZ1570" s="142">
        <f>IF(BA1570="",0,IFERROR(IF(VLOOKUP(BA1570,BA$44:BA1569,1,0)&gt;0,0,0),1))</f>
        <v>0</v>
      </c>
      <c r="BA1570" s="143">
        <f>IF(DATOS!J1528=AW$45,DATOS!C1528,"")</f>
        <v>0</v>
      </c>
    </row>
    <row r="1571" spans="51:53" x14ac:dyDescent="0.25">
      <c r="AY1571" s="142">
        <f t="shared" si="29"/>
        <v>1</v>
      </c>
      <c r="AZ1571" s="142">
        <f>IF(BA1571="",0,IFERROR(IF(VLOOKUP(BA1571,BA$44:BA1570,1,0)&gt;0,0,0),1))</f>
        <v>0</v>
      </c>
      <c r="BA1571" s="143">
        <f>IF(DATOS!J1529=AW$45,DATOS!C1529,"")</f>
        <v>0</v>
      </c>
    </row>
    <row r="1572" spans="51:53" x14ac:dyDescent="0.25">
      <c r="AY1572" s="142">
        <f t="shared" si="29"/>
        <v>1</v>
      </c>
      <c r="AZ1572" s="142">
        <f>IF(BA1572="",0,IFERROR(IF(VLOOKUP(BA1572,BA$44:BA1571,1,0)&gt;0,0,0),1))</f>
        <v>0</v>
      </c>
      <c r="BA1572" s="143">
        <f>IF(DATOS!J1530=AW$45,DATOS!C1530,"")</f>
        <v>0</v>
      </c>
    </row>
    <row r="1573" spans="51:53" x14ac:dyDescent="0.25">
      <c r="AY1573" s="142">
        <f t="shared" si="29"/>
        <v>1</v>
      </c>
      <c r="AZ1573" s="142">
        <f>IF(BA1573="",0,IFERROR(IF(VLOOKUP(BA1573,BA$44:BA1572,1,0)&gt;0,0,0),1))</f>
        <v>0</v>
      </c>
      <c r="BA1573" s="143">
        <f>IF(DATOS!J1531=AW$45,DATOS!C1531,"")</f>
        <v>0</v>
      </c>
    </row>
    <row r="1574" spans="51:53" x14ac:dyDescent="0.25">
      <c r="AY1574" s="142">
        <f t="shared" si="29"/>
        <v>1</v>
      </c>
      <c r="AZ1574" s="142">
        <f>IF(BA1574="",0,IFERROR(IF(VLOOKUP(BA1574,BA$44:BA1573,1,0)&gt;0,0,0),1))</f>
        <v>0</v>
      </c>
      <c r="BA1574" s="143">
        <f>IF(DATOS!J1532=AW$45,DATOS!C1532,"")</f>
        <v>0</v>
      </c>
    </row>
    <row r="1575" spans="51:53" x14ac:dyDescent="0.25">
      <c r="AY1575" s="142">
        <f t="shared" si="29"/>
        <v>1</v>
      </c>
      <c r="AZ1575" s="142">
        <f>IF(BA1575="",0,IFERROR(IF(VLOOKUP(BA1575,BA$44:BA1574,1,0)&gt;0,0,0),1))</f>
        <v>0</v>
      </c>
      <c r="BA1575" s="143">
        <f>IF(DATOS!J1533=AW$45,DATOS!C1533,"")</f>
        <v>0</v>
      </c>
    </row>
    <row r="1576" spans="51:53" x14ac:dyDescent="0.25">
      <c r="AY1576" s="142">
        <f t="shared" si="29"/>
        <v>1</v>
      </c>
      <c r="AZ1576" s="142">
        <f>IF(BA1576="",0,IFERROR(IF(VLOOKUP(BA1576,BA$44:BA1575,1,0)&gt;0,0,0),1))</f>
        <v>0</v>
      </c>
      <c r="BA1576" s="143">
        <f>IF(DATOS!J1534=AW$45,DATOS!C1534,"")</f>
        <v>0</v>
      </c>
    </row>
    <row r="1577" spans="51:53" x14ac:dyDescent="0.25">
      <c r="AY1577" s="142">
        <f t="shared" si="29"/>
        <v>1</v>
      </c>
      <c r="AZ1577" s="142">
        <f>IF(BA1577="",0,IFERROR(IF(VLOOKUP(BA1577,BA$44:BA1576,1,0)&gt;0,0,0),1))</f>
        <v>0</v>
      </c>
      <c r="BA1577" s="143">
        <f>IF(DATOS!J1535=AW$45,DATOS!C1535,"")</f>
        <v>0</v>
      </c>
    </row>
    <row r="1578" spans="51:53" x14ac:dyDescent="0.25">
      <c r="AY1578" s="142">
        <f t="shared" si="29"/>
        <v>1</v>
      </c>
      <c r="AZ1578" s="142">
        <f>IF(BA1578="",0,IFERROR(IF(VLOOKUP(BA1578,BA$44:BA1577,1,0)&gt;0,0,0),1))</f>
        <v>0</v>
      </c>
      <c r="BA1578" s="143">
        <f>IF(DATOS!J1536=AW$45,DATOS!C1536,"")</f>
        <v>0</v>
      </c>
    </row>
    <row r="1579" spans="51:53" x14ac:dyDescent="0.25">
      <c r="AY1579" s="142">
        <f t="shared" si="29"/>
        <v>1</v>
      </c>
      <c r="AZ1579" s="142">
        <f>IF(BA1579="",0,IFERROR(IF(VLOOKUP(BA1579,BA$44:BA1578,1,0)&gt;0,0,0),1))</f>
        <v>0</v>
      </c>
      <c r="BA1579" s="143">
        <f>IF(DATOS!J1537=AW$45,DATOS!C1537,"")</f>
        <v>0</v>
      </c>
    </row>
    <row r="1580" spans="51:53" x14ac:dyDescent="0.25">
      <c r="AY1580" s="142">
        <f t="shared" ref="AY1580:AY1643" si="30">AY1579+AZ1580</f>
        <v>1</v>
      </c>
      <c r="AZ1580" s="142">
        <f>IF(BA1580="",0,IFERROR(IF(VLOOKUP(BA1580,BA$44:BA1579,1,0)&gt;0,0,0),1))</f>
        <v>0</v>
      </c>
      <c r="BA1580" s="143">
        <f>IF(DATOS!J1538=AW$45,DATOS!C1538,"")</f>
        <v>0</v>
      </c>
    </row>
    <row r="1581" spans="51:53" x14ac:dyDescent="0.25">
      <c r="AY1581" s="142">
        <f t="shared" si="30"/>
        <v>1</v>
      </c>
      <c r="AZ1581" s="142">
        <f>IF(BA1581="",0,IFERROR(IF(VLOOKUP(BA1581,BA$44:BA1580,1,0)&gt;0,0,0),1))</f>
        <v>0</v>
      </c>
      <c r="BA1581" s="143">
        <f>IF(DATOS!J1539=AW$45,DATOS!C1539,"")</f>
        <v>0</v>
      </c>
    </row>
    <row r="1582" spans="51:53" x14ac:dyDescent="0.25">
      <c r="AY1582" s="142">
        <f t="shared" si="30"/>
        <v>1</v>
      </c>
      <c r="AZ1582" s="142">
        <f>IF(BA1582="",0,IFERROR(IF(VLOOKUP(BA1582,BA$44:BA1581,1,0)&gt;0,0,0),1))</f>
        <v>0</v>
      </c>
      <c r="BA1582" s="143">
        <f>IF(DATOS!J1540=AW$45,DATOS!C1540,"")</f>
        <v>0</v>
      </c>
    </row>
    <row r="1583" spans="51:53" x14ac:dyDescent="0.25">
      <c r="AY1583" s="142">
        <f t="shared" si="30"/>
        <v>1</v>
      </c>
      <c r="AZ1583" s="142">
        <f>IF(BA1583="",0,IFERROR(IF(VLOOKUP(BA1583,BA$44:BA1582,1,0)&gt;0,0,0),1))</f>
        <v>0</v>
      </c>
      <c r="BA1583" s="143">
        <f>IF(DATOS!J1541=AW$45,DATOS!C1541,"")</f>
        <v>0</v>
      </c>
    </row>
    <row r="1584" spans="51:53" x14ac:dyDescent="0.25">
      <c r="AY1584" s="142">
        <f t="shared" si="30"/>
        <v>1</v>
      </c>
      <c r="AZ1584" s="142">
        <f>IF(BA1584="",0,IFERROR(IF(VLOOKUP(BA1584,BA$44:BA1583,1,0)&gt;0,0,0),1))</f>
        <v>0</v>
      </c>
      <c r="BA1584" s="143">
        <f>IF(DATOS!J1542=AW$45,DATOS!C1542,"")</f>
        <v>0</v>
      </c>
    </row>
    <row r="1585" spans="51:53" x14ac:dyDescent="0.25">
      <c r="AY1585" s="142">
        <f t="shared" si="30"/>
        <v>1</v>
      </c>
      <c r="AZ1585" s="142">
        <f>IF(BA1585="",0,IFERROR(IF(VLOOKUP(BA1585,BA$44:BA1584,1,0)&gt;0,0,0),1))</f>
        <v>0</v>
      </c>
      <c r="BA1585" s="143">
        <f>IF(DATOS!J1543=AW$45,DATOS!C1543,"")</f>
        <v>0</v>
      </c>
    </row>
    <row r="1586" spans="51:53" x14ac:dyDescent="0.25">
      <c r="AY1586" s="142">
        <f t="shared" si="30"/>
        <v>1</v>
      </c>
      <c r="AZ1586" s="142">
        <f>IF(BA1586="",0,IFERROR(IF(VLOOKUP(BA1586,BA$44:BA1585,1,0)&gt;0,0,0),1))</f>
        <v>0</v>
      </c>
      <c r="BA1586" s="143">
        <f>IF(DATOS!J1544=AW$45,DATOS!C1544,"")</f>
        <v>0</v>
      </c>
    </row>
    <row r="1587" spans="51:53" x14ac:dyDescent="0.25">
      <c r="AY1587" s="142">
        <f t="shared" si="30"/>
        <v>1</v>
      </c>
      <c r="AZ1587" s="142">
        <f>IF(BA1587="",0,IFERROR(IF(VLOOKUP(BA1587,BA$44:BA1586,1,0)&gt;0,0,0),1))</f>
        <v>0</v>
      </c>
      <c r="BA1587" s="143">
        <f>IF(DATOS!J1545=AW$45,DATOS!C1545,"")</f>
        <v>0</v>
      </c>
    </row>
    <row r="1588" spans="51:53" x14ac:dyDescent="0.25">
      <c r="AY1588" s="142">
        <f t="shared" si="30"/>
        <v>1</v>
      </c>
      <c r="AZ1588" s="142">
        <f>IF(BA1588="",0,IFERROR(IF(VLOOKUP(BA1588,BA$44:BA1587,1,0)&gt;0,0,0),1))</f>
        <v>0</v>
      </c>
      <c r="BA1588" s="143">
        <f>IF(DATOS!J1546=AW$45,DATOS!C1546,"")</f>
        <v>0</v>
      </c>
    </row>
    <row r="1589" spans="51:53" x14ac:dyDescent="0.25">
      <c r="AY1589" s="142">
        <f t="shared" si="30"/>
        <v>1</v>
      </c>
      <c r="AZ1589" s="142">
        <f>IF(BA1589="",0,IFERROR(IF(VLOOKUP(BA1589,BA$44:BA1588,1,0)&gt;0,0,0),1))</f>
        <v>0</v>
      </c>
      <c r="BA1589" s="143">
        <f>IF(DATOS!J1547=AW$45,DATOS!C1547,"")</f>
        <v>0</v>
      </c>
    </row>
    <row r="1590" spans="51:53" x14ac:dyDescent="0.25">
      <c r="AY1590" s="142">
        <f t="shared" si="30"/>
        <v>1</v>
      </c>
      <c r="AZ1590" s="142">
        <f>IF(BA1590="",0,IFERROR(IF(VLOOKUP(BA1590,BA$44:BA1589,1,0)&gt;0,0,0),1))</f>
        <v>0</v>
      </c>
      <c r="BA1590" s="143">
        <f>IF(DATOS!J1548=AW$45,DATOS!C1548,"")</f>
        <v>0</v>
      </c>
    </row>
    <row r="1591" spans="51:53" x14ac:dyDescent="0.25">
      <c r="AY1591" s="142">
        <f t="shared" si="30"/>
        <v>1</v>
      </c>
      <c r="AZ1591" s="142">
        <f>IF(BA1591="",0,IFERROR(IF(VLOOKUP(BA1591,BA$44:BA1590,1,0)&gt;0,0,0),1))</f>
        <v>0</v>
      </c>
      <c r="BA1591" s="143">
        <f>IF(DATOS!J1549=AW$45,DATOS!C1549,"")</f>
        <v>0</v>
      </c>
    </row>
    <row r="1592" spans="51:53" x14ac:dyDescent="0.25">
      <c r="AY1592" s="142">
        <f t="shared" si="30"/>
        <v>1</v>
      </c>
      <c r="AZ1592" s="142">
        <f>IF(BA1592="",0,IFERROR(IF(VLOOKUP(BA1592,BA$44:BA1591,1,0)&gt;0,0,0),1))</f>
        <v>0</v>
      </c>
      <c r="BA1592" s="143">
        <f>IF(DATOS!J1550=AW$45,DATOS!C1550,"")</f>
        <v>0</v>
      </c>
    </row>
    <row r="1593" spans="51:53" x14ac:dyDescent="0.25">
      <c r="AY1593" s="142">
        <f t="shared" si="30"/>
        <v>1</v>
      </c>
      <c r="AZ1593" s="142">
        <f>IF(BA1593="",0,IFERROR(IF(VLOOKUP(BA1593,BA$44:BA1592,1,0)&gt;0,0,0),1))</f>
        <v>0</v>
      </c>
      <c r="BA1593" s="143">
        <f>IF(DATOS!J1551=AW$45,DATOS!C1551,"")</f>
        <v>0</v>
      </c>
    </row>
    <row r="1594" spans="51:53" x14ac:dyDescent="0.25">
      <c r="AY1594" s="142">
        <f t="shared" si="30"/>
        <v>1</v>
      </c>
      <c r="AZ1594" s="142">
        <f>IF(BA1594="",0,IFERROR(IF(VLOOKUP(BA1594,BA$44:BA1593,1,0)&gt;0,0,0),1))</f>
        <v>0</v>
      </c>
      <c r="BA1594" s="143">
        <f>IF(DATOS!J1552=AW$45,DATOS!C1552,"")</f>
        <v>0</v>
      </c>
    </row>
    <row r="1595" spans="51:53" x14ac:dyDescent="0.25">
      <c r="AY1595" s="142">
        <f t="shared" si="30"/>
        <v>1</v>
      </c>
      <c r="AZ1595" s="142">
        <f>IF(BA1595="",0,IFERROR(IF(VLOOKUP(BA1595,BA$44:BA1594,1,0)&gt;0,0,0),1))</f>
        <v>0</v>
      </c>
      <c r="BA1595" s="143">
        <f>IF(DATOS!J1553=AW$45,DATOS!C1553,"")</f>
        <v>0</v>
      </c>
    </row>
    <row r="1596" spans="51:53" x14ac:dyDescent="0.25">
      <c r="AY1596" s="142">
        <f t="shared" si="30"/>
        <v>1</v>
      </c>
      <c r="AZ1596" s="142">
        <f>IF(BA1596="",0,IFERROR(IF(VLOOKUP(BA1596,BA$44:BA1595,1,0)&gt;0,0,0),1))</f>
        <v>0</v>
      </c>
      <c r="BA1596" s="143">
        <f>IF(DATOS!J1554=AW$45,DATOS!C1554,"")</f>
        <v>0</v>
      </c>
    </row>
    <row r="1597" spans="51:53" x14ac:dyDescent="0.25">
      <c r="AY1597" s="142">
        <f t="shared" si="30"/>
        <v>1</v>
      </c>
      <c r="AZ1597" s="142">
        <f>IF(BA1597="",0,IFERROR(IF(VLOOKUP(BA1597,BA$44:BA1596,1,0)&gt;0,0,0),1))</f>
        <v>0</v>
      </c>
      <c r="BA1597" s="143">
        <f>IF(DATOS!J1555=AW$45,DATOS!C1555,"")</f>
        <v>0</v>
      </c>
    </row>
    <row r="1598" spans="51:53" x14ac:dyDescent="0.25">
      <c r="AY1598" s="142">
        <f t="shared" si="30"/>
        <v>1</v>
      </c>
      <c r="AZ1598" s="142">
        <f>IF(BA1598="",0,IFERROR(IF(VLOOKUP(BA1598,BA$44:BA1597,1,0)&gt;0,0,0),1))</f>
        <v>0</v>
      </c>
      <c r="BA1598" s="143">
        <f>IF(DATOS!J1556=AW$45,DATOS!C1556,"")</f>
        <v>0</v>
      </c>
    </row>
    <row r="1599" spans="51:53" x14ac:dyDescent="0.25">
      <c r="AY1599" s="142">
        <f t="shared" si="30"/>
        <v>1</v>
      </c>
      <c r="AZ1599" s="142">
        <f>IF(BA1599="",0,IFERROR(IF(VLOOKUP(BA1599,BA$44:BA1598,1,0)&gt;0,0,0),1))</f>
        <v>0</v>
      </c>
      <c r="BA1599" s="143">
        <f>IF(DATOS!J1557=AW$45,DATOS!C1557,"")</f>
        <v>0</v>
      </c>
    </row>
    <row r="1600" spans="51:53" x14ac:dyDescent="0.25">
      <c r="AY1600" s="142">
        <f t="shared" si="30"/>
        <v>1</v>
      </c>
      <c r="AZ1600" s="142">
        <f>IF(BA1600="",0,IFERROR(IF(VLOOKUP(BA1600,BA$44:BA1599,1,0)&gt;0,0,0),1))</f>
        <v>0</v>
      </c>
      <c r="BA1600" s="143">
        <f>IF(DATOS!J1558=AW$45,DATOS!C1558,"")</f>
        <v>0</v>
      </c>
    </row>
    <row r="1601" spans="51:53" x14ac:dyDescent="0.25">
      <c r="AY1601" s="142">
        <f t="shared" si="30"/>
        <v>1</v>
      </c>
      <c r="AZ1601" s="142">
        <f>IF(BA1601="",0,IFERROR(IF(VLOOKUP(BA1601,BA$44:BA1600,1,0)&gt;0,0,0),1))</f>
        <v>0</v>
      </c>
      <c r="BA1601" s="143">
        <f>IF(DATOS!J1559=AW$45,DATOS!C1559,"")</f>
        <v>0</v>
      </c>
    </row>
    <row r="1602" spans="51:53" x14ac:dyDescent="0.25">
      <c r="AY1602" s="142">
        <f t="shared" si="30"/>
        <v>1</v>
      </c>
      <c r="AZ1602" s="142">
        <f>IF(BA1602="",0,IFERROR(IF(VLOOKUP(BA1602,BA$44:BA1601,1,0)&gt;0,0,0),1))</f>
        <v>0</v>
      </c>
      <c r="BA1602" s="143">
        <f>IF(DATOS!J1560=AW$45,DATOS!C1560,"")</f>
        <v>0</v>
      </c>
    </row>
    <row r="1603" spans="51:53" x14ac:dyDescent="0.25">
      <c r="AY1603" s="142">
        <f t="shared" si="30"/>
        <v>1</v>
      </c>
      <c r="AZ1603" s="142">
        <f>IF(BA1603="",0,IFERROR(IF(VLOOKUP(BA1603,BA$44:BA1602,1,0)&gt;0,0,0),1))</f>
        <v>0</v>
      </c>
      <c r="BA1603" s="143">
        <f>IF(DATOS!J1561=AW$45,DATOS!C1561,"")</f>
        <v>0</v>
      </c>
    </row>
    <row r="1604" spans="51:53" x14ac:dyDescent="0.25">
      <c r="AY1604" s="142">
        <f t="shared" si="30"/>
        <v>1</v>
      </c>
      <c r="AZ1604" s="142">
        <f>IF(BA1604="",0,IFERROR(IF(VLOOKUP(BA1604,BA$44:BA1603,1,0)&gt;0,0,0),1))</f>
        <v>0</v>
      </c>
      <c r="BA1604" s="143">
        <f>IF(DATOS!J1562=AW$45,DATOS!C1562,"")</f>
        <v>0</v>
      </c>
    </row>
    <row r="1605" spans="51:53" x14ac:dyDescent="0.25">
      <c r="AY1605" s="142">
        <f t="shared" si="30"/>
        <v>1</v>
      </c>
      <c r="AZ1605" s="142">
        <f>IF(BA1605="",0,IFERROR(IF(VLOOKUP(BA1605,BA$44:BA1604,1,0)&gt;0,0,0),1))</f>
        <v>0</v>
      </c>
      <c r="BA1605" s="143">
        <f>IF(DATOS!J1563=AW$45,DATOS!C1563,"")</f>
        <v>0</v>
      </c>
    </row>
    <row r="1606" spans="51:53" x14ac:dyDescent="0.25">
      <c r="AY1606" s="142">
        <f t="shared" si="30"/>
        <v>1</v>
      </c>
      <c r="AZ1606" s="142">
        <f>IF(BA1606="",0,IFERROR(IF(VLOOKUP(BA1606,BA$44:BA1605,1,0)&gt;0,0,0),1))</f>
        <v>0</v>
      </c>
      <c r="BA1606" s="143">
        <f>IF(DATOS!J1564=AW$45,DATOS!C1564,"")</f>
        <v>0</v>
      </c>
    </row>
    <row r="1607" spans="51:53" x14ac:dyDescent="0.25">
      <c r="AY1607" s="142">
        <f t="shared" si="30"/>
        <v>1</v>
      </c>
      <c r="AZ1607" s="142">
        <f>IF(BA1607="",0,IFERROR(IF(VLOOKUP(BA1607,BA$44:BA1606,1,0)&gt;0,0,0),1))</f>
        <v>0</v>
      </c>
      <c r="BA1607" s="143">
        <f>IF(DATOS!J1565=AW$45,DATOS!C1565,"")</f>
        <v>0</v>
      </c>
    </row>
    <row r="1608" spans="51:53" x14ac:dyDescent="0.25">
      <c r="AY1608" s="142">
        <f t="shared" si="30"/>
        <v>1</v>
      </c>
      <c r="AZ1608" s="142">
        <f>IF(BA1608="",0,IFERROR(IF(VLOOKUP(BA1608,BA$44:BA1607,1,0)&gt;0,0,0),1))</f>
        <v>0</v>
      </c>
      <c r="BA1608" s="143">
        <f>IF(DATOS!J1566=AW$45,DATOS!C1566,"")</f>
        <v>0</v>
      </c>
    </row>
    <row r="1609" spans="51:53" x14ac:dyDescent="0.25">
      <c r="AY1609" s="142">
        <f t="shared" si="30"/>
        <v>1</v>
      </c>
      <c r="AZ1609" s="142">
        <f>IF(BA1609="",0,IFERROR(IF(VLOOKUP(BA1609,BA$44:BA1608,1,0)&gt;0,0,0),1))</f>
        <v>0</v>
      </c>
      <c r="BA1609" s="143">
        <f>IF(DATOS!J1567=AW$45,DATOS!C1567,"")</f>
        <v>0</v>
      </c>
    </row>
    <row r="1610" spans="51:53" x14ac:dyDescent="0.25">
      <c r="AY1610" s="142">
        <f t="shared" si="30"/>
        <v>1</v>
      </c>
      <c r="AZ1610" s="142">
        <f>IF(BA1610="",0,IFERROR(IF(VLOOKUP(BA1610,BA$44:BA1609,1,0)&gt;0,0,0),1))</f>
        <v>0</v>
      </c>
      <c r="BA1610" s="143">
        <f>IF(DATOS!J1568=AW$45,DATOS!C1568,"")</f>
        <v>0</v>
      </c>
    </row>
    <row r="1611" spans="51:53" x14ac:dyDescent="0.25">
      <c r="AY1611" s="142">
        <f t="shared" si="30"/>
        <v>1</v>
      </c>
      <c r="AZ1611" s="142">
        <f>IF(BA1611="",0,IFERROR(IF(VLOOKUP(BA1611,BA$44:BA1610,1,0)&gt;0,0,0),1))</f>
        <v>0</v>
      </c>
      <c r="BA1611" s="143">
        <f>IF(DATOS!J1569=AW$45,DATOS!C1569,"")</f>
        <v>0</v>
      </c>
    </row>
    <row r="1612" spans="51:53" x14ac:dyDescent="0.25">
      <c r="AY1612" s="142">
        <f t="shared" si="30"/>
        <v>1</v>
      </c>
      <c r="AZ1612" s="142">
        <f>IF(BA1612="",0,IFERROR(IF(VLOOKUP(BA1612,BA$44:BA1611,1,0)&gt;0,0,0),1))</f>
        <v>0</v>
      </c>
      <c r="BA1612" s="143">
        <f>IF(DATOS!J1570=AW$45,DATOS!C1570,"")</f>
        <v>0</v>
      </c>
    </row>
    <row r="1613" spans="51:53" x14ac:dyDescent="0.25">
      <c r="AY1613" s="142">
        <f t="shared" si="30"/>
        <v>1</v>
      </c>
      <c r="AZ1613" s="142">
        <f>IF(BA1613="",0,IFERROR(IF(VLOOKUP(BA1613,BA$44:BA1612,1,0)&gt;0,0,0),1))</f>
        <v>0</v>
      </c>
      <c r="BA1613" s="143">
        <f>IF(DATOS!J1571=AW$45,DATOS!C1571,"")</f>
        <v>0</v>
      </c>
    </row>
    <row r="1614" spans="51:53" x14ac:dyDescent="0.25">
      <c r="AY1614" s="142">
        <f t="shared" si="30"/>
        <v>1</v>
      </c>
      <c r="AZ1614" s="142">
        <f>IF(BA1614="",0,IFERROR(IF(VLOOKUP(BA1614,BA$44:BA1613,1,0)&gt;0,0,0),1))</f>
        <v>0</v>
      </c>
      <c r="BA1614" s="143">
        <f>IF(DATOS!J1572=AW$45,DATOS!C1572,"")</f>
        <v>0</v>
      </c>
    </row>
    <row r="1615" spans="51:53" x14ac:dyDescent="0.25">
      <c r="AY1615" s="142">
        <f t="shared" si="30"/>
        <v>1</v>
      </c>
      <c r="AZ1615" s="142">
        <f>IF(BA1615="",0,IFERROR(IF(VLOOKUP(BA1615,BA$44:BA1614,1,0)&gt;0,0,0),1))</f>
        <v>0</v>
      </c>
      <c r="BA1615" s="143">
        <f>IF(DATOS!J1573=AW$45,DATOS!C1573,"")</f>
        <v>0</v>
      </c>
    </row>
    <row r="1616" spans="51:53" x14ac:dyDescent="0.25">
      <c r="AY1616" s="142">
        <f t="shared" si="30"/>
        <v>1</v>
      </c>
      <c r="AZ1616" s="142">
        <f>IF(BA1616="",0,IFERROR(IF(VLOOKUP(BA1616,BA$44:BA1615,1,0)&gt;0,0,0),1))</f>
        <v>0</v>
      </c>
      <c r="BA1616" s="143">
        <f>IF(DATOS!J1574=AW$45,DATOS!C1574,"")</f>
        <v>0</v>
      </c>
    </row>
    <row r="1617" spans="51:53" x14ac:dyDescent="0.25">
      <c r="AY1617" s="142">
        <f t="shared" si="30"/>
        <v>1</v>
      </c>
      <c r="AZ1617" s="142">
        <f>IF(BA1617="",0,IFERROR(IF(VLOOKUP(BA1617,BA$44:BA1616,1,0)&gt;0,0,0),1))</f>
        <v>0</v>
      </c>
      <c r="BA1617" s="143">
        <f>IF(DATOS!J1575=AW$45,DATOS!C1575,"")</f>
        <v>0</v>
      </c>
    </row>
    <row r="1618" spans="51:53" x14ac:dyDescent="0.25">
      <c r="AY1618" s="142">
        <f t="shared" si="30"/>
        <v>1</v>
      </c>
      <c r="AZ1618" s="142">
        <f>IF(BA1618="",0,IFERROR(IF(VLOOKUP(BA1618,BA$44:BA1617,1,0)&gt;0,0,0),1))</f>
        <v>0</v>
      </c>
      <c r="BA1618" s="143">
        <f>IF(DATOS!J1576=AW$45,DATOS!C1576,"")</f>
        <v>0</v>
      </c>
    </row>
    <row r="1619" spans="51:53" x14ac:dyDescent="0.25">
      <c r="AY1619" s="142">
        <f t="shared" si="30"/>
        <v>1</v>
      </c>
      <c r="AZ1619" s="142">
        <f>IF(BA1619="",0,IFERROR(IF(VLOOKUP(BA1619,BA$44:BA1618,1,0)&gt;0,0,0),1))</f>
        <v>0</v>
      </c>
      <c r="BA1619" s="143">
        <f>IF(DATOS!J1577=AW$45,DATOS!C1577,"")</f>
        <v>0</v>
      </c>
    </row>
    <row r="1620" spans="51:53" x14ac:dyDescent="0.25">
      <c r="AY1620" s="142">
        <f t="shared" si="30"/>
        <v>1</v>
      </c>
      <c r="AZ1620" s="142">
        <f>IF(BA1620="",0,IFERROR(IF(VLOOKUP(BA1620,BA$44:BA1619,1,0)&gt;0,0,0),1))</f>
        <v>0</v>
      </c>
      <c r="BA1620" s="143">
        <f>IF(DATOS!J1578=AW$45,DATOS!C1578,"")</f>
        <v>0</v>
      </c>
    </row>
    <row r="1621" spans="51:53" x14ac:dyDescent="0.25">
      <c r="AY1621" s="142">
        <f t="shared" si="30"/>
        <v>1</v>
      </c>
      <c r="AZ1621" s="142">
        <f>IF(BA1621="",0,IFERROR(IF(VLOOKUP(BA1621,BA$44:BA1620,1,0)&gt;0,0,0),1))</f>
        <v>0</v>
      </c>
      <c r="BA1621" s="143">
        <f>IF(DATOS!J1579=AW$45,DATOS!C1579,"")</f>
        <v>0</v>
      </c>
    </row>
    <row r="1622" spans="51:53" x14ac:dyDescent="0.25">
      <c r="AY1622" s="142">
        <f t="shared" si="30"/>
        <v>1</v>
      </c>
      <c r="AZ1622" s="142">
        <f>IF(BA1622="",0,IFERROR(IF(VLOOKUP(BA1622,BA$44:BA1621,1,0)&gt;0,0,0),1))</f>
        <v>0</v>
      </c>
      <c r="BA1622" s="143">
        <f>IF(DATOS!J1580=AW$45,DATOS!C1580,"")</f>
        <v>0</v>
      </c>
    </row>
    <row r="1623" spans="51:53" x14ac:dyDescent="0.25">
      <c r="AY1623" s="142">
        <f t="shared" si="30"/>
        <v>1</v>
      </c>
      <c r="AZ1623" s="142">
        <f>IF(BA1623="",0,IFERROR(IF(VLOOKUP(BA1623,BA$44:BA1622,1,0)&gt;0,0,0),1))</f>
        <v>0</v>
      </c>
      <c r="BA1623" s="143">
        <f>IF(DATOS!J1581=AW$45,DATOS!C1581,"")</f>
        <v>0</v>
      </c>
    </row>
    <row r="1624" spans="51:53" x14ac:dyDescent="0.25">
      <c r="AY1624" s="142">
        <f t="shared" si="30"/>
        <v>1</v>
      </c>
      <c r="AZ1624" s="142">
        <f>IF(BA1624="",0,IFERROR(IF(VLOOKUP(BA1624,BA$44:BA1623,1,0)&gt;0,0,0),1))</f>
        <v>0</v>
      </c>
      <c r="BA1624" s="143">
        <f>IF(DATOS!J1582=AW$45,DATOS!C1582,"")</f>
        <v>0</v>
      </c>
    </row>
    <row r="1625" spans="51:53" x14ac:dyDescent="0.25">
      <c r="AY1625" s="142">
        <f t="shared" si="30"/>
        <v>1</v>
      </c>
      <c r="AZ1625" s="142">
        <f>IF(BA1625="",0,IFERROR(IF(VLOOKUP(BA1625,BA$44:BA1624,1,0)&gt;0,0,0),1))</f>
        <v>0</v>
      </c>
      <c r="BA1625" s="143">
        <f>IF(DATOS!J1583=AW$45,DATOS!C1583,"")</f>
        <v>0</v>
      </c>
    </row>
    <row r="1626" spans="51:53" x14ac:dyDescent="0.25">
      <c r="AY1626" s="142">
        <f t="shared" si="30"/>
        <v>1</v>
      </c>
      <c r="AZ1626" s="142">
        <f>IF(BA1626="",0,IFERROR(IF(VLOOKUP(BA1626,BA$44:BA1625,1,0)&gt;0,0,0),1))</f>
        <v>0</v>
      </c>
      <c r="BA1626" s="143">
        <f>IF(DATOS!J1584=AW$45,DATOS!C1584,"")</f>
        <v>0</v>
      </c>
    </row>
    <row r="1627" spans="51:53" x14ac:dyDescent="0.25">
      <c r="AY1627" s="142">
        <f t="shared" si="30"/>
        <v>1</v>
      </c>
      <c r="AZ1627" s="142">
        <f>IF(BA1627="",0,IFERROR(IF(VLOOKUP(BA1627,BA$44:BA1626,1,0)&gt;0,0,0),1))</f>
        <v>0</v>
      </c>
      <c r="BA1627" s="143">
        <f>IF(DATOS!J1585=AW$45,DATOS!C1585,"")</f>
        <v>0</v>
      </c>
    </row>
    <row r="1628" spans="51:53" x14ac:dyDescent="0.25">
      <c r="AY1628" s="142">
        <f t="shared" si="30"/>
        <v>1</v>
      </c>
      <c r="AZ1628" s="142">
        <f>IF(BA1628="",0,IFERROR(IF(VLOOKUP(BA1628,BA$44:BA1627,1,0)&gt;0,0,0),1))</f>
        <v>0</v>
      </c>
      <c r="BA1628" s="143">
        <f>IF(DATOS!J1586=AW$45,DATOS!C1586,"")</f>
        <v>0</v>
      </c>
    </row>
    <row r="1629" spans="51:53" x14ac:dyDescent="0.25">
      <c r="AY1629" s="142">
        <f t="shared" si="30"/>
        <v>1</v>
      </c>
      <c r="AZ1629" s="142">
        <f>IF(BA1629="",0,IFERROR(IF(VLOOKUP(BA1629,BA$44:BA1628,1,0)&gt;0,0,0),1))</f>
        <v>0</v>
      </c>
      <c r="BA1629" s="143">
        <f>IF(DATOS!J1587=AW$45,DATOS!C1587,"")</f>
        <v>0</v>
      </c>
    </row>
    <row r="1630" spans="51:53" x14ac:dyDescent="0.25">
      <c r="AY1630" s="142">
        <f t="shared" si="30"/>
        <v>1</v>
      </c>
      <c r="AZ1630" s="142">
        <f>IF(BA1630="",0,IFERROR(IF(VLOOKUP(BA1630,BA$44:BA1629,1,0)&gt;0,0,0),1))</f>
        <v>0</v>
      </c>
      <c r="BA1630" s="143">
        <f>IF(DATOS!J1588=AW$45,DATOS!C1588,"")</f>
        <v>0</v>
      </c>
    </row>
    <row r="1631" spans="51:53" x14ac:dyDescent="0.25">
      <c r="AY1631" s="142">
        <f t="shared" si="30"/>
        <v>1</v>
      </c>
      <c r="AZ1631" s="142">
        <f>IF(BA1631="",0,IFERROR(IF(VLOOKUP(BA1631,BA$44:BA1630,1,0)&gt;0,0,0),1))</f>
        <v>0</v>
      </c>
      <c r="BA1631" s="143">
        <f>IF(DATOS!J1589=AW$45,DATOS!C1589,"")</f>
        <v>0</v>
      </c>
    </row>
    <row r="1632" spans="51:53" x14ac:dyDescent="0.25">
      <c r="AY1632" s="142">
        <f t="shared" si="30"/>
        <v>1</v>
      </c>
      <c r="AZ1632" s="142">
        <f>IF(BA1632="",0,IFERROR(IF(VLOOKUP(BA1632,BA$44:BA1631,1,0)&gt;0,0,0),1))</f>
        <v>0</v>
      </c>
      <c r="BA1632" s="143">
        <f>IF(DATOS!J1590=AW$45,DATOS!C1590,"")</f>
        <v>0</v>
      </c>
    </row>
    <row r="1633" spans="51:53" x14ac:dyDescent="0.25">
      <c r="AY1633" s="142">
        <f t="shared" si="30"/>
        <v>1</v>
      </c>
      <c r="AZ1633" s="142">
        <f>IF(BA1633="",0,IFERROR(IF(VLOOKUP(BA1633,BA$44:BA1632,1,0)&gt;0,0,0),1))</f>
        <v>0</v>
      </c>
      <c r="BA1633" s="143">
        <f>IF(DATOS!J1591=AW$45,DATOS!C1591,"")</f>
        <v>0</v>
      </c>
    </row>
    <row r="1634" spans="51:53" x14ac:dyDescent="0.25">
      <c r="AY1634" s="142">
        <f t="shared" si="30"/>
        <v>1</v>
      </c>
      <c r="AZ1634" s="142">
        <f>IF(BA1634="",0,IFERROR(IF(VLOOKUP(BA1634,BA$44:BA1633,1,0)&gt;0,0,0),1))</f>
        <v>0</v>
      </c>
      <c r="BA1634" s="143">
        <f>IF(DATOS!J1592=AW$45,DATOS!C1592,"")</f>
        <v>0</v>
      </c>
    </row>
    <row r="1635" spans="51:53" x14ac:dyDescent="0.25">
      <c r="AY1635" s="142">
        <f t="shared" si="30"/>
        <v>1</v>
      </c>
      <c r="AZ1635" s="142">
        <f>IF(BA1635="",0,IFERROR(IF(VLOOKUP(BA1635,BA$44:BA1634,1,0)&gt;0,0,0),1))</f>
        <v>0</v>
      </c>
      <c r="BA1635" s="143">
        <f>IF(DATOS!J1593=AW$45,DATOS!C1593,"")</f>
        <v>0</v>
      </c>
    </row>
    <row r="1636" spans="51:53" x14ac:dyDescent="0.25">
      <c r="AY1636" s="142">
        <f t="shared" si="30"/>
        <v>1</v>
      </c>
      <c r="AZ1636" s="142">
        <f>IF(BA1636="",0,IFERROR(IF(VLOOKUP(BA1636,BA$44:BA1635,1,0)&gt;0,0,0),1))</f>
        <v>0</v>
      </c>
      <c r="BA1636" s="143">
        <f>IF(DATOS!J1594=AW$45,DATOS!C1594,"")</f>
        <v>0</v>
      </c>
    </row>
    <row r="1637" spans="51:53" x14ac:dyDescent="0.25">
      <c r="AY1637" s="142">
        <f t="shared" si="30"/>
        <v>1</v>
      </c>
      <c r="AZ1637" s="142">
        <f>IF(BA1637="",0,IFERROR(IF(VLOOKUP(BA1637,BA$44:BA1636,1,0)&gt;0,0,0),1))</f>
        <v>0</v>
      </c>
      <c r="BA1637" s="143">
        <f>IF(DATOS!J1595=AW$45,DATOS!C1595,"")</f>
        <v>0</v>
      </c>
    </row>
    <row r="1638" spans="51:53" x14ac:dyDescent="0.25">
      <c r="AY1638" s="142">
        <f t="shared" si="30"/>
        <v>1</v>
      </c>
      <c r="AZ1638" s="142">
        <f>IF(BA1638="",0,IFERROR(IF(VLOOKUP(BA1638,BA$44:BA1637,1,0)&gt;0,0,0),1))</f>
        <v>0</v>
      </c>
      <c r="BA1638" s="143">
        <f>IF(DATOS!J1596=AW$45,DATOS!C1596,"")</f>
        <v>0</v>
      </c>
    </row>
    <row r="1639" spans="51:53" x14ac:dyDescent="0.25">
      <c r="AY1639" s="142">
        <f t="shared" si="30"/>
        <v>1</v>
      </c>
      <c r="AZ1639" s="142">
        <f>IF(BA1639="",0,IFERROR(IF(VLOOKUP(BA1639,BA$44:BA1638,1,0)&gt;0,0,0),1))</f>
        <v>0</v>
      </c>
      <c r="BA1639" s="143">
        <f>IF(DATOS!J1597=AW$45,DATOS!C1597,"")</f>
        <v>0</v>
      </c>
    </row>
    <row r="1640" spans="51:53" x14ac:dyDescent="0.25">
      <c r="AY1640" s="142">
        <f t="shared" si="30"/>
        <v>1</v>
      </c>
      <c r="AZ1640" s="142">
        <f>IF(BA1640="",0,IFERROR(IF(VLOOKUP(BA1640,BA$44:BA1639,1,0)&gt;0,0,0),1))</f>
        <v>0</v>
      </c>
      <c r="BA1640" s="143">
        <f>IF(DATOS!J1598=AW$45,DATOS!C1598,"")</f>
        <v>0</v>
      </c>
    </row>
    <row r="1641" spans="51:53" x14ac:dyDescent="0.25">
      <c r="AY1641" s="142">
        <f t="shared" si="30"/>
        <v>1</v>
      </c>
      <c r="AZ1641" s="142">
        <f>IF(BA1641="",0,IFERROR(IF(VLOOKUP(BA1641,BA$44:BA1640,1,0)&gt;0,0,0),1))</f>
        <v>0</v>
      </c>
      <c r="BA1641" s="143">
        <f>IF(DATOS!J1599=AW$45,DATOS!C1599,"")</f>
        <v>0</v>
      </c>
    </row>
    <row r="1642" spans="51:53" x14ac:dyDescent="0.25">
      <c r="AY1642" s="142">
        <f t="shared" si="30"/>
        <v>1</v>
      </c>
      <c r="AZ1642" s="142">
        <f>IF(BA1642="",0,IFERROR(IF(VLOOKUP(BA1642,BA$44:BA1641,1,0)&gt;0,0,0),1))</f>
        <v>0</v>
      </c>
      <c r="BA1642" s="143">
        <f>IF(DATOS!J1600=AW$45,DATOS!C1600,"")</f>
        <v>0</v>
      </c>
    </row>
    <row r="1643" spans="51:53" x14ac:dyDescent="0.25">
      <c r="AY1643" s="142">
        <f t="shared" si="30"/>
        <v>1</v>
      </c>
      <c r="AZ1643" s="142">
        <f>IF(BA1643="",0,IFERROR(IF(VLOOKUP(BA1643,BA$44:BA1642,1,0)&gt;0,0,0),1))</f>
        <v>0</v>
      </c>
      <c r="BA1643" s="143">
        <f>IF(DATOS!J1601=AW$45,DATOS!C1601,"")</f>
        <v>0</v>
      </c>
    </row>
    <row r="1644" spans="51:53" x14ac:dyDescent="0.25">
      <c r="AY1644" s="142">
        <f t="shared" ref="AY1644:AY1707" si="31">AY1643+AZ1644</f>
        <v>1</v>
      </c>
      <c r="AZ1644" s="142">
        <f>IF(BA1644="",0,IFERROR(IF(VLOOKUP(BA1644,BA$44:BA1643,1,0)&gt;0,0,0),1))</f>
        <v>0</v>
      </c>
      <c r="BA1644" s="143">
        <f>IF(DATOS!J1602=AW$45,DATOS!C1602,"")</f>
        <v>0</v>
      </c>
    </row>
    <row r="1645" spans="51:53" x14ac:dyDescent="0.25">
      <c r="AY1645" s="142">
        <f t="shared" si="31"/>
        <v>1</v>
      </c>
      <c r="AZ1645" s="142">
        <f>IF(BA1645="",0,IFERROR(IF(VLOOKUP(BA1645,BA$44:BA1644,1,0)&gt;0,0,0),1))</f>
        <v>0</v>
      </c>
      <c r="BA1645" s="143">
        <f>IF(DATOS!J1603=AW$45,DATOS!C1603,"")</f>
        <v>0</v>
      </c>
    </row>
    <row r="1646" spans="51:53" x14ac:dyDescent="0.25">
      <c r="AY1646" s="142">
        <f t="shared" si="31"/>
        <v>1</v>
      </c>
      <c r="AZ1646" s="142">
        <f>IF(BA1646="",0,IFERROR(IF(VLOOKUP(BA1646,BA$44:BA1645,1,0)&gt;0,0,0),1))</f>
        <v>0</v>
      </c>
      <c r="BA1646" s="143">
        <f>IF(DATOS!J1604=AW$45,DATOS!C1604,"")</f>
        <v>0</v>
      </c>
    </row>
    <row r="1647" spans="51:53" x14ac:dyDescent="0.25">
      <c r="AY1647" s="142">
        <f t="shared" si="31"/>
        <v>1</v>
      </c>
      <c r="AZ1647" s="142">
        <f>IF(BA1647="",0,IFERROR(IF(VLOOKUP(BA1647,BA$44:BA1646,1,0)&gt;0,0,0),1))</f>
        <v>0</v>
      </c>
      <c r="BA1647" s="143">
        <f>IF(DATOS!J1605=AW$45,DATOS!C1605,"")</f>
        <v>0</v>
      </c>
    </row>
    <row r="1648" spans="51:53" x14ac:dyDescent="0.25">
      <c r="AY1648" s="142">
        <f t="shared" si="31"/>
        <v>1</v>
      </c>
      <c r="AZ1648" s="142">
        <f>IF(BA1648="",0,IFERROR(IF(VLOOKUP(BA1648,BA$44:BA1647,1,0)&gt;0,0,0),1))</f>
        <v>0</v>
      </c>
      <c r="BA1648" s="143">
        <f>IF(DATOS!J1606=AW$45,DATOS!C1606,"")</f>
        <v>0</v>
      </c>
    </row>
    <row r="1649" spans="51:53" x14ac:dyDescent="0.25">
      <c r="AY1649" s="142">
        <f t="shared" si="31"/>
        <v>1</v>
      </c>
      <c r="AZ1649" s="142">
        <f>IF(BA1649="",0,IFERROR(IF(VLOOKUP(BA1649,BA$44:BA1648,1,0)&gt;0,0,0),1))</f>
        <v>0</v>
      </c>
      <c r="BA1649" s="143">
        <f>IF(DATOS!J1607=AW$45,DATOS!C1607,"")</f>
        <v>0</v>
      </c>
    </row>
    <row r="1650" spans="51:53" x14ac:dyDescent="0.25">
      <c r="AY1650" s="142">
        <f t="shared" si="31"/>
        <v>1</v>
      </c>
      <c r="AZ1650" s="142">
        <f>IF(BA1650="",0,IFERROR(IF(VLOOKUP(BA1650,BA$44:BA1649,1,0)&gt;0,0,0),1))</f>
        <v>0</v>
      </c>
      <c r="BA1650" s="143">
        <f>IF(DATOS!J1608=AW$45,DATOS!C1608,"")</f>
        <v>0</v>
      </c>
    </row>
    <row r="1651" spans="51:53" x14ac:dyDescent="0.25">
      <c r="AY1651" s="142">
        <f t="shared" si="31"/>
        <v>1</v>
      </c>
      <c r="AZ1651" s="142">
        <f>IF(BA1651="",0,IFERROR(IF(VLOOKUP(BA1651,BA$44:BA1650,1,0)&gt;0,0,0),1))</f>
        <v>0</v>
      </c>
      <c r="BA1651" s="143">
        <f>IF(DATOS!J1609=AW$45,DATOS!C1609,"")</f>
        <v>0</v>
      </c>
    </row>
    <row r="1652" spans="51:53" x14ac:dyDescent="0.25">
      <c r="AY1652" s="142">
        <f t="shared" si="31"/>
        <v>1</v>
      </c>
      <c r="AZ1652" s="142">
        <f>IF(BA1652="",0,IFERROR(IF(VLOOKUP(BA1652,BA$44:BA1651,1,0)&gt;0,0,0),1))</f>
        <v>0</v>
      </c>
      <c r="BA1652" s="143">
        <f>IF(DATOS!J1610=AW$45,DATOS!C1610,"")</f>
        <v>0</v>
      </c>
    </row>
    <row r="1653" spans="51:53" x14ac:dyDescent="0.25">
      <c r="AY1653" s="142">
        <f t="shared" si="31"/>
        <v>1</v>
      </c>
      <c r="AZ1653" s="142">
        <f>IF(BA1653="",0,IFERROR(IF(VLOOKUP(BA1653,BA$44:BA1652,1,0)&gt;0,0,0),1))</f>
        <v>0</v>
      </c>
      <c r="BA1653" s="143">
        <f>IF(DATOS!J1611=AW$45,DATOS!C1611,"")</f>
        <v>0</v>
      </c>
    </row>
    <row r="1654" spans="51:53" x14ac:dyDescent="0.25">
      <c r="AY1654" s="142">
        <f t="shared" si="31"/>
        <v>1</v>
      </c>
      <c r="AZ1654" s="142">
        <f>IF(BA1654="",0,IFERROR(IF(VLOOKUP(BA1654,BA$44:BA1653,1,0)&gt;0,0,0),1))</f>
        <v>0</v>
      </c>
      <c r="BA1654" s="143">
        <f>IF(DATOS!J1612=AW$45,DATOS!C1612,"")</f>
        <v>0</v>
      </c>
    </row>
    <row r="1655" spans="51:53" x14ac:dyDescent="0.25">
      <c r="AY1655" s="142">
        <f t="shared" si="31"/>
        <v>1</v>
      </c>
      <c r="AZ1655" s="142">
        <f>IF(BA1655="",0,IFERROR(IF(VLOOKUP(BA1655,BA$44:BA1654,1,0)&gt;0,0,0),1))</f>
        <v>0</v>
      </c>
      <c r="BA1655" s="143">
        <f>IF(DATOS!J1613=AW$45,DATOS!C1613,"")</f>
        <v>0</v>
      </c>
    </row>
    <row r="1656" spans="51:53" x14ac:dyDescent="0.25">
      <c r="AY1656" s="142">
        <f t="shared" si="31"/>
        <v>1</v>
      </c>
      <c r="AZ1656" s="142">
        <f>IF(BA1656="",0,IFERROR(IF(VLOOKUP(BA1656,BA$44:BA1655,1,0)&gt;0,0,0),1))</f>
        <v>0</v>
      </c>
      <c r="BA1656" s="143">
        <f>IF(DATOS!J1614=AW$45,DATOS!C1614,"")</f>
        <v>0</v>
      </c>
    </row>
    <row r="1657" spans="51:53" x14ac:dyDescent="0.25">
      <c r="AY1657" s="142">
        <f t="shared" si="31"/>
        <v>1</v>
      </c>
      <c r="AZ1657" s="142">
        <f>IF(BA1657="",0,IFERROR(IF(VLOOKUP(BA1657,BA$44:BA1656,1,0)&gt;0,0,0),1))</f>
        <v>0</v>
      </c>
      <c r="BA1657" s="143">
        <f>IF(DATOS!J1615=AW$45,DATOS!C1615,"")</f>
        <v>0</v>
      </c>
    </row>
    <row r="1658" spans="51:53" x14ac:dyDescent="0.25">
      <c r="AY1658" s="142">
        <f t="shared" si="31"/>
        <v>1</v>
      </c>
      <c r="AZ1658" s="142">
        <f>IF(BA1658="",0,IFERROR(IF(VLOOKUP(BA1658,BA$44:BA1657,1,0)&gt;0,0,0),1))</f>
        <v>0</v>
      </c>
      <c r="BA1658" s="143">
        <f>IF(DATOS!J1616=AW$45,DATOS!C1616,"")</f>
        <v>0</v>
      </c>
    </row>
    <row r="1659" spans="51:53" x14ac:dyDescent="0.25">
      <c r="AY1659" s="142">
        <f t="shared" si="31"/>
        <v>1</v>
      </c>
      <c r="AZ1659" s="142">
        <f>IF(BA1659="",0,IFERROR(IF(VLOOKUP(BA1659,BA$44:BA1658,1,0)&gt;0,0,0),1))</f>
        <v>0</v>
      </c>
      <c r="BA1659" s="143">
        <f>IF(DATOS!J1617=AW$45,DATOS!C1617,"")</f>
        <v>0</v>
      </c>
    </row>
    <row r="1660" spans="51:53" x14ac:dyDescent="0.25">
      <c r="AY1660" s="142">
        <f t="shared" si="31"/>
        <v>1</v>
      </c>
      <c r="AZ1660" s="142">
        <f>IF(BA1660="",0,IFERROR(IF(VLOOKUP(BA1660,BA$44:BA1659,1,0)&gt;0,0,0),1))</f>
        <v>0</v>
      </c>
      <c r="BA1660" s="143">
        <f>IF(DATOS!J1618=AW$45,DATOS!C1618,"")</f>
        <v>0</v>
      </c>
    </row>
    <row r="1661" spans="51:53" x14ac:dyDescent="0.25">
      <c r="AY1661" s="142">
        <f t="shared" si="31"/>
        <v>1</v>
      </c>
      <c r="AZ1661" s="142">
        <f>IF(BA1661="",0,IFERROR(IF(VLOOKUP(BA1661,BA$44:BA1660,1,0)&gt;0,0,0),1))</f>
        <v>0</v>
      </c>
      <c r="BA1661" s="143">
        <f>IF(DATOS!J1619=AW$45,DATOS!C1619,"")</f>
        <v>0</v>
      </c>
    </row>
    <row r="1662" spans="51:53" x14ac:dyDescent="0.25">
      <c r="AY1662" s="142">
        <f t="shared" si="31"/>
        <v>1</v>
      </c>
      <c r="AZ1662" s="142">
        <f>IF(BA1662="",0,IFERROR(IF(VLOOKUP(BA1662,BA$44:BA1661,1,0)&gt;0,0,0),1))</f>
        <v>0</v>
      </c>
      <c r="BA1662" s="143">
        <f>IF(DATOS!J1620=AW$45,DATOS!C1620,"")</f>
        <v>0</v>
      </c>
    </row>
    <row r="1663" spans="51:53" x14ac:dyDescent="0.25">
      <c r="AY1663" s="142">
        <f t="shared" si="31"/>
        <v>1</v>
      </c>
      <c r="AZ1663" s="142">
        <f>IF(BA1663="",0,IFERROR(IF(VLOOKUP(BA1663,BA$44:BA1662,1,0)&gt;0,0,0),1))</f>
        <v>0</v>
      </c>
      <c r="BA1663" s="143">
        <f>IF(DATOS!J1621=AW$45,DATOS!C1621,"")</f>
        <v>0</v>
      </c>
    </row>
    <row r="1664" spans="51:53" x14ac:dyDescent="0.25">
      <c r="AY1664" s="142">
        <f t="shared" si="31"/>
        <v>1</v>
      </c>
      <c r="AZ1664" s="142">
        <f>IF(BA1664="",0,IFERROR(IF(VLOOKUP(BA1664,BA$44:BA1663,1,0)&gt;0,0,0),1))</f>
        <v>0</v>
      </c>
      <c r="BA1664" s="143">
        <f>IF(DATOS!J1622=AW$45,DATOS!C1622,"")</f>
        <v>0</v>
      </c>
    </row>
    <row r="1665" spans="51:53" x14ac:dyDescent="0.25">
      <c r="AY1665" s="142">
        <f t="shared" si="31"/>
        <v>1</v>
      </c>
      <c r="AZ1665" s="142">
        <f>IF(BA1665="",0,IFERROR(IF(VLOOKUP(BA1665,BA$44:BA1664,1,0)&gt;0,0,0),1))</f>
        <v>0</v>
      </c>
      <c r="BA1665" s="143">
        <f>IF(DATOS!J1623=AW$45,DATOS!C1623,"")</f>
        <v>0</v>
      </c>
    </row>
    <row r="1666" spans="51:53" x14ac:dyDescent="0.25">
      <c r="AY1666" s="142">
        <f t="shared" si="31"/>
        <v>1</v>
      </c>
      <c r="AZ1666" s="142">
        <f>IF(BA1666="",0,IFERROR(IF(VLOOKUP(BA1666,BA$44:BA1665,1,0)&gt;0,0,0),1))</f>
        <v>0</v>
      </c>
      <c r="BA1666" s="143">
        <f>IF(DATOS!J1624=AW$45,DATOS!C1624,"")</f>
        <v>0</v>
      </c>
    </row>
    <row r="1667" spans="51:53" x14ac:dyDescent="0.25">
      <c r="AY1667" s="142">
        <f t="shared" si="31"/>
        <v>1</v>
      </c>
      <c r="AZ1667" s="142">
        <f>IF(BA1667="",0,IFERROR(IF(VLOOKUP(BA1667,BA$44:BA1666,1,0)&gt;0,0,0),1))</f>
        <v>0</v>
      </c>
      <c r="BA1667" s="143">
        <f>IF(DATOS!J1625=AW$45,DATOS!C1625,"")</f>
        <v>0</v>
      </c>
    </row>
    <row r="1668" spans="51:53" x14ac:dyDescent="0.25">
      <c r="AY1668" s="142">
        <f t="shared" si="31"/>
        <v>1</v>
      </c>
      <c r="AZ1668" s="142">
        <f>IF(BA1668="",0,IFERROR(IF(VLOOKUP(BA1668,BA$44:BA1667,1,0)&gt;0,0,0),1))</f>
        <v>0</v>
      </c>
      <c r="BA1668" s="143">
        <f>IF(DATOS!J1626=AW$45,DATOS!C1626,"")</f>
        <v>0</v>
      </c>
    </row>
    <row r="1669" spans="51:53" x14ac:dyDescent="0.25">
      <c r="AY1669" s="142">
        <f t="shared" si="31"/>
        <v>1</v>
      </c>
      <c r="AZ1669" s="142">
        <f>IF(BA1669="",0,IFERROR(IF(VLOOKUP(BA1669,BA$44:BA1668,1,0)&gt;0,0,0),1))</f>
        <v>0</v>
      </c>
      <c r="BA1669" s="143">
        <f>IF(DATOS!J1627=AW$45,DATOS!C1627,"")</f>
        <v>0</v>
      </c>
    </row>
    <row r="1670" spans="51:53" x14ac:dyDescent="0.25">
      <c r="AY1670" s="142">
        <f t="shared" si="31"/>
        <v>1</v>
      </c>
      <c r="AZ1670" s="142">
        <f>IF(BA1670="",0,IFERROR(IF(VLOOKUP(BA1670,BA$44:BA1669,1,0)&gt;0,0,0),1))</f>
        <v>0</v>
      </c>
      <c r="BA1670" s="143">
        <f>IF(DATOS!J1628=AW$45,DATOS!C1628,"")</f>
        <v>0</v>
      </c>
    </row>
    <row r="1671" spans="51:53" x14ac:dyDescent="0.25">
      <c r="AY1671" s="142">
        <f t="shared" si="31"/>
        <v>1</v>
      </c>
      <c r="AZ1671" s="142">
        <f>IF(BA1671="",0,IFERROR(IF(VLOOKUP(BA1671,BA$44:BA1670,1,0)&gt;0,0,0),1))</f>
        <v>0</v>
      </c>
      <c r="BA1671" s="143">
        <f>IF(DATOS!J1629=AW$45,DATOS!C1629,"")</f>
        <v>0</v>
      </c>
    </row>
    <row r="1672" spans="51:53" x14ac:dyDescent="0.25">
      <c r="AY1672" s="142">
        <f t="shared" si="31"/>
        <v>1</v>
      </c>
      <c r="AZ1672" s="142">
        <f>IF(BA1672="",0,IFERROR(IF(VLOOKUP(BA1672,BA$44:BA1671,1,0)&gt;0,0,0),1))</f>
        <v>0</v>
      </c>
      <c r="BA1672" s="143">
        <f>IF(DATOS!J1630=AW$45,DATOS!C1630,"")</f>
        <v>0</v>
      </c>
    </row>
    <row r="1673" spans="51:53" x14ac:dyDescent="0.25">
      <c r="AY1673" s="142">
        <f t="shared" si="31"/>
        <v>1</v>
      </c>
      <c r="AZ1673" s="142">
        <f>IF(BA1673="",0,IFERROR(IF(VLOOKUP(BA1673,BA$44:BA1672,1,0)&gt;0,0,0),1))</f>
        <v>0</v>
      </c>
      <c r="BA1673" s="143">
        <f>IF(DATOS!J1631=AW$45,DATOS!C1631,"")</f>
        <v>0</v>
      </c>
    </row>
    <row r="1674" spans="51:53" x14ac:dyDescent="0.25">
      <c r="AY1674" s="142">
        <f t="shared" si="31"/>
        <v>1</v>
      </c>
      <c r="AZ1674" s="142">
        <f>IF(BA1674="",0,IFERROR(IF(VLOOKUP(BA1674,BA$44:BA1673,1,0)&gt;0,0,0),1))</f>
        <v>0</v>
      </c>
      <c r="BA1674" s="143">
        <f>IF(DATOS!J1632=AW$45,DATOS!C1632,"")</f>
        <v>0</v>
      </c>
    </row>
    <row r="1675" spans="51:53" x14ac:dyDescent="0.25">
      <c r="AY1675" s="142">
        <f t="shared" si="31"/>
        <v>1</v>
      </c>
      <c r="AZ1675" s="142">
        <f>IF(BA1675="",0,IFERROR(IF(VLOOKUP(BA1675,BA$44:BA1674,1,0)&gt;0,0,0),1))</f>
        <v>0</v>
      </c>
      <c r="BA1675" s="143">
        <f>IF(DATOS!J1633=AW$45,DATOS!C1633,"")</f>
        <v>0</v>
      </c>
    </row>
    <row r="1676" spans="51:53" x14ac:dyDescent="0.25">
      <c r="AY1676" s="142">
        <f t="shared" si="31"/>
        <v>1</v>
      </c>
      <c r="AZ1676" s="142">
        <f>IF(BA1676="",0,IFERROR(IF(VLOOKUP(BA1676,BA$44:BA1675,1,0)&gt;0,0,0),1))</f>
        <v>0</v>
      </c>
      <c r="BA1676" s="143">
        <f>IF(DATOS!J1634=AW$45,DATOS!C1634,"")</f>
        <v>0</v>
      </c>
    </row>
    <row r="1677" spans="51:53" x14ac:dyDescent="0.25">
      <c r="AY1677" s="142">
        <f t="shared" si="31"/>
        <v>1</v>
      </c>
      <c r="AZ1677" s="142">
        <f>IF(BA1677="",0,IFERROR(IF(VLOOKUP(BA1677,BA$44:BA1676,1,0)&gt;0,0,0),1))</f>
        <v>0</v>
      </c>
      <c r="BA1677" s="143">
        <f>IF(DATOS!J1635=AW$45,DATOS!C1635,"")</f>
        <v>0</v>
      </c>
    </row>
    <row r="1678" spans="51:53" x14ac:dyDescent="0.25">
      <c r="AY1678" s="142">
        <f t="shared" si="31"/>
        <v>1</v>
      </c>
      <c r="AZ1678" s="142">
        <f>IF(BA1678="",0,IFERROR(IF(VLOOKUP(BA1678,BA$44:BA1677,1,0)&gt;0,0,0),1))</f>
        <v>0</v>
      </c>
      <c r="BA1678" s="143">
        <f>IF(DATOS!J1636=AW$45,DATOS!C1636,"")</f>
        <v>0</v>
      </c>
    </row>
    <row r="1679" spans="51:53" x14ac:dyDescent="0.25">
      <c r="AY1679" s="142">
        <f t="shared" si="31"/>
        <v>1</v>
      </c>
      <c r="AZ1679" s="142">
        <f>IF(BA1679="",0,IFERROR(IF(VLOOKUP(BA1679,BA$44:BA1678,1,0)&gt;0,0,0),1))</f>
        <v>0</v>
      </c>
      <c r="BA1679" s="143">
        <f>IF(DATOS!J1637=AW$45,DATOS!C1637,"")</f>
        <v>0</v>
      </c>
    </row>
    <row r="1680" spans="51:53" x14ac:dyDescent="0.25">
      <c r="AY1680" s="142">
        <f t="shared" si="31"/>
        <v>1</v>
      </c>
      <c r="AZ1680" s="142">
        <f>IF(BA1680="",0,IFERROR(IF(VLOOKUP(BA1680,BA$44:BA1679,1,0)&gt;0,0,0),1))</f>
        <v>0</v>
      </c>
      <c r="BA1680" s="143">
        <f>IF(DATOS!J1638=AW$45,DATOS!C1638,"")</f>
        <v>0</v>
      </c>
    </row>
    <row r="1681" spans="51:53" x14ac:dyDescent="0.25">
      <c r="AY1681" s="142">
        <f t="shared" si="31"/>
        <v>1</v>
      </c>
      <c r="AZ1681" s="142">
        <f>IF(BA1681="",0,IFERROR(IF(VLOOKUP(BA1681,BA$44:BA1680,1,0)&gt;0,0,0),1))</f>
        <v>0</v>
      </c>
      <c r="BA1681" s="143">
        <f>IF(DATOS!J1639=AW$45,DATOS!C1639,"")</f>
        <v>0</v>
      </c>
    </row>
    <row r="1682" spans="51:53" x14ac:dyDescent="0.25">
      <c r="AY1682" s="142">
        <f t="shared" si="31"/>
        <v>1</v>
      </c>
      <c r="AZ1682" s="142">
        <f>IF(BA1682="",0,IFERROR(IF(VLOOKUP(BA1682,BA$44:BA1681,1,0)&gt;0,0,0),1))</f>
        <v>0</v>
      </c>
      <c r="BA1682" s="143">
        <f>IF(DATOS!J1640=AW$45,DATOS!C1640,"")</f>
        <v>0</v>
      </c>
    </row>
    <row r="1683" spans="51:53" x14ac:dyDescent="0.25">
      <c r="AY1683" s="142">
        <f t="shared" si="31"/>
        <v>1</v>
      </c>
      <c r="AZ1683" s="142">
        <f>IF(BA1683="",0,IFERROR(IF(VLOOKUP(BA1683,BA$44:BA1682,1,0)&gt;0,0,0),1))</f>
        <v>0</v>
      </c>
      <c r="BA1683" s="143">
        <f>IF(DATOS!J1641=AW$45,DATOS!C1641,"")</f>
        <v>0</v>
      </c>
    </row>
    <row r="1684" spans="51:53" x14ac:dyDescent="0.25">
      <c r="AY1684" s="142">
        <f t="shared" si="31"/>
        <v>1</v>
      </c>
      <c r="AZ1684" s="142">
        <f>IF(BA1684="",0,IFERROR(IF(VLOOKUP(BA1684,BA$44:BA1683,1,0)&gt;0,0,0),1))</f>
        <v>0</v>
      </c>
      <c r="BA1684" s="143">
        <f>IF(DATOS!J1642=AW$45,DATOS!C1642,"")</f>
        <v>0</v>
      </c>
    </row>
    <row r="1685" spans="51:53" x14ac:dyDescent="0.25">
      <c r="AY1685" s="142">
        <f t="shared" si="31"/>
        <v>1</v>
      </c>
      <c r="AZ1685" s="142">
        <f>IF(BA1685="",0,IFERROR(IF(VLOOKUP(BA1685,BA$44:BA1684,1,0)&gt;0,0,0),1))</f>
        <v>0</v>
      </c>
      <c r="BA1685" s="143">
        <f>IF(DATOS!J1643=AW$45,DATOS!C1643,"")</f>
        <v>0</v>
      </c>
    </row>
    <row r="1686" spans="51:53" x14ac:dyDescent="0.25">
      <c r="AY1686" s="142">
        <f t="shared" si="31"/>
        <v>1</v>
      </c>
      <c r="AZ1686" s="142">
        <f>IF(BA1686="",0,IFERROR(IF(VLOOKUP(BA1686,BA$44:BA1685,1,0)&gt;0,0,0),1))</f>
        <v>0</v>
      </c>
      <c r="BA1686" s="143">
        <f>IF(DATOS!J1644=AW$45,DATOS!C1644,"")</f>
        <v>0</v>
      </c>
    </row>
    <row r="1687" spans="51:53" x14ac:dyDescent="0.25">
      <c r="AY1687" s="142">
        <f t="shared" si="31"/>
        <v>1</v>
      </c>
      <c r="AZ1687" s="142">
        <f>IF(BA1687="",0,IFERROR(IF(VLOOKUP(BA1687,BA$44:BA1686,1,0)&gt;0,0,0),1))</f>
        <v>0</v>
      </c>
      <c r="BA1687" s="143">
        <f>IF(DATOS!J1645=AW$45,DATOS!C1645,"")</f>
        <v>0</v>
      </c>
    </row>
    <row r="1688" spans="51:53" x14ac:dyDescent="0.25">
      <c r="AY1688" s="142">
        <f t="shared" si="31"/>
        <v>1</v>
      </c>
      <c r="AZ1688" s="142">
        <f>IF(BA1688="",0,IFERROR(IF(VLOOKUP(BA1688,BA$44:BA1687,1,0)&gt;0,0,0),1))</f>
        <v>0</v>
      </c>
      <c r="BA1688" s="143">
        <f>IF(DATOS!J1646=AW$45,DATOS!C1646,"")</f>
        <v>0</v>
      </c>
    </row>
    <row r="1689" spans="51:53" x14ac:dyDescent="0.25">
      <c r="AY1689" s="142">
        <f t="shared" si="31"/>
        <v>1</v>
      </c>
      <c r="AZ1689" s="142">
        <f>IF(BA1689="",0,IFERROR(IF(VLOOKUP(BA1689,BA$44:BA1688,1,0)&gt;0,0,0),1))</f>
        <v>0</v>
      </c>
      <c r="BA1689" s="143">
        <f>IF(DATOS!J1647=AW$45,DATOS!C1647,"")</f>
        <v>0</v>
      </c>
    </row>
    <row r="1690" spans="51:53" x14ac:dyDescent="0.25">
      <c r="AY1690" s="142">
        <f t="shared" si="31"/>
        <v>1</v>
      </c>
      <c r="AZ1690" s="142">
        <f>IF(BA1690="",0,IFERROR(IF(VLOOKUP(BA1690,BA$44:BA1689,1,0)&gt;0,0,0),1))</f>
        <v>0</v>
      </c>
      <c r="BA1690" s="143">
        <f>IF(DATOS!J1648=AW$45,DATOS!C1648,"")</f>
        <v>0</v>
      </c>
    </row>
    <row r="1691" spans="51:53" x14ac:dyDescent="0.25">
      <c r="AY1691" s="142">
        <f t="shared" si="31"/>
        <v>1</v>
      </c>
      <c r="AZ1691" s="142">
        <f>IF(BA1691="",0,IFERROR(IF(VLOOKUP(BA1691,BA$44:BA1690,1,0)&gt;0,0,0),1))</f>
        <v>0</v>
      </c>
      <c r="BA1691" s="143">
        <f>IF(DATOS!J1649=AW$45,DATOS!C1649,"")</f>
        <v>0</v>
      </c>
    </row>
    <row r="1692" spans="51:53" x14ac:dyDescent="0.25">
      <c r="AY1692" s="142">
        <f t="shared" si="31"/>
        <v>1</v>
      </c>
      <c r="AZ1692" s="142">
        <f>IF(BA1692="",0,IFERROR(IF(VLOOKUP(BA1692,BA$44:BA1691,1,0)&gt;0,0,0),1))</f>
        <v>0</v>
      </c>
      <c r="BA1692" s="143">
        <f>IF(DATOS!J1650=AW$45,DATOS!C1650,"")</f>
        <v>0</v>
      </c>
    </row>
    <row r="1693" spans="51:53" x14ac:dyDescent="0.25">
      <c r="AY1693" s="142">
        <f t="shared" si="31"/>
        <v>1</v>
      </c>
      <c r="AZ1693" s="142">
        <f>IF(BA1693="",0,IFERROR(IF(VLOOKUP(BA1693,BA$44:BA1692,1,0)&gt;0,0,0),1))</f>
        <v>0</v>
      </c>
      <c r="BA1693" s="143">
        <f>IF(DATOS!J1651=AW$45,DATOS!C1651,"")</f>
        <v>0</v>
      </c>
    </row>
    <row r="1694" spans="51:53" x14ac:dyDescent="0.25">
      <c r="AY1694" s="142">
        <f t="shared" si="31"/>
        <v>1</v>
      </c>
      <c r="AZ1694" s="142">
        <f>IF(BA1694="",0,IFERROR(IF(VLOOKUP(BA1694,BA$44:BA1693,1,0)&gt;0,0,0),1))</f>
        <v>0</v>
      </c>
      <c r="BA1694" s="143">
        <f>IF(DATOS!J1652=AW$45,DATOS!C1652,"")</f>
        <v>0</v>
      </c>
    </row>
    <row r="1695" spans="51:53" x14ac:dyDescent="0.25">
      <c r="AY1695" s="142">
        <f t="shared" si="31"/>
        <v>1</v>
      </c>
      <c r="AZ1695" s="142">
        <f>IF(BA1695="",0,IFERROR(IF(VLOOKUP(BA1695,BA$44:BA1694,1,0)&gt;0,0,0),1))</f>
        <v>0</v>
      </c>
      <c r="BA1695" s="143">
        <f>IF(DATOS!J1653=AW$45,DATOS!C1653,"")</f>
        <v>0</v>
      </c>
    </row>
    <row r="1696" spans="51:53" x14ac:dyDescent="0.25">
      <c r="AY1696" s="142">
        <f t="shared" si="31"/>
        <v>1</v>
      </c>
      <c r="AZ1696" s="142">
        <f>IF(BA1696="",0,IFERROR(IF(VLOOKUP(BA1696,BA$44:BA1695,1,0)&gt;0,0,0),1))</f>
        <v>0</v>
      </c>
      <c r="BA1696" s="143">
        <f>IF(DATOS!J1654=AW$45,DATOS!C1654,"")</f>
        <v>0</v>
      </c>
    </row>
    <row r="1697" spans="51:53" x14ac:dyDescent="0.25">
      <c r="AY1697" s="142">
        <f t="shared" si="31"/>
        <v>1</v>
      </c>
      <c r="AZ1697" s="142">
        <f>IF(BA1697="",0,IFERROR(IF(VLOOKUP(BA1697,BA$44:BA1696,1,0)&gt;0,0,0),1))</f>
        <v>0</v>
      </c>
      <c r="BA1697" s="143">
        <f>IF(DATOS!J1655=AW$45,DATOS!C1655,"")</f>
        <v>0</v>
      </c>
    </row>
    <row r="1698" spans="51:53" x14ac:dyDescent="0.25">
      <c r="AY1698" s="142">
        <f t="shared" si="31"/>
        <v>1</v>
      </c>
      <c r="AZ1698" s="142">
        <f>IF(BA1698="",0,IFERROR(IF(VLOOKUP(BA1698,BA$44:BA1697,1,0)&gt;0,0,0),1))</f>
        <v>0</v>
      </c>
      <c r="BA1698" s="143">
        <f>IF(DATOS!J1656=AW$45,DATOS!C1656,"")</f>
        <v>0</v>
      </c>
    </row>
    <row r="1699" spans="51:53" x14ac:dyDescent="0.25">
      <c r="AY1699" s="142">
        <f t="shared" si="31"/>
        <v>1</v>
      </c>
      <c r="AZ1699" s="142">
        <f>IF(BA1699="",0,IFERROR(IF(VLOOKUP(BA1699,BA$44:BA1698,1,0)&gt;0,0,0),1))</f>
        <v>0</v>
      </c>
      <c r="BA1699" s="143">
        <f>IF(DATOS!J1657=AW$45,DATOS!C1657,"")</f>
        <v>0</v>
      </c>
    </row>
    <row r="1700" spans="51:53" x14ac:dyDescent="0.25">
      <c r="AY1700" s="142">
        <f t="shared" si="31"/>
        <v>1</v>
      </c>
      <c r="AZ1700" s="142">
        <f>IF(BA1700="",0,IFERROR(IF(VLOOKUP(BA1700,BA$44:BA1699,1,0)&gt;0,0,0),1))</f>
        <v>0</v>
      </c>
      <c r="BA1700" s="143">
        <f>IF(DATOS!J1658=AW$45,DATOS!C1658,"")</f>
        <v>0</v>
      </c>
    </row>
    <row r="1701" spans="51:53" x14ac:dyDescent="0.25">
      <c r="AY1701" s="142">
        <f t="shared" si="31"/>
        <v>1</v>
      </c>
      <c r="AZ1701" s="142">
        <f>IF(BA1701="",0,IFERROR(IF(VLOOKUP(BA1701,BA$44:BA1700,1,0)&gt;0,0,0),1))</f>
        <v>0</v>
      </c>
      <c r="BA1701" s="143">
        <f>IF(DATOS!J1659=AW$45,DATOS!C1659,"")</f>
        <v>0</v>
      </c>
    </row>
    <row r="1702" spans="51:53" x14ac:dyDescent="0.25">
      <c r="AY1702" s="142">
        <f t="shared" si="31"/>
        <v>1</v>
      </c>
      <c r="AZ1702" s="142">
        <f>IF(BA1702="",0,IFERROR(IF(VLOOKUP(BA1702,BA$44:BA1701,1,0)&gt;0,0,0),1))</f>
        <v>0</v>
      </c>
      <c r="BA1702" s="143">
        <f>IF(DATOS!J1660=AW$45,DATOS!C1660,"")</f>
        <v>0</v>
      </c>
    </row>
    <row r="1703" spans="51:53" x14ac:dyDescent="0.25">
      <c r="AY1703" s="142">
        <f t="shared" si="31"/>
        <v>1</v>
      </c>
      <c r="AZ1703" s="142">
        <f>IF(BA1703="",0,IFERROR(IF(VLOOKUP(BA1703,BA$44:BA1702,1,0)&gt;0,0,0),1))</f>
        <v>0</v>
      </c>
      <c r="BA1703" s="143">
        <f>IF(DATOS!J1661=AW$45,DATOS!C1661,"")</f>
        <v>0</v>
      </c>
    </row>
    <row r="1704" spans="51:53" x14ac:dyDescent="0.25">
      <c r="AY1704" s="142">
        <f t="shared" si="31"/>
        <v>1</v>
      </c>
      <c r="AZ1704" s="142">
        <f>IF(BA1704="",0,IFERROR(IF(VLOOKUP(BA1704,BA$44:BA1703,1,0)&gt;0,0,0),1))</f>
        <v>0</v>
      </c>
      <c r="BA1704" s="143">
        <f>IF(DATOS!J1662=AW$45,DATOS!C1662,"")</f>
        <v>0</v>
      </c>
    </row>
    <row r="1705" spans="51:53" x14ac:dyDescent="0.25">
      <c r="AY1705" s="142">
        <f t="shared" si="31"/>
        <v>1</v>
      </c>
      <c r="AZ1705" s="142">
        <f>IF(BA1705="",0,IFERROR(IF(VLOOKUP(BA1705,BA$44:BA1704,1,0)&gt;0,0,0),1))</f>
        <v>0</v>
      </c>
      <c r="BA1705" s="143">
        <f>IF(DATOS!J1663=AW$45,DATOS!C1663,"")</f>
        <v>0</v>
      </c>
    </row>
    <row r="1706" spans="51:53" x14ac:dyDescent="0.25">
      <c r="AY1706" s="142">
        <f t="shared" si="31"/>
        <v>1</v>
      </c>
      <c r="AZ1706" s="142">
        <f>IF(BA1706="",0,IFERROR(IF(VLOOKUP(BA1706,BA$44:BA1705,1,0)&gt;0,0,0),1))</f>
        <v>0</v>
      </c>
      <c r="BA1706" s="143">
        <f>IF(DATOS!J1664=AW$45,DATOS!C1664,"")</f>
        <v>0</v>
      </c>
    </row>
    <row r="1707" spans="51:53" x14ac:dyDescent="0.25">
      <c r="AY1707" s="142">
        <f t="shared" si="31"/>
        <v>1</v>
      </c>
      <c r="AZ1707" s="142">
        <f>IF(BA1707="",0,IFERROR(IF(VLOOKUP(BA1707,BA$44:BA1706,1,0)&gt;0,0,0),1))</f>
        <v>0</v>
      </c>
      <c r="BA1707" s="143">
        <f>IF(DATOS!J1665=AW$45,DATOS!C1665,"")</f>
        <v>0</v>
      </c>
    </row>
    <row r="1708" spans="51:53" x14ac:dyDescent="0.25">
      <c r="AY1708" s="142">
        <f t="shared" ref="AY1708:AY1771" si="32">AY1707+AZ1708</f>
        <v>1</v>
      </c>
      <c r="AZ1708" s="142">
        <f>IF(BA1708="",0,IFERROR(IF(VLOOKUP(BA1708,BA$44:BA1707,1,0)&gt;0,0,0),1))</f>
        <v>0</v>
      </c>
      <c r="BA1708" s="143">
        <f>IF(DATOS!J1666=AW$45,DATOS!C1666,"")</f>
        <v>0</v>
      </c>
    </row>
    <row r="1709" spans="51:53" x14ac:dyDescent="0.25">
      <c r="AY1709" s="142">
        <f t="shared" si="32"/>
        <v>1</v>
      </c>
      <c r="AZ1709" s="142">
        <f>IF(BA1709="",0,IFERROR(IF(VLOOKUP(BA1709,BA$44:BA1708,1,0)&gt;0,0,0),1))</f>
        <v>0</v>
      </c>
      <c r="BA1709" s="143">
        <f>IF(DATOS!J1667=AW$45,DATOS!C1667,"")</f>
        <v>0</v>
      </c>
    </row>
    <row r="1710" spans="51:53" x14ac:dyDescent="0.25">
      <c r="AY1710" s="142">
        <f t="shared" si="32"/>
        <v>1</v>
      </c>
      <c r="AZ1710" s="142">
        <f>IF(BA1710="",0,IFERROR(IF(VLOOKUP(BA1710,BA$44:BA1709,1,0)&gt;0,0,0),1))</f>
        <v>0</v>
      </c>
      <c r="BA1710" s="143">
        <f>IF(DATOS!J1668=AW$45,DATOS!C1668,"")</f>
        <v>0</v>
      </c>
    </row>
    <row r="1711" spans="51:53" x14ac:dyDescent="0.25">
      <c r="AY1711" s="142">
        <f t="shared" si="32"/>
        <v>1</v>
      </c>
      <c r="AZ1711" s="142">
        <f>IF(BA1711="",0,IFERROR(IF(VLOOKUP(BA1711,BA$44:BA1710,1,0)&gt;0,0,0),1))</f>
        <v>0</v>
      </c>
      <c r="BA1711" s="143">
        <f>IF(DATOS!J1669=AW$45,DATOS!C1669,"")</f>
        <v>0</v>
      </c>
    </row>
    <row r="1712" spans="51:53" x14ac:dyDescent="0.25">
      <c r="AY1712" s="142">
        <f t="shared" si="32"/>
        <v>1</v>
      </c>
      <c r="AZ1712" s="142">
        <f>IF(BA1712="",0,IFERROR(IF(VLOOKUP(BA1712,BA$44:BA1711,1,0)&gt;0,0,0),1))</f>
        <v>0</v>
      </c>
      <c r="BA1712" s="143">
        <f>IF(DATOS!J1670=AW$45,DATOS!C1670,"")</f>
        <v>0</v>
      </c>
    </row>
    <row r="1713" spans="51:53" x14ac:dyDescent="0.25">
      <c r="AY1713" s="142">
        <f t="shared" si="32"/>
        <v>1</v>
      </c>
      <c r="AZ1713" s="142">
        <f>IF(BA1713="",0,IFERROR(IF(VLOOKUP(BA1713,BA$44:BA1712,1,0)&gt;0,0,0),1))</f>
        <v>0</v>
      </c>
      <c r="BA1713" s="143">
        <f>IF(DATOS!J1671=AW$45,DATOS!C1671,"")</f>
        <v>0</v>
      </c>
    </row>
    <row r="1714" spans="51:53" x14ac:dyDescent="0.25">
      <c r="AY1714" s="142">
        <f t="shared" si="32"/>
        <v>1</v>
      </c>
      <c r="AZ1714" s="142">
        <f>IF(BA1714="",0,IFERROR(IF(VLOOKUP(BA1714,BA$44:BA1713,1,0)&gt;0,0,0),1))</f>
        <v>0</v>
      </c>
      <c r="BA1714" s="143">
        <f>IF(DATOS!J1672=AW$45,DATOS!C1672,"")</f>
        <v>0</v>
      </c>
    </row>
    <row r="1715" spans="51:53" x14ac:dyDescent="0.25">
      <c r="AY1715" s="142">
        <f t="shared" si="32"/>
        <v>1</v>
      </c>
      <c r="AZ1715" s="142">
        <f>IF(BA1715="",0,IFERROR(IF(VLOOKUP(BA1715,BA$44:BA1714,1,0)&gt;0,0,0),1))</f>
        <v>0</v>
      </c>
      <c r="BA1715" s="143">
        <f>IF(DATOS!J1673=AW$45,DATOS!C1673,"")</f>
        <v>0</v>
      </c>
    </row>
    <row r="1716" spans="51:53" x14ac:dyDescent="0.25">
      <c r="AY1716" s="142">
        <f t="shared" si="32"/>
        <v>1</v>
      </c>
      <c r="AZ1716" s="142">
        <f>IF(BA1716="",0,IFERROR(IF(VLOOKUP(BA1716,BA$44:BA1715,1,0)&gt;0,0,0),1))</f>
        <v>0</v>
      </c>
      <c r="BA1716" s="143">
        <f>IF(DATOS!J1674=AW$45,DATOS!C1674,"")</f>
        <v>0</v>
      </c>
    </row>
    <row r="1717" spans="51:53" x14ac:dyDescent="0.25">
      <c r="AY1717" s="142">
        <f t="shared" si="32"/>
        <v>1</v>
      </c>
      <c r="AZ1717" s="142">
        <f>IF(BA1717="",0,IFERROR(IF(VLOOKUP(BA1717,BA$44:BA1716,1,0)&gt;0,0,0),1))</f>
        <v>0</v>
      </c>
      <c r="BA1717" s="143">
        <f>IF(DATOS!J1675=AW$45,DATOS!C1675,"")</f>
        <v>0</v>
      </c>
    </row>
    <row r="1718" spans="51:53" x14ac:dyDescent="0.25">
      <c r="AY1718" s="142">
        <f t="shared" si="32"/>
        <v>1</v>
      </c>
      <c r="AZ1718" s="142">
        <f>IF(BA1718="",0,IFERROR(IF(VLOOKUP(BA1718,BA$44:BA1717,1,0)&gt;0,0,0),1))</f>
        <v>0</v>
      </c>
      <c r="BA1718" s="143">
        <f>IF(DATOS!J1676=AW$45,DATOS!C1676,"")</f>
        <v>0</v>
      </c>
    </row>
    <row r="1719" spans="51:53" x14ac:dyDescent="0.25">
      <c r="AY1719" s="142">
        <f t="shared" si="32"/>
        <v>1</v>
      </c>
      <c r="AZ1719" s="142">
        <f>IF(BA1719="",0,IFERROR(IF(VLOOKUP(BA1719,BA$44:BA1718,1,0)&gt;0,0,0),1))</f>
        <v>0</v>
      </c>
      <c r="BA1719" s="143">
        <f>IF(DATOS!J1677=AW$45,DATOS!C1677,"")</f>
        <v>0</v>
      </c>
    </row>
    <row r="1720" spans="51:53" x14ac:dyDescent="0.25">
      <c r="AY1720" s="142">
        <f t="shared" si="32"/>
        <v>1</v>
      </c>
      <c r="AZ1720" s="142">
        <f>IF(BA1720="",0,IFERROR(IF(VLOOKUP(BA1720,BA$44:BA1719,1,0)&gt;0,0,0),1))</f>
        <v>0</v>
      </c>
      <c r="BA1720" s="143">
        <f>IF(DATOS!J1678=AW$45,DATOS!C1678,"")</f>
        <v>0</v>
      </c>
    </row>
    <row r="1721" spans="51:53" x14ac:dyDescent="0.25">
      <c r="AY1721" s="142">
        <f t="shared" si="32"/>
        <v>1</v>
      </c>
      <c r="AZ1721" s="142">
        <f>IF(BA1721="",0,IFERROR(IF(VLOOKUP(BA1721,BA$44:BA1720,1,0)&gt;0,0,0),1))</f>
        <v>0</v>
      </c>
      <c r="BA1721" s="143">
        <f>IF(DATOS!J1679=AW$45,DATOS!C1679,"")</f>
        <v>0</v>
      </c>
    </row>
    <row r="1722" spans="51:53" x14ac:dyDescent="0.25">
      <c r="AY1722" s="142">
        <f t="shared" si="32"/>
        <v>1</v>
      </c>
      <c r="AZ1722" s="142">
        <f>IF(BA1722="",0,IFERROR(IF(VLOOKUP(BA1722,BA$44:BA1721,1,0)&gt;0,0,0),1))</f>
        <v>0</v>
      </c>
      <c r="BA1722" s="143">
        <f>IF(DATOS!J1680=AW$45,DATOS!C1680,"")</f>
        <v>0</v>
      </c>
    </row>
    <row r="1723" spans="51:53" x14ac:dyDescent="0.25">
      <c r="AY1723" s="142">
        <f t="shared" si="32"/>
        <v>1</v>
      </c>
      <c r="AZ1723" s="142">
        <f>IF(BA1723="",0,IFERROR(IF(VLOOKUP(BA1723,BA$44:BA1722,1,0)&gt;0,0,0),1))</f>
        <v>0</v>
      </c>
      <c r="BA1723" s="143">
        <f>IF(DATOS!J1681=AW$45,DATOS!C1681,"")</f>
        <v>0</v>
      </c>
    </row>
    <row r="1724" spans="51:53" x14ac:dyDescent="0.25">
      <c r="AY1724" s="142">
        <f t="shared" si="32"/>
        <v>1</v>
      </c>
      <c r="AZ1724" s="142">
        <f>IF(BA1724="",0,IFERROR(IF(VLOOKUP(BA1724,BA$44:BA1723,1,0)&gt;0,0,0),1))</f>
        <v>0</v>
      </c>
      <c r="BA1724" s="143">
        <f>IF(DATOS!J1682=AW$45,DATOS!C1682,"")</f>
        <v>0</v>
      </c>
    </row>
    <row r="1725" spans="51:53" x14ac:dyDescent="0.25">
      <c r="AY1725" s="142">
        <f t="shared" si="32"/>
        <v>1</v>
      </c>
      <c r="AZ1725" s="142">
        <f>IF(BA1725="",0,IFERROR(IF(VLOOKUP(BA1725,BA$44:BA1724,1,0)&gt;0,0,0),1))</f>
        <v>0</v>
      </c>
      <c r="BA1725" s="143">
        <f>IF(DATOS!J1683=AW$45,DATOS!C1683,"")</f>
        <v>0</v>
      </c>
    </row>
    <row r="1726" spans="51:53" x14ac:dyDescent="0.25">
      <c r="AY1726" s="142">
        <f t="shared" si="32"/>
        <v>1</v>
      </c>
      <c r="AZ1726" s="142">
        <f>IF(BA1726="",0,IFERROR(IF(VLOOKUP(BA1726,BA$44:BA1725,1,0)&gt;0,0,0),1))</f>
        <v>0</v>
      </c>
      <c r="BA1726" s="143">
        <f>IF(DATOS!J1684=AW$45,DATOS!C1684,"")</f>
        <v>0</v>
      </c>
    </row>
    <row r="1727" spans="51:53" x14ac:dyDescent="0.25">
      <c r="AY1727" s="142">
        <f t="shared" si="32"/>
        <v>1</v>
      </c>
      <c r="AZ1727" s="142">
        <f>IF(BA1727="",0,IFERROR(IF(VLOOKUP(BA1727,BA$44:BA1726,1,0)&gt;0,0,0),1))</f>
        <v>0</v>
      </c>
      <c r="BA1727" s="143">
        <f>IF(DATOS!J1685=AW$45,DATOS!C1685,"")</f>
        <v>0</v>
      </c>
    </row>
    <row r="1728" spans="51:53" x14ac:dyDescent="0.25">
      <c r="AY1728" s="142">
        <f t="shared" si="32"/>
        <v>1</v>
      </c>
      <c r="AZ1728" s="142">
        <f>IF(BA1728="",0,IFERROR(IF(VLOOKUP(BA1728,BA$44:BA1727,1,0)&gt;0,0,0),1))</f>
        <v>0</v>
      </c>
      <c r="BA1728" s="143">
        <f>IF(DATOS!J1686=AW$45,DATOS!C1686,"")</f>
        <v>0</v>
      </c>
    </row>
    <row r="1729" spans="51:53" x14ac:dyDescent="0.25">
      <c r="AY1729" s="142">
        <f t="shared" si="32"/>
        <v>1</v>
      </c>
      <c r="AZ1729" s="142">
        <f>IF(BA1729="",0,IFERROR(IF(VLOOKUP(BA1729,BA$44:BA1728,1,0)&gt;0,0,0),1))</f>
        <v>0</v>
      </c>
      <c r="BA1729" s="143">
        <f>IF(DATOS!J1687=AW$45,DATOS!C1687,"")</f>
        <v>0</v>
      </c>
    </row>
    <row r="1730" spans="51:53" x14ac:dyDescent="0.25">
      <c r="AY1730" s="142">
        <f t="shared" si="32"/>
        <v>1</v>
      </c>
      <c r="AZ1730" s="142">
        <f>IF(BA1730="",0,IFERROR(IF(VLOOKUP(BA1730,BA$44:BA1729,1,0)&gt;0,0,0),1))</f>
        <v>0</v>
      </c>
      <c r="BA1730" s="143">
        <f>IF(DATOS!J1688=AW$45,DATOS!C1688,"")</f>
        <v>0</v>
      </c>
    </row>
    <row r="1731" spans="51:53" x14ac:dyDescent="0.25">
      <c r="AY1731" s="142">
        <f t="shared" si="32"/>
        <v>1</v>
      </c>
      <c r="AZ1731" s="142">
        <f>IF(BA1731="",0,IFERROR(IF(VLOOKUP(BA1731,BA$44:BA1730,1,0)&gt;0,0,0),1))</f>
        <v>0</v>
      </c>
      <c r="BA1731" s="143">
        <f>IF(DATOS!J1689=AW$45,DATOS!C1689,"")</f>
        <v>0</v>
      </c>
    </row>
    <row r="1732" spans="51:53" x14ac:dyDescent="0.25">
      <c r="AY1732" s="142">
        <f t="shared" si="32"/>
        <v>1</v>
      </c>
      <c r="AZ1732" s="142">
        <f>IF(BA1732="",0,IFERROR(IF(VLOOKUP(BA1732,BA$44:BA1731,1,0)&gt;0,0,0),1))</f>
        <v>0</v>
      </c>
      <c r="BA1732" s="143">
        <f>IF(DATOS!J1690=AW$45,DATOS!C1690,"")</f>
        <v>0</v>
      </c>
    </row>
    <row r="1733" spans="51:53" x14ac:dyDescent="0.25">
      <c r="AY1733" s="142">
        <f t="shared" si="32"/>
        <v>1</v>
      </c>
      <c r="AZ1733" s="142">
        <f>IF(BA1733="",0,IFERROR(IF(VLOOKUP(BA1733,BA$44:BA1732,1,0)&gt;0,0,0),1))</f>
        <v>0</v>
      </c>
      <c r="BA1733" s="143">
        <f>IF(DATOS!J1691=AW$45,DATOS!C1691,"")</f>
        <v>0</v>
      </c>
    </row>
    <row r="1734" spans="51:53" x14ac:dyDescent="0.25">
      <c r="AY1734" s="142">
        <f t="shared" si="32"/>
        <v>1</v>
      </c>
      <c r="AZ1734" s="142">
        <f>IF(BA1734="",0,IFERROR(IF(VLOOKUP(BA1734,BA$44:BA1733,1,0)&gt;0,0,0),1))</f>
        <v>0</v>
      </c>
      <c r="BA1734" s="143">
        <f>IF(DATOS!J1692=AW$45,DATOS!C1692,"")</f>
        <v>0</v>
      </c>
    </row>
    <row r="1735" spans="51:53" x14ac:dyDescent="0.25">
      <c r="AY1735" s="142">
        <f t="shared" si="32"/>
        <v>1</v>
      </c>
      <c r="AZ1735" s="142">
        <f>IF(BA1735="",0,IFERROR(IF(VLOOKUP(BA1735,BA$44:BA1734,1,0)&gt;0,0,0),1))</f>
        <v>0</v>
      </c>
      <c r="BA1735" s="143">
        <f>IF(DATOS!J1693=AW$45,DATOS!C1693,"")</f>
        <v>0</v>
      </c>
    </row>
    <row r="1736" spans="51:53" x14ac:dyDescent="0.25">
      <c r="AY1736" s="142">
        <f t="shared" si="32"/>
        <v>1</v>
      </c>
      <c r="AZ1736" s="142">
        <f>IF(BA1736="",0,IFERROR(IF(VLOOKUP(BA1736,BA$44:BA1735,1,0)&gt;0,0,0),1))</f>
        <v>0</v>
      </c>
      <c r="BA1736" s="143">
        <f>IF(DATOS!J1694=AW$45,DATOS!C1694,"")</f>
        <v>0</v>
      </c>
    </row>
    <row r="1737" spans="51:53" x14ac:dyDescent="0.25">
      <c r="AY1737" s="142">
        <f t="shared" si="32"/>
        <v>1</v>
      </c>
      <c r="AZ1737" s="142">
        <f>IF(BA1737="",0,IFERROR(IF(VLOOKUP(BA1737,BA$44:BA1736,1,0)&gt;0,0,0),1))</f>
        <v>0</v>
      </c>
      <c r="BA1737" s="143">
        <f>IF(DATOS!J1695=AW$45,DATOS!C1695,"")</f>
        <v>0</v>
      </c>
    </row>
    <row r="1738" spans="51:53" x14ac:dyDescent="0.25">
      <c r="AY1738" s="142">
        <f t="shared" si="32"/>
        <v>1</v>
      </c>
      <c r="AZ1738" s="142">
        <f>IF(BA1738="",0,IFERROR(IF(VLOOKUP(BA1738,BA$44:BA1737,1,0)&gt;0,0,0),1))</f>
        <v>0</v>
      </c>
      <c r="BA1738" s="143">
        <f>IF(DATOS!J1696=AW$45,DATOS!C1696,"")</f>
        <v>0</v>
      </c>
    </row>
    <row r="1739" spans="51:53" x14ac:dyDescent="0.25">
      <c r="AY1739" s="142">
        <f t="shared" si="32"/>
        <v>1</v>
      </c>
      <c r="AZ1739" s="142">
        <f>IF(BA1739="",0,IFERROR(IF(VLOOKUP(BA1739,BA$44:BA1738,1,0)&gt;0,0,0),1))</f>
        <v>0</v>
      </c>
      <c r="BA1739" s="143">
        <f>IF(DATOS!J1697=AW$45,DATOS!C1697,"")</f>
        <v>0</v>
      </c>
    </row>
    <row r="1740" spans="51:53" x14ac:dyDescent="0.25">
      <c r="AY1740" s="142">
        <f t="shared" si="32"/>
        <v>1</v>
      </c>
      <c r="AZ1740" s="142">
        <f>IF(BA1740="",0,IFERROR(IF(VLOOKUP(BA1740,BA$44:BA1739,1,0)&gt;0,0,0),1))</f>
        <v>0</v>
      </c>
      <c r="BA1740" s="143">
        <f>IF(DATOS!J1698=AW$45,DATOS!C1698,"")</f>
        <v>0</v>
      </c>
    </row>
    <row r="1741" spans="51:53" x14ac:dyDescent="0.25">
      <c r="AY1741" s="142">
        <f t="shared" si="32"/>
        <v>1</v>
      </c>
      <c r="AZ1741" s="142">
        <f>IF(BA1741="",0,IFERROR(IF(VLOOKUP(BA1741,BA$44:BA1740,1,0)&gt;0,0,0),1))</f>
        <v>0</v>
      </c>
      <c r="BA1741" s="143">
        <f>IF(DATOS!J1699=AW$45,DATOS!C1699,"")</f>
        <v>0</v>
      </c>
    </row>
    <row r="1742" spans="51:53" x14ac:dyDescent="0.25">
      <c r="AY1742" s="142">
        <f t="shared" si="32"/>
        <v>1</v>
      </c>
      <c r="AZ1742" s="142">
        <f>IF(BA1742="",0,IFERROR(IF(VLOOKUP(BA1742,BA$44:BA1741,1,0)&gt;0,0,0),1))</f>
        <v>0</v>
      </c>
      <c r="BA1742" s="143">
        <f>IF(DATOS!J1700=AW$45,DATOS!C1700,"")</f>
        <v>0</v>
      </c>
    </row>
    <row r="1743" spans="51:53" x14ac:dyDescent="0.25">
      <c r="AY1743" s="142">
        <f t="shared" si="32"/>
        <v>1</v>
      </c>
      <c r="AZ1743" s="142">
        <f>IF(BA1743="",0,IFERROR(IF(VLOOKUP(BA1743,BA$44:BA1742,1,0)&gt;0,0,0),1))</f>
        <v>0</v>
      </c>
      <c r="BA1743" s="143">
        <f>IF(DATOS!J1701=AW$45,DATOS!C1701,"")</f>
        <v>0</v>
      </c>
    </row>
    <row r="1744" spans="51:53" x14ac:dyDescent="0.25">
      <c r="AY1744" s="142">
        <f t="shared" si="32"/>
        <v>1</v>
      </c>
      <c r="AZ1744" s="142">
        <f>IF(BA1744="",0,IFERROR(IF(VLOOKUP(BA1744,BA$44:BA1743,1,0)&gt;0,0,0),1))</f>
        <v>0</v>
      </c>
      <c r="BA1744" s="143">
        <f>IF(DATOS!J1702=AW$45,DATOS!C1702,"")</f>
        <v>0</v>
      </c>
    </row>
    <row r="1745" spans="51:53" x14ac:dyDescent="0.25">
      <c r="AY1745" s="142">
        <f t="shared" si="32"/>
        <v>1</v>
      </c>
      <c r="AZ1745" s="142">
        <f>IF(BA1745="",0,IFERROR(IF(VLOOKUP(BA1745,BA$44:BA1744,1,0)&gt;0,0,0),1))</f>
        <v>0</v>
      </c>
      <c r="BA1745" s="143">
        <f>IF(DATOS!J1703=AW$45,DATOS!C1703,"")</f>
        <v>0</v>
      </c>
    </row>
    <row r="1746" spans="51:53" x14ac:dyDescent="0.25">
      <c r="AY1746" s="142">
        <f t="shared" si="32"/>
        <v>1</v>
      </c>
      <c r="AZ1746" s="142">
        <f>IF(BA1746="",0,IFERROR(IF(VLOOKUP(BA1746,BA$44:BA1745,1,0)&gt;0,0,0),1))</f>
        <v>0</v>
      </c>
      <c r="BA1746" s="143">
        <f>IF(DATOS!J1704=AW$45,DATOS!C1704,"")</f>
        <v>0</v>
      </c>
    </row>
    <row r="1747" spans="51:53" x14ac:dyDescent="0.25">
      <c r="AY1747" s="142">
        <f t="shared" si="32"/>
        <v>1</v>
      </c>
      <c r="AZ1747" s="142">
        <f>IF(BA1747="",0,IFERROR(IF(VLOOKUP(BA1747,BA$44:BA1746,1,0)&gt;0,0,0),1))</f>
        <v>0</v>
      </c>
      <c r="BA1747" s="143">
        <f>IF(DATOS!J1705=AW$45,DATOS!C1705,"")</f>
        <v>0</v>
      </c>
    </row>
    <row r="1748" spans="51:53" x14ac:dyDescent="0.25">
      <c r="AY1748" s="142">
        <f t="shared" si="32"/>
        <v>1</v>
      </c>
      <c r="AZ1748" s="142">
        <f>IF(BA1748="",0,IFERROR(IF(VLOOKUP(BA1748,BA$44:BA1747,1,0)&gt;0,0,0),1))</f>
        <v>0</v>
      </c>
      <c r="BA1748" s="143">
        <f>IF(DATOS!J1706=AW$45,DATOS!C1706,"")</f>
        <v>0</v>
      </c>
    </row>
    <row r="1749" spans="51:53" x14ac:dyDescent="0.25">
      <c r="AY1749" s="142">
        <f t="shared" si="32"/>
        <v>1</v>
      </c>
      <c r="AZ1749" s="142">
        <f>IF(BA1749="",0,IFERROR(IF(VLOOKUP(BA1749,BA$44:BA1748,1,0)&gt;0,0,0),1))</f>
        <v>0</v>
      </c>
      <c r="BA1749" s="143">
        <f>IF(DATOS!J1707=AW$45,DATOS!C1707,"")</f>
        <v>0</v>
      </c>
    </row>
    <row r="1750" spans="51:53" x14ac:dyDescent="0.25">
      <c r="AY1750" s="142">
        <f t="shared" si="32"/>
        <v>1</v>
      </c>
      <c r="AZ1750" s="142">
        <f>IF(BA1750="",0,IFERROR(IF(VLOOKUP(BA1750,BA$44:BA1749,1,0)&gt;0,0,0),1))</f>
        <v>0</v>
      </c>
      <c r="BA1750" s="143">
        <f>IF(DATOS!J1708=AW$45,DATOS!C1708,"")</f>
        <v>0</v>
      </c>
    </row>
    <row r="1751" spans="51:53" x14ac:dyDescent="0.25">
      <c r="AY1751" s="142">
        <f t="shared" si="32"/>
        <v>1</v>
      </c>
      <c r="AZ1751" s="142">
        <f>IF(BA1751="",0,IFERROR(IF(VLOOKUP(BA1751,BA$44:BA1750,1,0)&gt;0,0,0),1))</f>
        <v>0</v>
      </c>
      <c r="BA1751" s="143">
        <f>IF(DATOS!J1709=AW$45,DATOS!C1709,"")</f>
        <v>0</v>
      </c>
    </row>
    <row r="1752" spans="51:53" x14ac:dyDescent="0.25">
      <c r="AY1752" s="142">
        <f t="shared" si="32"/>
        <v>1</v>
      </c>
      <c r="AZ1752" s="142">
        <f>IF(BA1752="",0,IFERROR(IF(VLOOKUP(BA1752,BA$44:BA1751,1,0)&gt;0,0,0),1))</f>
        <v>0</v>
      </c>
      <c r="BA1752" s="143">
        <f>IF(DATOS!J1710=AW$45,DATOS!C1710,"")</f>
        <v>0</v>
      </c>
    </row>
    <row r="1753" spans="51:53" x14ac:dyDescent="0.25">
      <c r="AY1753" s="142">
        <f t="shared" si="32"/>
        <v>1</v>
      </c>
      <c r="AZ1753" s="142">
        <f>IF(BA1753="",0,IFERROR(IF(VLOOKUP(BA1753,BA$44:BA1752,1,0)&gt;0,0,0),1))</f>
        <v>0</v>
      </c>
      <c r="BA1753" s="143">
        <f>IF(DATOS!J1711=AW$45,DATOS!C1711,"")</f>
        <v>0</v>
      </c>
    </row>
    <row r="1754" spans="51:53" x14ac:dyDescent="0.25">
      <c r="AY1754" s="142">
        <f t="shared" si="32"/>
        <v>1</v>
      </c>
      <c r="AZ1754" s="142">
        <f>IF(BA1754="",0,IFERROR(IF(VLOOKUP(BA1754,BA$44:BA1753,1,0)&gt;0,0,0),1))</f>
        <v>0</v>
      </c>
      <c r="BA1754" s="143">
        <f>IF(DATOS!J1712=AW$45,DATOS!C1712,"")</f>
        <v>0</v>
      </c>
    </row>
    <row r="1755" spans="51:53" x14ac:dyDescent="0.25">
      <c r="AY1755" s="142">
        <f t="shared" si="32"/>
        <v>1</v>
      </c>
      <c r="AZ1755" s="142">
        <f>IF(BA1755="",0,IFERROR(IF(VLOOKUP(BA1755,BA$44:BA1754,1,0)&gt;0,0,0),1))</f>
        <v>0</v>
      </c>
      <c r="BA1755" s="143">
        <f>IF(DATOS!J1713=AW$45,DATOS!C1713,"")</f>
        <v>0</v>
      </c>
    </row>
    <row r="1756" spans="51:53" x14ac:dyDescent="0.25">
      <c r="AY1756" s="142">
        <f t="shared" si="32"/>
        <v>1</v>
      </c>
      <c r="AZ1756" s="142">
        <f>IF(BA1756="",0,IFERROR(IF(VLOOKUP(BA1756,BA$44:BA1755,1,0)&gt;0,0,0),1))</f>
        <v>0</v>
      </c>
      <c r="BA1756" s="143">
        <f>IF(DATOS!J1714=AW$45,DATOS!C1714,"")</f>
        <v>0</v>
      </c>
    </row>
    <row r="1757" spans="51:53" x14ac:dyDescent="0.25">
      <c r="AY1757" s="142">
        <f t="shared" si="32"/>
        <v>1</v>
      </c>
      <c r="AZ1757" s="142">
        <f>IF(BA1757="",0,IFERROR(IF(VLOOKUP(BA1757,BA$44:BA1756,1,0)&gt;0,0,0),1))</f>
        <v>0</v>
      </c>
      <c r="BA1757" s="143">
        <f>IF(DATOS!J1715=AW$45,DATOS!C1715,"")</f>
        <v>0</v>
      </c>
    </row>
    <row r="1758" spans="51:53" x14ac:dyDescent="0.25">
      <c r="AY1758" s="142">
        <f t="shared" si="32"/>
        <v>1</v>
      </c>
      <c r="AZ1758" s="142">
        <f>IF(BA1758="",0,IFERROR(IF(VLOOKUP(BA1758,BA$44:BA1757,1,0)&gt;0,0,0),1))</f>
        <v>0</v>
      </c>
      <c r="BA1758" s="143">
        <f>IF(DATOS!J1716=AW$45,DATOS!C1716,"")</f>
        <v>0</v>
      </c>
    </row>
    <row r="1759" spans="51:53" x14ac:dyDescent="0.25">
      <c r="AY1759" s="142">
        <f t="shared" si="32"/>
        <v>1</v>
      </c>
      <c r="AZ1759" s="142">
        <f>IF(BA1759="",0,IFERROR(IF(VLOOKUP(BA1759,BA$44:BA1758,1,0)&gt;0,0,0),1))</f>
        <v>0</v>
      </c>
      <c r="BA1759" s="143">
        <f>IF(DATOS!J1717=AW$45,DATOS!C1717,"")</f>
        <v>0</v>
      </c>
    </row>
    <row r="1760" spans="51:53" x14ac:dyDescent="0.25">
      <c r="AY1760" s="142">
        <f t="shared" si="32"/>
        <v>1</v>
      </c>
      <c r="AZ1760" s="142">
        <f>IF(BA1760="",0,IFERROR(IF(VLOOKUP(BA1760,BA$44:BA1759,1,0)&gt;0,0,0),1))</f>
        <v>0</v>
      </c>
      <c r="BA1760" s="143">
        <f>IF(DATOS!J1718=AW$45,DATOS!C1718,"")</f>
        <v>0</v>
      </c>
    </row>
    <row r="1761" spans="51:53" x14ac:dyDescent="0.25">
      <c r="AY1761" s="142">
        <f t="shared" si="32"/>
        <v>1</v>
      </c>
      <c r="AZ1761" s="142">
        <f>IF(BA1761="",0,IFERROR(IF(VLOOKUP(BA1761,BA$44:BA1760,1,0)&gt;0,0,0),1))</f>
        <v>0</v>
      </c>
      <c r="BA1761" s="143">
        <f>IF(DATOS!J1719=AW$45,DATOS!C1719,"")</f>
        <v>0</v>
      </c>
    </row>
    <row r="1762" spans="51:53" x14ac:dyDescent="0.25">
      <c r="AY1762" s="142">
        <f t="shared" si="32"/>
        <v>1</v>
      </c>
      <c r="AZ1762" s="142">
        <f>IF(BA1762="",0,IFERROR(IF(VLOOKUP(BA1762,BA$44:BA1761,1,0)&gt;0,0,0),1))</f>
        <v>0</v>
      </c>
      <c r="BA1762" s="143">
        <f>IF(DATOS!J1720=AW$45,DATOS!C1720,"")</f>
        <v>0</v>
      </c>
    </row>
    <row r="1763" spans="51:53" x14ac:dyDescent="0.25">
      <c r="AY1763" s="142">
        <f t="shared" si="32"/>
        <v>1</v>
      </c>
      <c r="AZ1763" s="142">
        <f>IF(BA1763="",0,IFERROR(IF(VLOOKUP(BA1763,BA$44:BA1762,1,0)&gt;0,0,0),1))</f>
        <v>0</v>
      </c>
      <c r="BA1763" s="143">
        <f>IF(DATOS!J1721=AW$45,DATOS!C1721,"")</f>
        <v>0</v>
      </c>
    </row>
    <row r="1764" spans="51:53" x14ac:dyDescent="0.25">
      <c r="AY1764" s="142">
        <f t="shared" si="32"/>
        <v>1</v>
      </c>
      <c r="AZ1764" s="142">
        <f>IF(BA1764="",0,IFERROR(IF(VLOOKUP(BA1764,BA$44:BA1763,1,0)&gt;0,0,0),1))</f>
        <v>0</v>
      </c>
      <c r="BA1764" s="143">
        <f>IF(DATOS!J1722=AW$45,DATOS!C1722,"")</f>
        <v>0</v>
      </c>
    </row>
    <row r="1765" spans="51:53" x14ac:dyDescent="0.25">
      <c r="AY1765" s="142">
        <f t="shared" si="32"/>
        <v>1</v>
      </c>
      <c r="AZ1765" s="142">
        <f>IF(BA1765="",0,IFERROR(IF(VLOOKUP(BA1765,BA$44:BA1764,1,0)&gt;0,0,0),1))</f>
        <v>0</v>
      </c>
      <c r="BA1765" s="143">
        <f>IF(DATOS!J1723=AW$45,DATOS!C1723,"")</f>
        <v>0</v>
      </c>
    </row>
    <row r="1766" spans="51:53" x14ac:dyDescent="0.25">
      <c r="AY1766" s="142">
        <f t="shared" si="32"/>
        <v>1</v>
      </c>
      <c r="AZ1766" s="142">
        <f>IF(BA1766="",0,IFERROR(IF(VLOOKUP(BA1766,BA$44:BA1765,1,0)&gt;0,0,0),1))</f>
        <v>0</v>
      </c>
      <c r="BA1766" s="143">
        <f>IF(DATOS!J1724=AW$45,DATOS!C1724,"")</f>
        <v>0</v>
      </c>
    </row>
    <row r="1767" spans="51:53" x14ac:dyDescent="0.25">
      <c r="AY1767" s="142">
        <f t="shared" si="32"/>
        <v>1</v>
      </c>
      <c r="AZ1767" s="142">
        <f>IF(BA1767="",0,IFERROR(IF(VLOOKUP(BA1767,BA$44:BA1766,1,0)&gt;0,0,0),1))</f>
        <v>0</v>
      </c>
      <c r="BA1767" s="143">
        <f>IF(DATOS!J1725=AW$45,DATOS!C1725,"")</f>
        <v>0</v>
      </c>
    </row>
    <row r="1768" spans="51:53" x14ac:dyDescent="0.25">
      <c r="AY1768" s="142">
        <f t="shared" si="32"/>
        <v>1</v>
      </c>
      <c r="AZ1768" s="142">
        <f>IF(BA1768="",0,IFERROR(IF(VLOOKUP(BA1768,BA$44:BA1767,1,0)&gt;0,0,0),1))</f>
        <v>0</v>
      </c>
      <c r="BA1768" s="143">
        <f>IF(DATOS!J1726=AW$45,DATOS!C1726,"")</f>
        <v>0</v>
      </c>
    </row>
    <row r="1769" spans="51:53" x14ac:dyDescent="0.25">
      <c r="AY1769" s="142">
        <f t="shared" si="32"/>
        <v>1</v>
      </c>
      <c r="AZ1769" s="142">
        <f>IF(BA1769="",0,IFERROR(IF(VLOOKUP(BA1769,BA$44:BA1768,1,0)&gt;0,0,0),1))</f>
        <v>0</v>
      </c>
      <c r="BA1769" s="143">
        <f>IF(DATOS!J1727=AW$45,DATOS!C1727,"")</f>
        <v>0</v>
      </c>
    </row>
    <row r="1770" spans="51:53" x14ac:dyDescent="0.25">
      <c r="AY1770" s="142">
        <f t="shared" si="32"/>
        <v>1</v>
      </c>
      <c r="AZ1770" s="142">
        <f>IF(BA1770="",0,IFERROR(IF(VLOOKUP(BA1770,BA$44:BA1769,1,0)&gt;0,0,0),1))</f>
        <v>0</v>
      </c>
      <c r="BA1770" s="143">
        <f>IF(DATOS!J1728=AW$45,DATOS!C1728,"")</f>
        <v>0</v>
      </c>
    </row>
    <row r="1771" spans="51:53" x14ac:dyDescent="0.25">
      <c r="AY1771" s="142">
        <f t="shared" si="32"/>
        <v>1</v>
      </c>
      <c r="AZ1771" s="142">
        <f>IF(BA1771="",0,IFERROR(IF(VLOOKUP(BA1771,BA$44:BA1770,1,0)&gt;0,0,0),1))</f>
        <v>0</v>
      </c>
      <c r="BA1771" s="143">
        <f>IF(DATOS!J1729=AW$45,DATOS!C1729,"")</f>
        <v>0</v>
      </c>
    </row>
    <row r="1772" spans="51:53" x14ac:dyDescent="0.25">
      <c r="AY1772" s="142">
        <f t="shared" ref="AY1772:AY1835" si="33">AY1771+AZ1772</f>
        <v>1</v>
      </c>
      <c r="AZ1772" s="142">
        <f>IF(BA1772="",0,IFERROR(IF(VLOOKUP(BA1772,BA$44:BA1771,1,0)&gt;0,0,0),1))</f>
        <v>0</v>
      </c>
      <c r="BA1772" s="143">
        <f>IF(DATOS!J1730=AW$45,DATOS!C1730,"")</f>
        <v>0</v>
      </c>
    </row>
    <row r="1773" spans="51:53" x14ac:dyDescent="0.25">
      <c r="AY1773" s="142">
        <f t="shared" si="33"/>
        <v>1</v>
      </c>
      <c r="AZ1773" s="142">
        <f>IF(BA1773="",0,IFERROR(IF(VLOOKUP(BA1773,BA$44:BA1772,1,0)&gt;0,0,0),1))</f>
        <v>0</v>
      </c>
      <c r="BA1773" s="143">
        <f>IF(DATOS!J1731=AW$45,DATOS!C1731,"")</f>
        <v>0</v>
      </c>
    </row>
    <row r="1774" spans="51:53" x14ac:dyDescent="0.25">
      <c r="AY1774" s="142">
        <f t="shared" si="33"/>
        <v>1</v>
      </c>
      <c r="AZ1774" s="142">
        <f>IF(BA1774="",0,IFERROR(IF(VLOOKUP(BA1774,BA$44:BA1773,1,0)&gt;0,0,0),1))</f>
        <v>0</v>
      </c>
      <c r="BA1774" s="143">
        <f>IF(DATOS!J1732=AW$45,DATOS!C1732,"")</f>
        <v>0</v>
      </c>
    </row>
    <row r="1775" spans="51:53" x14ac:dyDescent="0.25">
      <c r="AY1775" s="142">
        <f t="shared" si="33"/>
        <v>1</v>
      </c>
      <c r="AZ1775" s="142">
        <f>IF(BA1775="",0,IFERROR(IF(VLOOKUP(BA1775,BA$44:BA1774,1,0)&gt;0,0,0),1))</f>
        <v>0</v>
      </c>
      <c r="BA1775" s="143">
        <f>IF(DATOS!J1733=AW$45,DATOS!C1733,"")</f>
        <v>0</v>
      </c>
    </row>
    <row r="1776" spans="51:53" x14ac:dyDescent="0.25">
      <c r="AY1776" s="142">
        <f t="shared" si="33"/>
        <v>1</v>
      </c>
      <c r="AZ1776" s="142">
        <f>IF(BA1776="",0,IFERROR(IF(VLOOKUP(BA1776,BA$44:BA1775,1,0)&gt;0,0,0),1))</f>
        <v>0</v>
      </c>
      <c r="BA1776" s="143">
        <f>IF(DATOS!J1734=AW$45,DATOS!C1734,"")</f>
        <v>0</v>
      </c>
    </row>
    <row r="1777" spans="51:53" x14ac:dyDescent="0.25">
      <c r="AY1777" s="142">
        <f t="shared" si="33"/>
        <v>1</v>
      </c>
      <c r="AZ1777" s="142">
        <f>IF(BA1777="",0,IFERROR(IF(VLOOKUP(BA1777,BA$44:BA1776,1,0)&gt;0,0,0),1))</f>
        <v>0</v>
      </c>
      <c r="BA1777" s="143">
        <f>IF(DATOS!J1735=AW$45,DATOS!C1735,"")</f>
        <v>0</v>
      </c>
    </row>
    <row r="1778" spans="51:53" x14ac:dyDescent="0.25">
      <c r="AY1778" s="142">
        <f t="shared" si="33"/>
        <v>1</v>
      </c>
      <c r="AZ1778" s="142">
        <f>IF(BA1778="",0,IFERROR(IF(VLOOKUP(BA1778,BA$44:BA1777,1,0)&gt;0,0,0),1))</f>
        <v>0</v>
      </c>
      <c r="BA1778" s="143">
        <f>IF(DATOS!J1736=AW$45,DATOS!C1736,"")</f>
        <v>0</v>
      </c>
    </row>
    <row r="1779" spans="51:53" x14ac:dyDescent="0.25">
      <c r="AY1779" s="142">
        <f t="shared" si="33"/>
        <v>1</v>
      </c>
      <c r="AZ1779" s="142">
        <f>IF(BA1779="",0,IFERROR(IF(VLOOKUP(BA1779,BA$44:BA1778,1,0)&gt;0,0,0),1))</f>
        <v>0</v>
      </c>
      <c r="BA1779" s="143">
        <f>IF(DATOS!J1737=AW$45,DATOS!C1737,"")</f>
        <v>0</v>
      </c>
    </row>
    <row r="1780" spans="51:53" x14ac:dyDescent="0.25">
      <c r="AY1780" s="142">
        <f t="shared" si="33"/>
        <v>1</v>
      </c>
      <c r="AZ1780" s="142">
        <f>IF(BA1780="",0,IFERROR(IF(VLOOKUP(BA1780,BA$44:BA1779,1,0)&gt;0,0,0),1))</f>
        <v>0</v>
      </c>
      <c r="BA1780" s="143">
        <f>IF(DATOS!J1738=AW$45,DATOS!C1738,"")</f>
        <v>0</v>
      </c>
    </row>
    <row r="1781" spans="51:53" x14ac:dyDescent="0.25">
      <c r="AY1781" s="142">
        <f t="shared" si="33"/>
        <v>1</v>
      </c>
      <c r="AZ1781" s="142">
        <f>IF(BA1781="",0,IFERROR(IF(VLOOKUP(BA1781,BA$44:BA1780,1,0)&gt;0,0,0),1))</f>
        <v>0</v>
      </c>
      <c r="BA1781" s="143">
        <f>IF(DATOS!J1739=AW$45,DATOS!C1739,"")</f>
        <v>0</v>
      </c>
    </row>
    <row r="1782" spans="51:53" x14ac:dyDescent="0.25">
      <c r="AY1782" s="142">
        <f t="shared" si="33"/>
        <v>1</v>
      </c>
      <c r="AZ1782" s="142">
        <f>IF(BA1782="",0,IFERROR(IF(VLOOKUP(BA1782,BA$44:BA1781,1,0)&gt;0,0,0),1))</f>
        <v>0</v>
      </c>
      <c r="BA1782" s="143">
        <f>IF(DATOS!J1740=AW$45,DATOS!C1740,"")</f>
        <v>0</v>
      </c>
    </row>
    <row r="1783" spans="51:53" x14ac:dyDescent="0.25">
      <c r="AY1783" s="142">
        <f t="shared" si="33"/>
        <v>1</v>
      </c>
      <c r="AZ1783" s="142">
        <f>IF(BA1783="",0,IFERROR(IF(VLOOKUP(BA1783,BA$44:BA1782,1,0)&gt;0,0,0),1))</f>
        <v>0</v>
      </c>
      <c r="BA1783" s="143">
        <f>IF(DATOS!J1741=AW$45,DATOS!C1741,"")</f>
        <v>0</v>
      </c>
    </row>
    <row r="1784" spans="51:53" x14ac:dyDescent="0.25">
      <c r="AY1784" s="142">
        <f t="shared" si="33"/>
        <v>1</v>
      </c>
      <c r="AZ1784" s="142">
        <f>IF(BA1784="",0,IFERROR(IF(VLOOKUP(BA1784,BA$44:BA1783,1,0)&gt;0,0,0),1))</f>
        <v>0</v>
      </c>
      <c r="BA1784" s="143">
        <f>IF(DATOS!J1742=AW$45,DATOS!C1742,"")</f>
        <v>0</v>
      </c>
    </row>
    <row r="1785" spans="51:53" x14ac:dyDescent="0.25">
      <c r="AY1785" s="142">
        <f t="shared" si="33"/>
        <v>1</v>
      </c>
      <c r="AZ1785" s="142">
        <f>IF(BA1785="",0,IFERROR(IF(VLOOKUP(BA1785,BA$44:BA1784,1,0)&gt;0,0,0),1))</f>
        <v>0</v>
      </c>
      <c r="BA1785" s="143">
        <f>IF(DATOS!J1743=AW$45,DATOS!C1743,"")</f>
        <v>0</v>
      </c>
    </row>
    <row r="1786" spans="51:53" x14ac:dyDescent="0.25">
      <c r="AY1786" s="142">
        <f t="shared" si="33"/>
        <v>1</v>
      </c>
      <c r="AZ1786" s="142">
        <f>IF(BA1786="",0,IFERROR(IF(VLOOKUP(BA1786,BA$44:BA1785,1,0)&gt;0,0,0),1))</f>
        <v>0</v>
      </c>
      <c r="BA1786" s="143">
        <f>IF(DATOS!J1744=AW$45,DATOS!C1744,"")</f>
        <v>0</v>
      </c>
    </row>
    <row r="1787" spans="51:53" x14ac:dyDescent="0.25">
      <c r="AY1787" s="142">
        <f t="shared" si="33"/>
        <v>1</v>
      </c>
      <c r="AZ1787" s="142">
        <f>IF(BA1787="",0,IFERROR(IF(VLOOKUP(BA1787,BA$44:BA1786,1,0)&gt;0,0,0),1))</f>
        <v>0</v>
      </c>
      <c r="BA1787" s="143">
        <f>IF(DATOS!J1745=AW$45,DATOS!C1745,"")</f>
        <v>0</v>
      </c>
    </row>
    <row r="1788" spans="51:53" x14ac:dyDescent="0.25">
      <c r="AY1788" s="142">
        <f t="shared" si="33"/>
        <v>1</v>
      </c>
      <c r="AZ1788" s="142">
        <f>IF(BA1788="",0,IFERROR(IF(VLOOKUP(BA1788,BA$44:BA1787,1,0)&gt;0,0,0),1))</f>
        <v>0</v>
      </c>
      <c r="BA1788" s="143">
        <f>IF(DATOS!J1746=AW$45,DATOS!C1746,"")</f>
        <v>0</v>
      </c>
    </row>
    <row r="1789" spans="51:53" x14ac:dyDescent="0.25">
      <c r="AY1789" s="142">
        <f t="shared" si="33"/>
        <v>1</v>
      </c>
      <c r="AZ1789" s="142">
        <f>IF(BA1789="",0,IFERROR(IF(VLOOKUP(BA1789,BA$44:BA1788,1,0)&gt;0,0,0),1))</f>
        <v>0</v>
      </c>
      <c r="BA1789" s="143">
        <f>IF(DATOS!J1747=AW$45,DATOS!C1747,"")</f>
        <v>0</v>
      </c>
    </row>
    <row r="1790" spans="51:53" x14ac:dyDescent="0.25">
      <c r="AY1790" s="142">
        <f t="shared" si="33"/>
        <v>1</v>
      </c>
      <c r="AZ1790" s="142">
        <f>IF(BA1790="",0,IFERROR(IF(VLOOKUP(BA1790,BA$44:BA1789,1,0)&gt;0,0,0),1))</f>
        <v>0</v>
      </c>
      <c r="BA1790" s="143">
        <f>IF(DATOS!J1748=AW$45,DATOS!C1748,"")</f>
        <v>0</v>
      </c>
    </row>
    <row r="1791" spans="51:53" x14ac:dyDescent="0.25">
      <c r="AY1791" s="142">
        <f t="shared" si="33"/>
        <v>1</v>
      </c>
      <c r="AZ1791" s="142">
        <f>IF(BA1791="",0,IFERROR(IF(VLOOKUP(BA1791,BA$44:BA1790,1,0)&gt;0,0,0),1))</f>
        <v>0</v>
      </c>
      <c r="BA1791" s="143">
        <f>IF(DATOS!J1749=AW$45,DATOS!C1749,"")</f>
        <v>0</v>
      </c>
    </row>
    <row r="1792" spans="51:53" x14ac:dyDescent="0.25">
      <c r="AY1792" s="142">
        <f t="shared" si="33"/>
        <v>1</v>
      </c>
      <c r="AZ1792" s="142">
        <f>IF(BA1792="",0,IFERROR(IF(VLOOKUP(BA1792,BA$44:BA1791,1,0)&gt;0,0,0),1))</f>
        <v>0</v>
      </c>
      <c r="BA1792" s="143">
        <f>IF(DATOS!J1750=AW$45,DATOS!C1750,"")</f>
        <v>0</v>
      </c>
    </row>
    <row r="1793" spans="51:53" x14ac:dyDescent="0.25">
      <c r="AY1793" s="142">
        <f t="shared" si="33"/>
        <v>1</v>
      </c>
      <c r="AZ1793" s="142">
        <f>IF(BA1793="",0,IFERROR(IF(VLOOKUP(BA1793,BA$44:BA1792,1,0)&gt;0,0,0),1))</f>
        <v>0</v>
      </c>
      <c r="BA1793" s="143">
        <f>IF(DATOS!J1751=AW$45,DATOS!C1751,"")</f>
        <v>0</v>
      </c>
    </row>
    <row r="1794" spans="51:53" x14ac:dyDescent="0.25">
      <c r="AY1794" s="142">
        <f t="shared" si="33"/>
        <v>1</v>
      </c>
      <c r="AZ1794" s="142">
        <f>IF(BA1794="",0,IFERROR(IF(VLOOKUP(BA1794,BA$44:BA1793,1,0)&gt;0,0,0),1))</f>
        <v>0</v>
      </c>
      <c r="BA1794" s="143">
        <f>IF(DATOS!J1752=AW$45,DATOS!C1752,"")</f>
        <v>0</v>
      </c>
    </row>
    <row r="1795" spans="51:53" x14ac:dyDescent="0.25">
      <c r="AY1795" s="142">
        <f t="shared" si="33"/>
        <v>1</v>
      </c>
      <c r="AZ1795" s="142">
        <f>IF(BA1795="",0,IFERROR(IF(VLOOKUP(BA1795,BA$44:BA1794,1,0)&gt;0,0,0),1))</f>
        <v>0</v>
      </c>
      <c r="BA1795" s="143">
        <f>IF(DATOS!J1753=AW$45,DATOS!C1753,"")</f>
        <v>0</v>
      </c>
    </row>
    <row r="1796" spans="51:53" x14ac:dyDescent="0.25">
      <c r="AY1796" s="142">
        <f t="shared" si="33"/>
        <v>1</v>
      </c>
      <c r="AZ1796" s="142">
        <f>IF(BA1796="",0,IFERROR(IF(VLOOKUP(BA1796,BA$44:BA1795,1,0)&gt;0,0,0),1))</f>
        <v>0</v>
      </c>
      <c r="BA1796" s="143">
        <f>IF(DATOS!J1754=AW$45,DATOS!C1754,"")</f>
        <v>0</v>
      </c>
    </row>
    <row r="1797" spans="51:53" x14ac:dyDescent="0.25">
      <c r="AY1797" s="142">
        <f t="shared" si="33"/>
        <v>1</v>
      </c>
      <c r="AZ1797" s="142">
        <f>IF(BA1797="",0,IFERROR(IF(VLOOKUP(BA1797,BA$44:BA1796,1,0)&gt;0,0,0),1))</f>
        <v>0</v>
      </c>
      <c r="BA1797" s="143">
        <f>IF(DATOS!J1755=AW$45,DATOS!C1755,"")</f>
        <v>0</v>
      </c>
    </row>
    <row r="1798" spans="51:53" x14ac:dyDescent="0.25">
      <c r="AY1798" s="142">
        <f t="shared" si="33"/>
        <v>1</v>
      </c>
      <c r="AZ1798" s="142">
        <f>IF(BA1798="",0,IFERROR(IF(VLOOKUP(BA1798,BA$44:BA1797,1,0)&gt;0,0,0),1))</f>
        <v>0</v>
      </c>
      <c r="BA1798" s="143">
        <f>IF(DATOS!J1756=AW$45,DATOS!C1756,"")</f>
        <v>0</v>
      </c>
    </row>
    <row r="1799" spans="51:53" x14ac:dyDescent="0.25">
      <c r="AY1799" s="142">
        <f t="shared" si="33"/>
        <v>1</v>
      </c>
      <c r="AZ1799" s="142">
        <f>IF(BA1799="",0,IFERROR(IF(VLOOKUP(BA1799,BA$44:BA1798,1,0)&gt;0,0,0),1))</f>
        <v>0</v>
      </c>
      <c r="BA1799" s="143">
        <f>IF(DATOS!J1757=AW$45,DATOS!C1757,"")</f>
        <v>0</v>
      </c>
    </row>
    <row r="1800" spans="51:53" x14ac:dyDescent="0.25">
      <c r="AY1800" s="142">
        <f t="shared" si="33"/>
        <v>1</v>
      </c>
      <c r="AZ1800" s="142">
        <f>IF(BA1800="",0,IFERROR(IF(VLOOKUP(BA1800,BA$44:BA1799,1,0)&gt;0,0,0),1))</f>
        <v>0</v>
      </c>
      <c r="BA1800" s="143">
        <f>IF(DATOS!J1758=AW$45,DATOS!C1758,"")</f>
        <v>0</v>
      </c>
    </row>
    <row r="1801" spans="51:53" x14ac:dyDescent="0.25">
      <c r="AY1801" s="142">
        <f t="shared" si="33"/>
        <v>1</v>
      </c>
      <c r="AZ1801" s="142">
        <f>IF(BA1801="",0,IFERROR(IF(VLOOKUP(BA1801,BA$44:BA1800,1,0)&gt;0,0,0),1))</f>
        <v>0</v>
      </c>
      <c r="BA1801" s="143">
        <f>IF(DATOS!J1759=AW$45,DATOS!C1759,"")</f>
        <v>0</v>
      </c>
    </row>
    <row r="1802" spans="51:53" x14ac:dyDescent="0.25">
      <c r="AY1802" s="142">
        <f t="shared" si="33"/>
        <v>1</v>
      </c>
      <c r="AZ1802" s="142">
        <f>IF(BA1802="",0,IFERROR(IF(VLOOKUP(BA1802,BA$44:BA1801,1,0)&gt;0,0,0),1))</f>
        <v>0</v>
      </c>
      <c r="BA1802" s="143">
        <f>IF(DATOS!J1760=AW$45,DATOS!C1760,"")</f>
        <v>0</v>
      </c>
    </row>
    <row r="1803" spans="51:53" x14ac:dyDescent="0.25">
      <c r="AY1803" s="142">
        <f t="shared" si="33"/>
        <v>1</v>
      </c>
      <c r="AZ1803" s="142">
        <f>IF(BA1803="",0,IFERROR(IF(VLOOKUP(BA1803,BA$44:BA1802,1,0)&gt;0,0,0),1))</f>
        <v>0</v>
      </c>
      <c r="BA1803" s="143">
        <f>IF(DATOS!J1761=AW$45,DATOS!C1761,"")</f>
        <v>0</v>
      </c>
    </row>
    <row r="1804" spans="51:53" x14ac:dyDescent="0.25">
      <c r="AY1804" s="142">
        <f t="shared" si="33"/>
        <v>1</v>
      </c>
      <c r="AZ1804" s="142">
        <f>IF(BA1804="",0,IFERROR(IF(VLOOKUP(BA1804,BA$44:BA1803,1,0)&gt;0,0,0),1))</f>
        <v>0</v>
      </c>
      <c r="BA1804" s="143">
        <f>IF(DATOS!J1762=AW$45,DATOS!C1762,"")</f>
        <v>0</v>
      </c>
    </row>
    <row r="1805" spans="51:53" x14ac:dyDescent="0.25">
      <c r="AY1805" s="142">
        <f t="shared" si="33"/>
        <v>1</v>
      </c>
      <c r="AZ1805" s="142">
        <f>IF(BA1805="",0,IFERROR(IF(VLOOKUP(BA1805,BA$44:BA1804,1,0)&gt;0,0,0),1))</f>
        <v>0</v>
      </c>
      <c r="BA1805" s="143">
        <f>IF(DATOS!J1763=AW$45,DATOS!C1763,"")</f>
        <v>0</v>
      </c>
    </row>
    <row r="1806" spans="51:53" x14ac:dyDescent="0.25">
      <c r="AY1806" s="142">
        <f t="shared" si="33"/>
        <v>1</v>
      </c>
      <c r="AZ1806" s="142">
        <f>IF(BA1806="",0,IFERROR(IF(VLOOKUP(BA1806,BA$44:BA1805,1,0)&gt;0,0,0),1))</f>
        <v>0</v>
      </c>
      <c r="BA1806" s="143">
        <f>IF(DATOS!J1764=AW$45,DATOS!C1764,"")</f>
        <v>0</v>
      </c>
    </row>
    <row r="1807" spans="51:53" x14ac:dyDescent="0.25">
      <c r="AY1807" s="142">
        <f t="shared" si="33"/>
        <v>1</v>
      </c>
      <c r="AZ1807" s="142">
        <f>IF(BA1807="",0,IFERROR(IF(VLOOKUP(BA1807,BA$44:BA1806,1,0)&gt;0,0,0),1))</f>
        <v>0</v>
      </c>
      <c r="BA1807" s="143">
        <f>IF(DATOS!J1765=AW$45,DATOS!C1765,"")</f>
        <v>0</v>
      </c>
    </row>
    <row r="1808" spans="51:53" x14ac:dyDescent="0.25">
      <c r="AY1808" s="142">
        <f t="shared" si="33"/>
        <v>1</v>
      </c>
      <c r="AZ1808" s="142">
        <f>IF(BA1808="",0,IFERROR(IF(VLOOKUP(BA1808,BA$44:BA1807,1,0)&gt;0,0,0),1))</f>
        <v>0</v>
      </c>
      <c r="BA1808" s="143">
        <f>IF(DATOS!J1766=AW$45,DATOS!C1766,"")</f>
        <v>0</v>
      </c>
    </row>
    <row r="1809" spans="51:53" x14ac:dyDescent="0.25">
      <c r="AY1809" s="142">
        <f t="shared" si="33"/>
        <v>1</v>
      </c>
      <c r="AZ1809" s="142">
        <f>IF(BA1809="",0,IFERROR(IF(VLOOKUP(BA1809,BA$44:BA1808,1,0)&gt;0,0,0),1))</f>
        <v>0</v>
      </c>
      <c r="BA1809" s="143">
        <f>IF(DATOS!J1767=AW$45,DATOS!C1767,"")</f>
        <v>0</v>
      </c>
    </row>
    <row r="1810" spans="51:53" x14ac:dyDescent="0.25">
      <c r="AY1810" s="142">
        <f t="shared" si="33"/>
        <v>1</v>
      </c>
      <c r="AZ1810" s="142">
        <f>IF(BA1810="",0,IFERROR(IF(VLOOKUP(BA1810,BA$44:BA1809,1,0)&gt;0,0,0),1))</f>
        <v>0</v>
      </c>
      <c r="BA1810" s="143">
        <f>IF(DATOS!J1768=AW$45,DATOS!C1768,"")</f>
        <v>0</v>
      </c>
    </row>
    <row r="1811" spans="51:53" x14ac:dyDescent="0.25">
      <c r="AY1811" s="142">
        <f t="shared" si="33"/>
        <v>1</v>
      </c>
      <c r="AZ1811" s="142">
        <f>IF(BA1811="",0,IFERROR(IF(VLOOKUP(BA1811,BA$44:BA1810,1,0)&gt;0,0,0),1))</f>
        <v>0</v>
      </c>
      <c r="BA1811" s="143">
        <f>IF(DATOS!J1769=AW$45,DATOS!C1769,"")</f>
        <v>0</v>
      </c>
    </row>
    <row r="1812" spans="51:53" x14ac:dyDescent="0.25">
      <c r="AY1812" s="142">
        <f t="shared" si="33"/>
        <v>1</v>
      </c>
      <c r="AZ1812" s="142">
        <f>IF(BA1812="",0,IFERROR(IF(VLOOKUP(BA1812,BA$44:BA1811,1,0)&gt;0,0,0),1))</f>
        <v>0</v>
      </c>
      <c r="BA1812" s="143">
        <f>IF(DATOS!J1770=AW$45,DATOS!C1770,"")</f>
        <v>0</v>
      </c>
    </row>
    <row r="1813" spans="51:53" x14ac:dyDescent="0.25">
      <c r="AY1813" s="142">
        <f t="shared" si="33"/>
        <v>1</v>
      </c>
      <c r="AZ1813" s="142">
        <f>IF(BA1813="",0,IFERROR(IF(VLOOKUP(BA1813,BA$44:BA1812,1,0)&gt;0,0,0),1))</f>
        <v>0</v>
      </c>
      <c r="BA1813" s="143">
        <f>IF(DATOS!J1771=AW$45,DATOS!C1771,"")</f>
        <v>0</v>
      </c>
    </row>
    <row r="1814" spans="51:53" x14ac:dyDescent="0.25">
      <c r="AY1814" s="142">
        <f t="shared" si="33"/>
        <v>1</v>
      </c>
      <c r="AZ1814" s="142">
        <f>IF(BA1814="",0,IFERROR(IF(VLOOKUP(BA1814,BA$44:BA1813,1,0)&gt;0,0,0),1))</f>
        <v>0</v>
      </c>
      <c r="BA1814" s="143">
        <f>IF(DATOS!J1772=AW$45,DATOS!C1772,"")</f>
        <v>0</v>
      </c>
    </row>
    <row r="1815" spans="51:53" x14ac:dyDescent="0.25">
      <c r="AY1815" s="142">
        <f t="shared" si="33"/>
        <v>1</v>
      </c>
      <c r="AZ1815" s="142">
        <f>IF(BA1815="",0,IFERROR(IF(VLOOKUP(BA1815,BA$44:BA1814,1,0)&gt;0,0,0),1))</f>
        <v>0</v>
      </c>
      <c r="BA1815" s="143">
        <f>IF(DATOS!J1773=AW$45,DATOS!C1773,"")</f>
        <v>0</v>
      </c>
    </row>
    <row r="1816" spans="51:53" x14ac:dyDescent="0.25">
      <c r="AY1816" s="142">
        <f t="shared" si="33"/>
        <v>1</v>
      </c>
      <c r="AZ1816" s="142">
        <f>IF(BA1816="",0,IFERROR(IF(VLOOKUP(BA1816,BA$44:BA1815,1,0)&gt;0,0,0),1))</f>
        <v>0</v>
      </c>
      <c r="BA1816" s="143">
        <f>IF(DATOS!J1774=AW$45,DATOS!C1774,"")</f>
        <v>0</v>
      </c>
    </row>
    <row r="1817" spans="51:53" x14ac:dyDescent="0.25">
      <c r="AY1817" s="142">
        <f t="shared" si="33"/>
        <v>1</v>
      </c>
      <c r="AZ1817" s="142">
        <f>IF(BA1817="",0,IFERROR(IF(VLOOKUP(BA1817,BA$44:BA1816,1,0)&gt;0,0,0),1))</f>
        <v>0</v>
      </c>
      <c r="BA1817" s="143">
        <f>IF(DATOS!J1775=AW$45,DATOS!C1775,"")</f>
        <v>0</v>
      </c>
    </row>
    <row r="1818" spans="51:53" x14ac:dyDescent="0.25">
      <c r="AY1818" s="142">
        <f t="shared" si="33"/>
        <v>1</v>
      </c>
      <c r="AZ1818" s="142">
        <f>IF(BA1818="",0,IFERROR(IF(VLOOKUP(BA1818,BA$44:BA1817,1,0)&gt;0,0,0),1))</f>
        <v>0</v>
      </c>
      <c r="BA1818" s="143">
        <f>IF(DATOS!J1776=AW$45,DATOS!C1776,"")</f>
        <v>0</v>
      </c>
    </row>
    <row r="1819" spans="51:53" x14ac:dyDescent="0.25">
      <c r="AY1819" s="142">
        <f t="shared" si="33"/>
        <v>1</v>
      </c>
      <c r="AZ1819" s="142">
        <f>IF(BA1819="",0,IFERROR(IF(VLOOKUP(BA1819,BA$44:BA1818,1,0)&gt;0,0,0),1))</f>
        <v>0</v>
      </c>
      <c r="BA1819" s="143">
        <f>IF(DATOS!J1777=AW$45,DATOS!C1777,"")</f>
        <v>0</v>
      </c>
    </row>
    <row r="1820" spans="51:53" x14ac:dyDescent="0.25">
      <c r="AY1820" s="142">
        <f t="shared" si="33"/>
        <v>1</v>
      </c>
      <c r="AZ1820" s="142">
        <f>IF(BA1820="",0,IFERROR(IF(VLOOKUP(BA1820,BA$44:BA1819,1,0)&gt;0,0,0),1))</f>
        <v>0</v>
      </c>
      <c r="BA1820" s="143">
        <f>IF(DATOS!J1778=AW$45,DATOS!C1778,"")</f>
        <v>0</v>
      </c>
    </row>
    <row r="1821" spans="51:53" x14ac:dyDescent="0.25">
      <c r="AY1821" s="142">
        <f t="shared" si="33"/>
        <v>1</v>
      </c>
      <c r="AZ1821" s="142">
        <f>IF(BA1821="",0,IFERROR(IF(VLOOKUP(BA1821,BA$44:BA1820,1,0)&gt;0,0,0),1))</f>
        <v>0</v>
      </c>
      <c r="BA1821" s="143">
        <f>IF(DATOS!J1779=AW$45,DATOS!C1779,"")</f>
        <v>0</v>
      </c>
    </row>
    <row r="1822" spans="51:53" x14ac:dyDescent="0.25">
      <c r="AY1822" s="142">
        <f t="shared" si="33"/>
        <v>1</v>
      </c>
      <c r="AZ1822" s="142">
        <f>IF(BA1822="",0,IFERROR(IF(VLOOKUP(BA1822,BA$44:BA1821,1,0)&gt;0,0,0),1))</f>
        <v>0</v>
      </c>
      <c r="BA1822" s="143">
        <f>IF(DATOS!J1780=AW$45,DATOS!C1780,"")</f>
        <v>0</v>
      </c>
    </row>
    <row r="1823" spans="51:53" x14ac:dyDescent="0.25">
      <c r="AY1823" s="142">
        <f t="shared" si="33"/>
        <v>1</v>
      </c>
      <c r="AZ1823" s="142">
        <f>IF(BA1823="",0,IFERROR(IF(VLOOKUP(BA1823,BA$44:BA1822,1,0)&gt;0,0,0),1))</f>
        <v>0</v>
      </c>
      <c r="BA1823" s="143">
        <f>IF(DATOS!J1781=AW$45,DATOS!C1781,"")</f>
        <v>0</v>
      </c>
    </row>
    <row r="1824" spans="51:53" x14ac:dyDescent="0.25">
      <c r="AY1824" s="142">
        <f t="shared" si="33"/>
        <v>1</v>
      </c>
      <c r="AZ1824" s="142">
        <f>IF(BA1824="",0,IFERROR(IF(VLOOKUP(BA1824,BA$44:BA1823,1,0)&gt;0,0,0),1))</f>
        <v>0</v>
      </c>
      <c r="BA1824" s="143">
        <f>IF(DATOS!J1782=AW$45,DATOS!C1782,"")</f>
        <v>0</v>
      </c>
    </row>
    <row r="1825" spans="51:53" x14ac:dyDescent="0.25">
      <c r="AY1825" s="142">
        <f t="shared" si="33"/>
        <v>1</v>
      </c>
      <c r="AZ1825" s="142">
        <f>IF(BA1825="",0,IFERROR(IF(VLOOKUP(BA1825,BA$44:BA1824,1,0)&gt;0,0,0),1))</f>
        <v>0</v>
      </c>
      <c r="BA1825" s="143">
        <f>IF(DATOS!J1783=AW$45,DATOS!C1783,"")</f>
        <v>0</v>
      </c>
    </row>
    <row r="1826" spans="51:53" x14ac:dyDescent="0.25">
      <c r="AY1826" s="142">
        <f t="shared" si="33"/>
        <v>1</v>
      </c>
      <c r="AZ1826" s="142">
        <f>IF(BA1826="",0,IFERROR(IF(VLOOKUP(BA1826,BA$44:BA1825,1,0)&gt;0,0,0),1))</f>
        <v>0</v>
      </c>
      <c r="BA1826" s="143">
        <f>IF(DATOS!J1784=AW$45,DATOS!C1784,"")</f>
        <v>0</v>
      </c>
    </row>
    <row r="1827" spans="51:53" x14ac:dyDescent="0.25">
      <c r="AY1827" s="142">
        <f t="shared" si="33"/>
        <v>1</v>
      </c>
      <c r="AZ1827" s="142">
        <f>IF(BA1827="",0,IFERROR(IF(VLOOKUP(BA1827,BA$44:BA1826,1,0)&gt;0,0,0),1))</f>
        <v>0</v>
      </c>
      <c r="BA1827" s="143">
        <f>IF(DATOS!J1785=AW$45,DATOS!C1785,"")</f>
        <v>0</v>
      </c>
    </row>
    <row r="1828" spans="51:53" x14ac:dyDescent="0.25">
      <c r="AY1828" s="142">
        <f t="shared" si="33"/>
        <v>1</v>
      </c>
      <c r="AZ1828" s="142">
        <f>IF(BA1828="",0,IFERROR(IF(VLOOKUP(BA1828,BA$44:BA1827,1,0)&gt;0,0,0),1))</f>
        <v>0</v>
      </c>
      <c r="BA1828" s="143">
        <f>IF(DATOS!J1786=AW$45,DATOS!C1786,"")</f>
        <v>0</v>
      </c>
    </row>
    <row r="1829" spans="51:53" x14ac:dyDescent="0.25">
      <c r="AY1829" s="142">
        <f t="shared" si="33"/>
        <v>1</v>
      </c>
      <c r="AZ1829" s="142">
        <f>IF(BA1829="",0,IFERROR(IF(VLOOKUP(BA1829,BA$44:BA1828,1,0)&gt;0,0,0),1))</f>
        <v>0</v>
      </c>
      <c r="BA1829" s="143">
        <f>IF(DATOS!J1787=AW$45,DATOS!C1787,"")</f>
        <v>0</v>
      </c>
    </row>
    <row r="1830" spans="51:53" x14ac:dyDescent="0.25">
      <c r="AY1830" s="142">
        <f t="shared" si="33"/>
        <v>1</v>
      </c>
      <c r="AZ1830" s="142">
        <f>IF(BA1830="",0,IFERROR(IF(VLOOKUP(BA1830,BA$44:BA1829,1,0)&gt;0,0,0),1))</f>
        <v>0</v>
      </c>
      <c r="BA1830" s="143">
        <f>IF(DATOS!J1788=AW$45,DATOS!C1788,"")</f>
        <v>0</v>
      </c>
    </row>
    <row r="1831" spans="51:53" x14ac:dyDescent="0.25">
      <c r="AY1831" s="142">
        <f t="shared" si="33"/>
        <v>1</v>
      </c>
      <c r="AZ1831" s="142">
        <f>IF(BA1831="",0,IFERROR(IF(VLOOKUP(BA1831,BA$44:BA1830,1,0)&gt;0,0,0),1))</f>
        <v>0</v>
      </c>
      <c r="BA1831" s="143">
        <f>IF(DATOS!J1789=AW$45,DATOS!C1789,"")</f>
        <v>0</v>
      </c>
    </row>
    <row r="1832" spans="51:53" x14ac:dyDescent="0.25">
      <c r="AY1832" s="142">
        <f t="shared" si="33"/>
        <v>1</v>
      </c>
      <c r="AZ1832" s="142">
        <f>IF(BA1832="",0,IFERROR(IF(VLOOKUP(BA1832,BA$44:BA1831,1,0)&gt;0,0,0),1))</f>
        <v>0</v>
      </c>
      <c r="BA1832" s="143">
        <f>IF(DATOS!J1790=AW$45,DATOS!C1790,"")</f>
        <v>0</v>
      </c>
    </row>
    <row r="1833" spans="51:53" x14ac:dyDescent="0.25">
      <c r="AY1833" s="142">
        <f t="shared" si="33"/>
        <v>1</v>
      </c>
      <c r="AZ1833" s="142">
        <f>IF(BA1833="",0,IFERROR(IF(VLOOKUP(BA1833,BA$44:BA1832,1,0)&gt;0,0,0),1))</f>
        <v>0</v>
      </c>
      <c r="BA1833" s="143">
        <f>IF(DATOS!J1791=AW$45,DATOS!C1791,"")</f>
        <v>0</v>
      </c>
    </row>
    <row r="1834" spans="51:53" x14ac:dyDescent="0.25">
      <c r="AY1834" s="142">
        <f t="shared" si="33"/>
        <v>1</v>
      </c>
      <c r="AZ1834" s="142">
        <f>IF(BA1834="",0,IFERROR(IF(VLOOKUP(BA1834,BA$44:BA1833,1,0)&gt;0,0,0),1))</f>
        <v>0</v>
      </c>
      <c r="BA1834" s="143">
        <f>IF(DATOS!J1792=AW$45,DATOS!C1792,"")</f>
        <v>0</v>
      </c>
    </row>
    <row r="1835" spans="51:53" x14ac:dyDescent="0.25">
      <c r="AY1835" s="142">
        <f t="shared" si="33"/>
        <v>1</v>
      </c>
      <c r="AZ1835" s="142">
        <f>IF(BA1835="",0,IFERROR(IF(VLOOKUP(BA1835,BA$44:BA1834,1,0)&gt;0,0,0),1))</f>
        <v>0</v>
      </c>
      <c r="BA1835" s="143">
        <f>IF(DATOS!J1793=AW$45,DATOS!C1793,"")</f>
        <v>0</v>
      </c>
    </row>
    <row r="1836" spans="51:53" x14ac:dyDescent="0.25">
      <c r="AY1836" s="142">
        <f t="shared" ref="AY1836:AY1899" si="34">AY1835+AZ1836</f>
        <v>1</v>
      </c>
      <c r="AZ1836" s="142">
        <f>IF(BA1836="",0,IFERROR(IF(VLOOKUP(BA1836,BA$44:BA1835,1,0)&gt;0,0,0),1))</f>
        <v>0</v>
      </c>
      <c r="BA1836" s="143">
        <f>IF(DATOS!J1794=AW$45,DATOS!C1794,"")</f>
        <v>0</v>
      </c>
    </row>
    <row r="1837" spans="51:53" x14ac:dyDescent="0.25">
      <c r="AY1837" s="142">
        <f t="shared" si="34"/>
        <v>1</v>
      </c>
      <c r="AZ1837" s="142">
        <f>IF(BA1837="",0,IFERROR(IF(VLOOKUP(BA1837,BA$44:BA1836,1,0)&gt;0,0,0),1))</f>
        <v>0</v>
      </c>
      <c r="BA1837" s="143">
        <f>IF(DATOS!J1795=AW$45,DATOS!C1795,"")</f>
        <v>0</v>
      </c>
    </row>
    <row r="1838" spans="51:53" x14ac:dyDescent="0.25">
      <c r="AY1838" s="142">
        <f t="shared" si="34"/>
        <v>1</v>
      </c>
      <c r="AZ1838" s="142">
        <f>IF(BA1838="",0,IFERROR(IF(VLOOKUP(BA1838,BA$44:BA1837,1,0)&gt;0,0,0),1))</f>
        <v>0</v>
      </c>
      <c r="BA1838" s="143">
        <f>IF(DATOS!J1796=AW$45,DATOS!C1796,"")</f>
        <v>0</v>
      </c>
    </row>
    <row r="1839" spans="51:53" x14ac:dyDescent="0.25">
      <c r="AY1839" s="142">
        <f t="shared" si="34"/>
        <v>1</v>
      </c>
      <c r="AZ1839" s="142">
        <f>IF(BA1839="",0,IFERROR(IF(VLOOKUP(BA1839,BA$44:BA1838,1,0)&gt;0,0,0),1))</f>
        <v>0</v>
      </c>
      <c r="BA1839" s="143">
        <f>IF(DATOS!J1797=AW$45,DATOS!C1797,"")</f>
        <v>0</v>
      </c>
    </row>
    <row r="1840" spans="51:53" x14ac:dyDescent="0.25">
      <c r="AY1840" s="142">
        <f t="shared" si="34"/>
        <v>1</v>
      </c>
      <c r="AZ1840" s="142">
        <f>IF(BA1840="",0,IFERROR(IF(VLOOKUP(BA1840,BA$44:BA1839,1,0)&gt;0,0,0),1))</f>
        <v>0</v>
      </c>
      <c r="BA1840" s="143">
        <f>IF(DATOS!J1798=AW$45,DATOS!C1798,"")</f>
        <v>0</v>
      </c>
    </row>
    <row r="1841" spans="51:53" x14ac:dyDescent="0.25">
      <c r="AY1841" s="142">
        <f t="shared" si="34"/>
        <v>1</v>
      </c>
      <c r="AZ1841" s="142">
        <f>IF(BA1841="",0,IFERROR(IF(VLOOKUP(BA1841,BA$44:BA1840,1,0)&gt;0,0,0),1))</f>
        <v>0</v>
      </c>
      <c r="BA1841" s="143">
        <f>IF(DATOS!J1799=AW$45,DATOS!C1799,"")</f>
        <v>0</v>
      </c>
    </row>
    <row r="1842" spans="51:53" x14ac:dyDescent="0.25">
      <c r="AY1842" s="142">
        <f t="shared" si="34"/>
        <v>1</v>
      </c>
      <c r="AZ1842" s="142">
        <f>IF(BA1842="",0,IFERROR(IF(VLOOKUP(BA1842,BA$44:BA1841,1,0)&gt;0,0,0),1))</f>
        <v>0</v>
      </c>
      <c r="BA1842" s="143">
        <f>IF(DATOS!J1800=AW$45,DATOS!C1800,"")</f>
        <v>0</v>
      </c>
    </row>
    <row r="1843" spans="51:53" x14ac:dyDescent="0.25">
      <c r="AY1843" s="142">
        <f t="shared" si="34"/>
        <v>1</v>
      </c>
      <c r="AZ1843" s="142">
        <f>IF(BA1843="",0,IFERROR(IF(VLOOKUP(BA1843,BA$44:BA1842,1,0)&gt;0,0,0),1))</f>
        <v>0</v>
      </c>
      <c r="BA1843" s="143">
        <f>IF(DATOS!J1801=AW$45,DATOS!C1801,"")</f>
        <v>0</v>
      </c>
    </row>
    <row r="1844" spans="51:53" x14ac:dyDescent="0.25">
      <c r="AY1844" s="142">
        <f t="shared" si="34"/>
        <v>1</v>
      </c>
      <c r="AZ1844" s="142">
        <f>IF(BA1844="",0,IFERROR(IF(VLOOKUP(BA1844,BA$44:BA1843,1,0)&gt;0,0,0),1))</f>
        <v>0</v>
      </c>
      <c r="BA1844" s="143">
        <f>IF(DATOS!J1802=AW$45,DATOS!C1802,"")</f>
        <v>0</v>
      </c>
    </row>
    <row r="1845" spans="51:53" x14ac:dyDescent="0.25">
      <c r="AY1845" s="142">
        <f t="shared" si="34"/>
        <v>1</v>
      </c>
      <c r="AZ1845" s="142">
        <f>IF(BA1845="",0,IFERROR(IF(VLOOKUP(BA1845,BA$44:BA1844,1,0)&gt;0,0,0),1))</f>
        <v>0</v>
      </c>
      <c r="BA1845" s="143">
        <f>IF(DATOS!J1803=AW$45,DATOS!C1803,"")</f>
        <v>0</v>
      </c>
    </row>
    <row r="1846" spans="51:53" x14ac:dyDescent="0.25">
      <c r="AY1846" s="142">
        <f t="shared" si="34"/>
        <v>1</v>
      </c>
      <c r="AZ1846" s="142">
        <f>IF(BA1846="",0,IFERROR(IF(VLOOKUP(BA1846,BA$44:BA1845,1,0)&gt;0,0,0),1))</f>
        <v>0</v>
      </c>
      <c r="BA1846" s="143">
        <f>IF(DATOS!J1804=AW$45,DATOS!C1804,"")</f>
        <v>0</v>
      </c>
    </row>
    <row r="1847" spans="51:53" x14ac:dyDescent="0.25">
      <c r="AY1847" s="142">
        <f t="shared" si="34"/>
        <v>1</v>
      </c>
      <c r="AZ1847" s="142">
        <f>IF(BA1847="",0,IFERROR(IF(VLOOKUP(BA1847,BA$44:BA1846,1,0)&gt;0,0,0),1))</f>
        <v>0</v>
      </c>
      <c r="BA1847" s="143">
        <f>IF(DATOS!J1805=AW$45,DATOS!C1805,"")</f>
        <v>0</v>
      </c>
    </row>
    <row r="1848" spans="51:53" x14ac:dyDescent="0.25">
      <c r="AY1848" s="142">
        <f t="shared" si="34"/>
        <v>1</v>
      </c>
      <c r="AZ1848" s="142">
        <f>IF(BA1848="",0,IFERROR(IF(VLOOKUP(BA1848,BA$44:BA1847,1,0)&gt;0,0,0),1))</f>
        <v>0</v>
      </c>
      <c r="BA1848" s="143">
        <f>IF(DATOS!J1806=AW$45,DATOS!C1806,"")</f>
        <v>0</v>
      </c>
    </row>
    <row r="1849" spans="51:53" x14ac:dyDescent="0.25">
      <c r="AY1849" s="142">
        <f t="shared" si="34"/>
        <v>1</v>
      </c>
      <c r="AZ1849" s="142">
        <f>IF(BA1849="",0,IFERROR(IF(VLOOKUP(BA1849,BA$44:BA1848,1,0)&gt;0,0,0),1))</f>
        <v>0</v>
      </c>
      <c r="BA1849" s="143">
        <f>IF(DATOS!J1807=AW$45,DATOS!C1807,"")</f>
        <v>0</v>
      </c>
    </row>
    <row r="1850" spans="51:53" x14ac:dyDescent="0.25">
      <c r="AY1850" s="142">
        <f t="shared" si="34"/>
        <v>1</v>
      </c>
      <c r="AZ1850" s="142">
        <f>IF(BA1850="",0,IFERROR(IF(VLOOKUP(BA1850,BA$44:BA1849,1,0)&gt;0,0,0),1))</f>
        <v>0</v>
      </c>
      <c r="BA1850" s="143">
        <f>IF(DATOS!J1808=AW$45,DATOS!C1808,"")</f>
        <v>0</v>
      </c>
    </row>
    <row r="1851" spans="51:53" x14ac:dyDescent="0.25">
      <c r="AY1851" s="142">
        <f t="shared" si="34"/>
        <v>1</v>
      </c>
      <c r="AZ1851" s="142">
        <f>IF(BA1851="",0,IFERROR(IF(VLOOKUP(BA1851,BA$44:BA1850,1,0)&gt;0,0,0),1))</f>
        <v>0</v>
      </c>
      <c r="BA1851" s="143">
        <f>IF(DATOS!J1809=AW$45,DATOS!C1809,"")</f>
        <v>0</v>
      </c>
    </row>
    <row r="1852" spans="51:53" x14ac:dyDescent="0.25">
      <c r="AY1852" s="142">
        <f t="shared" si="34"/>
        <v>1</v>
      </c>
      <c r="AZ1852" s="142">
        <f>IF(BA1852="",0,IFERROR(IF(VLOOKUP(BA1852,BA$44:BA1851,1,0)&gt;0,0,0),1))</f>
        <v>0</v>
      </c>
      <c r="BA1852" s="143">
        <f>IF(DATOS!J1810=AW$45,DATOS!C1810,"")</f>
        <v>0</v>
      </c>
    </row>
    <row r="1853" spans="51:53" x14ac:dyDescent="0.25">
      <c r="AY1853" s="142">
        <f t="shared" si="34"/>
        <v>1</v>
      </c>
      <c r="AZ1853" s="142">
        <f>IF(BA1853="",0,IFERROR(IF(VLOOKUP(BA1853,BA$44:BA1852,1,0)&gt;0,0,0),1))</f>
        <v>0</v>
      </c>
      <c r="BA1853" s="143">
        <f>IF(DATOS!J1811=AW$45,DATOS!C1811,"")</f>
        <v>0</v>
      </c>
    </row>
    <row r="1854" spans="51:53" x14ac:dyDescent="0.25">
      <c r="AY1854" s="142">
        <f t="shared" si="34"/>
        <v>1</v>
      </c>
      <c r="AZ1854" s="142">
        <f>IF(BA1854="",0,IFERROR(IF(VLOOKUP(BA1854,BA$44:BA1853,1,0)&gt;0,0,0),1))</f>
        <v>0</v>
      </c>
      <c r="BA1854" s="143">
        <f>IF(DATOS!J1812=AW$45,DATOS!C1812,"")</f>
        <v>0</v>
      </c>
    </row>
    <row r="1855" spans="51:53" x14ac:dyDescent="0.25">
      <c r="AY1855" s="142">
        <f t="shared" si="34"/>
        <v>1</v>
      </c>
      <c r="AZ1855" s="142">
        <f>IF(BA1855="",0,IFERROR(IF(VLOOKUP(BA1855,BA$44:BA1854,1,0)&gt;0,0,0),1))</f>
        <v>0</v>
      </c>
      <c r="BA1855" s="143">
        <f>IF(DATOS!J1813=AW$45,DATOS!C1813,"")</f>
        <v>0</v>
      </c>
    </row>
    <row r="1856" spans="51:53" x14ac:dyDescent="0.25">
      <c r="AY1856" s="142">
        <f t="shared" si="34"/>
        <v>1</v>
      </c>
      <c r="AZ1856" s="142">
        <f>IF(BA1856="",0,IFERROR(IF(VLOOKUP(BA1856,BA$44:BA1855,1,0)&gt;0,0,0),1))</f>
        <v>0</v>
      </c>
      <c r="BA1856" s="143">
        <f>IF(DATOS!J1814=AW$45,DATOS!C1814,"")</f>
        <v>0</v>
      </c>
    </row>
    <row r="1857" spans="51:53" x14ac:dyDescent="0.25">
      <c r="AY1857" s="142">
        <f t="shared" si="34"/>
        <v>1</v>
      </c>
      <c r="AZ1857" s="142">
        <f>IF(BA1857="",0,IFERROR(IF(VLOOKUP(BA1857,BA$44:BA1856,1,0)&gt;0,0,0),1))</f>
        <v>0</v>
      </c>
      <c r="BA1857" s="143">
        <f>IF(DATOS!J1815=AW$45,DATOS!C1815,"")</f>
        <v>0</v>
      </c>
    </row>
    <row r="1858" spans="51:53" x14ac:dyDescent="0.25">
      <c r="AY1858" s="142">
        <f t="shared" si="34"/>
        <v>1</v>
      </c>
      <c r="AZ1858" s="142">
        <f>IF(BA1858="",0,IFERROR(IF(VLOOKUP(BA1858,BA$44:BA1857,1,0)&gt;0,0,0),1))</f>
        <v>0</v>
      </c>
      <c r="BA1858" s="143">
        <f>IF(DATOS!J1816=AW$45,DATOS!C1816,"")</f>
        <v>0</v>
      </c>
    </row>
    <row r="1859" spans="51:53" x14ac:dyDescent="0.25">
      <c r="AY1859" s="142">
        <f t="shared" si="34"/>
        <v>1</v>
      </c>
      <c r="AZ1859" s="142">
        <f>IF(BA1859="",0,IFERROR(IF(VLOOKUP(BA1859,BA$44:BA1858,1,0)&gt;0,0,0),1))</f>
        <v>0</v>
      </c>
      <c r="BA1859" s="143">
        <f>IF(DATOS!J1817=AW$45,DATOS!C1817,"")</f>
        <v>0</v>
      </c>
    </row>
    <row r="1860" spans="51:53" x14ac:dyDescent="0.25">
      <c r="AY1860" s="142">
        <f t="shared" si="34"/>
        <v>1</v>
      </c>
      <c r="AZ1860" s="142">
        <f>IF(BA1860="",0,IFERROR(IF(VLOOKUP(BA1860,BA$44:BA1859,1,0)&gt;0,0,0),1))</f>
        <v>0</v>
      </c>
      <c r="BA1860" s="143">
        <f>IF(DATOS!J1818=AW$45,DATOS!C1818,"")</f>
        <v>0</v>
      </c>
    </row>
    <row r="1861" spans="51:53" x14ac:dyDescent="0.25">
      <c r="AY1861" s="142">
        <f t="shared" si="34"/>
        <v>1</v>
      </c>
      <c r="AZ1861" s="142">
        <f>IF(BA1861="",0,IFERROR(IF(VLOOKUP(BA1861,BA$44:BA1860,1,0)&gt;0,0,0),1))</f>
        <v>0</v>
      </c>
      <c r="BA1861" s="143">
        <f>IF(DATOS!J1819=AW$45,DATOS!C1819,"")</f>
        <v>0</v>
      </c>
    </row>
    <row r="1862" spans="51:53" x14ac:dyDescent="0.25">
      <c r="AY1862" s="142">
        <f t="shared" si="34"/>
        <v>1</v>
      </c>
      <c r="AZ1862" s="142">
        <f>IF(BA1862="",0,IFERROR(IF(VLOOKUP(BA1862,BA$44:BA1861,1,0)&gt;0,0,0),1))</f>
        <v>0</v>
      </c>
      <c r="BA1862" s="143">
        <f>IF(DATOS!J1820=AW$45,DATOS!C1820,"")</f>
        <v>0</v>
      </c>
    </row>
    <row r="1863" spans="51:53" x14ac:dyDescent="0.25">
      <c r="AY1863" s="142">
        <f t="shared" si="34"/>
        <v>1</v>
      </c>
      <c r="AZ1863" s="142">
        <f>IF(BA1863="",0,IFERROR(IF(VLOOKUP(BA1863,BA$44:BA1862,1,0)&gt;0,0,0),1))</f>
        <v>0</v>
      </c>
      <c r="BA1863" s="143">
        <f>IF(DATOS!J1821=AW$45,DATOS!C1821,"")</f>
        <v>0</v>
      </c>
    </row>
    <row r="1864" spans="51:53" x14ac:dyDescent="0.25">
      <c r="AY1864" s="142">
        <f t="shared" si="34"/>
        <v>1</v>
      </c>
      <c r="AZ1864" s="142">
        <f>IF(BA1864="",0,IFERROR(IF(VLOOKUP(BA1864,BA$44:BA1863,1,0)&gt;0,0,0),1))</f>
        <v>0</v>
      </c>
      <c r="BA1864" s="143">
        <f>IF(DATOS!J1822=AW$45,DATOS!C1822,"")</f>
        <v>0</v>
      </c>
    </row>
    <row r="1865" spans="51:53" x14ac:dyDescent="0.25">
      <c r="AY1865" s="142">
        <f t="shared" si="34"/>
        <v>1</v>
      </c>
      <c r="AZ1865" s="142">
        <f>IF(BA1865="",0,IFERROR(IF(VLOOKUP(BA1865,BA$44:BA1864,1,0)&gt;0,0,0),1))</f>
        <v>0</v>
      </c>
      <c r="BA1865" s="143">
        <f>IF(DATOS!J1823=AW$45,DATOS!C1823,"")</f>
        <v>0</v>
      </c>
    </row>
    <row r="1866" spans="51:53" x14ac:dyDescent="0.25">
      <c r="AY1866" s="142">
        <f t="shared" si="34"/>
        <v>1</v>
      </c>
      <c r="AZ1866" s="142">
        <f>IF(BA1866="",0,IFERROR(IF(VLOOKUP(BA1866,BA$44:BA1865,1,0)&gt;0,0,0),1))</f>
        <v>0</v>
      </c>
      <c r="BA1866" s="143">
        <f>IF(DATOS!J1824=AW$45,DATOS!C1824,"")</f>
        <v>0</v>
      </c>
    </row>
    <row r="1867" spans="51:53" x14ac:dyDescent="0.25">
      <c r="AY1867" s="142">
        <f t="shared" si="34"/>
        <v>1</v>
      </c>
      <c r="AZ1867" s="142">
        <f>IF(BA1867="",0,IFERROR(IF(VLOOKUP(BA1867,BA$44:BA1866,1,0)&gt;0,0,0),1))</f>
        <v>0</v>
      </c>
      <c r="BA1867" s="143">
        <f>IF(DATOS!J1825=AW$45,DATOS!C1825,"")</f>
        <v>0</v>
      </c>
    </row>
    <row r="1868" spans="51:53" x14ac:dyDescent="0.25">
      <c r="AY1868" s="142">
        <f t="shared" si="34"/>
        <v>1</v>
      </c>
      <c r="AZ1868" s="142">
        <f>IF(BA1868="",0,IFERROR(IF(VLOOKUP(BA1868,BA$44:BA1867,1,0)&gt;0,0,0),1))</f>
        <v>0</v>
      </c>
      <c r="BA1868" s="143">
        <f>IF(DATOS!J1826=AW$45,DATOS!C1826,"")</f>
        <v>0</v>
      </c>
    </row>
    <row r="1869" spans="51:53" x14ac:dyDescent="0.25">
      <c r="AY1869" s="142">
        <f t="shared" si="34"/>
        <v>1</v>
      </c>
      <c r="AZ1869" s="142">
        <f>IF(BA1869="",0,IFERROR(IF(VLOOKUP(BA1869,BA$44:BA1868,1,0)&gt;0,0,0),1))</f>
        <v>0</v>
      </c>
      <c r="BA1869" s="143">
        <f>IF(DATOS!J1827=AW$45,DATOS!C1827,"")</f>
        <v>0</v>
      </c>
    </row>
    <row r="1870" spans="51:53" x14ac:dyDescent="0.25">
      <c r="AY1870" s="142">
        <f t="shared" si="34"/>
        <v>1</v>
      </c>
      <c r="AZ1870" s="142">
        <f>IF(BA1870="",0,IFERROR(IF(VLOOKUP(BA1870,BA$44:BA1869,1,0)&gt;0,0,0),1))</f>
        <v>0</v>
      </c>
      <c r="BA1870" s="143">
        <f>IF(DATOS!J1828=AW$45,DATOS!C1828,"")</f>
        <v>0</v>
      </c>
    </row>
    <row r="1871" spans="51:53" x14ac:dyDescent="0.25">
      <c r="AY1871" s="142">
        <f t="shared" si="34"/>
        <v>1</v>
      </c>
      <c r="AZ1871" s="142">
        <f>IF(BA1871="",0,IFERROR(IF(VLOOKUP(BA1871,BA$44:BA1870,1,0)&gt;0,0,0),1))</f>
        <v>0</v>
      </c>
      <c r="BA1871" s="143">
        <f>IF(DATOS!J1829=AW$45,DATOS!C1829,"")</f>
        <v>0</v>
      </c>
    </row>
    <row r="1872" spans="51:53" x14ac:dyDescent="0.25">
      <c r="AY1872" s="142">
        <f t="shared" si="34"/>
        <v>1</v>
      </c>
      <c r="AZ1872" s="142">
        <f>IF(BA1872="",0,IFERROR(IF(VLOOKUP(BA1872,BA$44:BA1871,1,0)&gt;0,0,0),1))</f>
        <v>0</v>
      </c>
      <c r="BA1872" s="143">
        <f>IF(DATOS!J1830=AW$45,DATOS!C1830,"")</f>
        <v>0</v>
      </c>
    </row>
    <row r="1873" spans="51:53" x14ac:dyDescent="0.25">
      <c r="AY1873" s="142">
        <f t="shared" si="34"/>
        <v>1</v>
      </c>
      <c r="AZ1873" s="142">
        <f>IF(BA1873="",0,IFERROR(IF(VLOOKUP(BA1873,BA$44:BA1872,1,0)&gt;0,0,0),1))</f>
        <v>0</v>
      </c>
      <c r="BA1873" s="143">
        <f>IF(DATOS!J1831=AW$45,DATOS!C1831,"")</f>
        <v>0</v>
      </c>
    </row>
    <row r="1874" spans="51:53" x14ac:dyDescent="0.25">
      <c r="AY1874" s="142">
        <f t="shared" si="34"/>
        <v>1</v>
      </c>
      <c r="AZ1874" s="142">
        <f>IF(BA1874="",0,IFERROR(IF(VLOOKUP(BA1874,BA$44:BA1873,1,0)&gt;0,0,0),1))</f>
        <v>0</v>
      </c>
      <c r="BA1874" s="143">
        <f>IF(DATOS!J1832=AW$45,DATOS!C1832,"")</f>
        <v>0</v>
      </c>
    </row>
    <row r="1875" spans="51:53" x14ac:dyDescent="0.25">
      <c r="AY1875" s="142">
        <f t="shared" si="34"/>
        <v>1</v>
      </c>
      <c r="AZ1875" s="142">
        <f>IF(BA1875="",0,IFERROR(IF(VLOOKUP(BA1875,BA$44:BA1874,1,0)&gt;0,0,0),1))</f>
        <v>0</v>
      </c>
      <c r="BA1875" s="143">
        <f>IF(DATOS!J1833=AW$45,DATOS!C1833,"")</f>
        <v>0</v>
      </c>
    </row>
    <row r="1876" spans="51:53" x14ac:dyDescent="0.25">
      <c r="AY1876" s="142">
        <f t="shared" si="34"/>
        <v>1</v>
      </c>
      <c r="AZ1876" s="142">
        <f>IF(BA1876="",0,IFERROR(IF(VLOOKUP(BA1876,BA$44:BA1875,1,0)&gt;0,0,0),1))</f>
        <v>0</v>
      </c>
      <c r="BA1876" s="143">
        <f>IF(DATOS!J1834=AW$45,DATOS!C1834,"")</f>
        <v>0</v>
      </c>
    </row>
    <row r="1877" spans="51:53" x14ac:dyDescent="0.25">
      <c r="AY1877" s="142">
        <f t="shared" si="34"/>
        <v>1</v>
      </c>
      <c r="AZ1877" s="142">
        <f>IF(BA1877="",0,IFERROR(IF(VLOOKUP(BA1877,BA$44:BA1876,1,0)&gt;0,0,0),1))</f>
        <v>0</v>
      </c>
      <c r="BA1877" s="143">
        <f>IF(DATOS!J1835=AW$45,DATOS!C1835,"")</f>
        <v>0</v>
      </c>
    </row>
    <row r="1878" spans="51:53" x14ac:dyDescent="0.25">
      <c r="AY1878" s="142">
        <f t="shared" si="34"/>
        <v>1</v>
      </c>
      <c r="AZ1878" s="142">
        <f>IF(BA1878="",0,IFERROR(IF(VLOOKUP(BA1878,BA$44:BA1877,1,0)&gt;0,0,0),1))</f>
        <v>0</v>
      </c>
      <c r="BA1878" s="143">
        <f>IF(DATOS!J1836=AW$45,DATOS!C1836,"")</f>
        <v>0</v>
      </c>
    </row>
    <row r="1879" spans="51:53" x14ac:dyDescent="0.25">
      <c r="AY1879" s="142">
        <f t="shared" si="34"/>
        <v>1</v>
      </c>
      <c r="AZ1879" s="142">
        <f>IF(BA1879="",0,IFERROR(IF(VLOOKUP(BA1879,BA$44:BA1878,1,0)&gt;0,0,0),1))</f>
        <v>0</v>
      </c>
      <c r="BA1879" s="143">
        <f>IF(DATOS!J1837=AW$45,DATOS!C1837,"")</f>
        <v>0</v>
      </c>
    </row>
    <row r="1880" spans="51:53" x14ac:dyDescent="0.25">
      <c r="AY1880" s="142">
        <f t="shared" si="34"/>
        <v>1</v>
      </c>
      <c r="AZ1880" s="142">
        <f>IF(BA1880="",0,IFERROR(IF(VLOOKUP(BA1880,BA$44:BA1879,1,0)&gt;0,0,0),1))</f>
        <v>0</v>
      </c>
      <c r="BA1880" s="143">
        <f>IF(DATOS!J1838=AW$45,DATOS!C1838,"")</f>
        <v>0</v>
      </c>
    </row>
    <row r="1881" spans="51:53" x14ac:dyDescent="0.25">
      <c r="AY1881" s="142">
        <f t="shared" si="34"/>
        <v>1</v>
      </c>
      <c r="AZ1881" s="142">
        <f>IF(BA1881="",0,IFERROR(IF(VLOOKUP(BA1881,BA$44:BA1880,1,0)&gt;0,0,0),1))</f>
        <v>0</v>
      </c>
      <c r="BA1881" s="143">
        <f>IF(DATOS!J1839=AW$45,DATOS!C1839,"")</f>
        <v>0</v>
      </c>
    </row>
    <row r="1882" spans="51:53" x14ac:dyDescent="0.25">
      <c r="AY1882" s="142">
        <f t="shared" si="34"/>
        <v>1</v>
      </c>
      <c r="AZ1882" s="142">
        <f>IF(BA1882="",0,IFERROR(IF(VLOOKUP(BA1882,BA$44:BA1881,1,0)&gt;0,0,0),1))</f>
        <v>0</v>
      </c>
      <c r="BA1882" s="143">
        <f>IF(DATOS!J1840=AW$45,DATOS!C1840,"")</f>
        <v>0</v>
      </c>
    </row>
    <row r="1883" spans="51:53" x14ac:dyDescent="0.25">
      <c r="AY1883" s="142">
        <f t="shared" si="34"/>
        <v>1</v>
      </c>
      <c r="AZ1883" s="142">
        <f>IF(BA1883="",0,IFERROR(IF(VLOOKUP(BA1883,BA$44:BA1882,1,0)&gt;0,0,0),1))</f>
        <v>0</v>
      </c>
      <c r="BA1883" s="143">
        <f>IF(DATOS!J1841=AW$45,DATOS!C1841,"")</f>
        <v>0</v>
      </c>
    </row>
    <row r="1884" spans="51:53" x14ac:dyDescent="0.25">
      <c r="AY1884" s="142">
        <f t="shared" si="34"/>
        <v>1</v>
      </c>
      <c r="AZ1884" s="142">
        <f>IF(BA1884="",0,IFERROR(IF(VLOOKUP(BA1884,BA$44:BA1883,1,0)&gt;0,0,0),1))</f>
        <v>0</v>
      </c>
      <c r="BA1884" s="143">
        <f>IF(DATOS!J1842=AW$45,DATOS!C1842,"")</f>
        <v>0</v>
      </c>
    </row>
    <row r="1885" spans="51:53" x14ac:dyDescent="0.25">
      <c r="AY1885" s="142">
        <f t="shared" si="34"/>
        <v>1</v>
      </c>
      <c r="AZ1885" s="142">
        <f>IF(BA1885="",0,IFERROR(IF(VLOOKUP(BA1885,BA$44:BA1884,1,0)&gt;0,0,0),1))</f>
        <v>0</v>
      </c>
      <c r="BA1885" s="143">
        <f>IF(DATOS!J1843=AW$45,DATOS!C1843,"")</f>
        <v>0</v>
      </c>
    </row>
    <row r="1886" spans="51:53" x14ac:dyDescent="0.25">
      <c r="AY1886" s="142">
        <f t="shared" si="34"/>
        <v>1</v>
      </c>
      <c r="AZ1886" s="142">
        <f>IF(BA1886="",0,IFERROR(IF(VLOOKUP(BA1886,BA$44:BA1885,1,0)&gt;0,0,0),1))</f>
        <v>0</v>
      </c>
      <c r="BA1886" s="143">
        <f>IF(DATOS!J1844=AW$45,DATOS!C1844,"")</f>
        <v>0</v>
      </c>
    </row>
    <row r="1887" spans="51:53" x14ac:dyDescent="0.25">
      <c r="AY1887" s="142">
        <f t="shared" si="34"/>
        <v>1</v>
      </c>
      <c r="AZ1887" s="142">
        <f>IF(BA1887="",0,IFERROR(IF(VLOOKUP(BA1887,BA$44:BA1886,1,0)&gt;0,0,0),1))</f>
        <v>0</v>
      </c>
      <c r="BA1887" s="143">
        <f>IF(DATOS!J1845=AW$45,DATOS!C1845,"")</f>
        <v>0</v>
      </c>
    </row>
    <row r="1888" spans="51:53" x14ac:dyDescent="0.25">
      <c r="AY1888" s="142">
        <f t="shared" si="34"/>
        <v>1</v>
      </c>
      <c r="AZ1888" s="142">
        <f>IF(BA1888="",0,IFERROR(IF(VLOOKUP(BA1888,BA$44:BA1887,1,0)&gt;0,0,0),1))</f>
        <v>0</v>
      </c>
      <c r="BA1888" s="143">
        <f>IF(DATOS!J1846=AW$45,DATOS!C1846,"")</f>
        <v>0</v>
      </c>
    </row>
    <row r="1889" spans="51:53" x14ac:dyDescent="0.25">
      <c r="AY1889" s="142">
        <f t="shared" si="34"/>
        <v>1</v>
      </c>
      <c r="AZ1889" s="142">
        <f>IF(BA1889="",0,IFERROR(IF(VLOOKUP(BA1889,BA$44:BA1888,1,0)&gt;0,0,0),1))</f>
        <v>0</v>
      </c>
      <c r="BA1889" s="143">
        <f>IF(DATOS!J1847=AW$45,DATOS!C1847,"")</f>
        <v>0</v>
      </c>
    </row>
    <row r="1890" spans="51:53" x14ac:dyDescent="0.25">
      <c r="AY1890" s="142">
        <f t="shared" si="34"/>
        <v>1</v>
      </c>
      <c r="AZ1890" s="142">
        <f>IF(BA1890="",0,IFERROR(IF(VLOOKUP(BA1890,BA$44:BA1889,1,0)&gt;0,0,0),1))</f>
        <v>0</v>
      </c>
      <c r="BA1890" s="143">
        <f>IF(DATOS!J1848=AW$45,DATOS!C1848,"")</f>
        <v>0</v>
      </c>
    </row>
    <row r="1891" spans="51:53" x14ac:dyDescent="0.25">
      <c r="AY1891" s="142">
        <f t="shared" si="34"/>
        <v>1</v>
      </c>
      <c r="AZ1891" s="142">
        <f>IF(BA1891="",0,IFERROR(IF(VLOOKUP(BA1891,BA$44:BA1890,1,0)&gt;0,0,0),1))</f>
        <v>0</v>
      </c>
      <c r="BA1891" s="143">
        <f>IF(DATOS!J1849=AW$45,DATOS!C1849,"")</f>
        <v>0</v>
      </c>
    </row>
    <row r="1892" spans="51:53" x14ac:dyDescent="0.25">
      <c r="AY1892" s="142">
        <f t="shared" si="34"/>
        <v>1</v>
      </c>
      <c r="AZ1892" s="142">
        <f>IF(BA1892="",0,IFERROR(IF(VLOOKUP(BA1892,BA$44:BA1891,1,0)&gt;0,0,0),1))</f>
        <v>0</v>
      </c>
      <c r="BA1892" s="143">
        <f>IF(DATOS!J1850=AW$45,DATOS!C1850,"")</f>
        <v>0</v>
      </c>
    </row>
    <row r="1893" spans="51:53" x14ac:dyDescent="0.25">
      <c r="AY1893" s="142">
        <f t="shared" si="34"/>
        <v>1</v>
      </c>
      <c r="AZ1893" s="142">
        <f>IF(BA1893="",0,IFERROR(IF(VLOOKUP(BA1893,BA$44:BA1892,1,0)&gt;0,0,0),1))</f>
        <v>0</v>
      </c>
      <c r="BA1893" s="143">
        <f>IF(DATOS!J1851=AW$45,DATOS!C1851,"")</f>
        <v>0</v>
      </c>
    </row>
    <row r="1894" spans="51:53" x14ac:dyDescent="0.25">
      <c r="AY1894" s="142">
        <f t="shared" si="34"/>
        <v>1</v>
      </c>
      <c r="AZ1894" s="142">
        <f>IF(BA1894="",0,IFERROR(IF(VLOOKUP(BA1894,BA$44:BA1893,1,0)&gt;0,0,0),1))</f>
        <v>0</v>
      </c>
      <c r="BA1894" s="143">
        <f>IF(DATOS!J1852=AW$45,DATOS!C1852,"")</f>
        <v>0</v>
      </c>
    </row>
    <row r="1895" spans="51:53" x14ac:dyDescent="0.25">
      <c r="AY1895" s="142">
        <f t="shared" si="34"/>
        <v>1</v>
      </c>
      <c r="AZ1895" s="142">
        <f>IF(BA1895="",0,IFERROR(IF(VLOOKUP(BA1895,BA$44:BA1894,1,0)&gt;0,0,0),1))</f>
        <v>0</v>
      </c>
      <c r="BA1895" s="143">
        <f>IF(DATOS!J1853=AW$45,DATOS!C1853,"")</f>
        <v>0</v>
      </c>
    </row>
    <row r="1896" spans="51:53" x14ac:dyDescent="0.25">
      <c r="AY1896" s="142">
        <f t="shared" si="34"/>
        <v>1</v>
      </c>
      <c r="AZ1896" s="142">
        <f>IF(BA1896="",0,IFERROR(IF(VLOOKUP(BA1896,BA$44:BA1895,1,0)&gt;0,0,0),1))</f>
        <v>0</v>
      </c>
      <c r="BA1896" s="143">
        <f>IF(DATOS!J1854=AW$45,DATOS!C1854,"")</f>
        <v>0</v>
      </c>
    </row>
    <row r="1897" spans="51:53" x14ac:dyDescent="0.25">
      <c r="AY1897" s="142">
        <f t="shared" si="34"/>
        <v>1</v>
      </c>
      <c r="AZ1897" s="142">
        <f>IF(BA1897="",0,IFERROR(IF(VLOOKUP(BA1897,BA$44:BA1896,1,0)&gt;0,0,0),1))</f>
        <v>0</v>
      </c>
      <c r="BA1897" s="143">
        <f>IF(DATOS!J1855=AW$45,DATOS!C1855,"")</f>
        <v>0</v>
      </c>
    </row>
    <row r="1898" spans="51:53" x14ac:dyDescent="0.25">
      <c r="AY1898" s="142">
        <f t="shared" si="34"/>
        <v>1</v>
      </c>
      <c r="AZ1898" s="142">
        <f>IF(BA1898="",0,IFERROR(IF(VLOOKUP(BA1898,BA$44:BA1897,1,0)&gt;0,0,0),1))</f>
        <v>0</v>
      </c>
      <c r="BA1898" s="143">
        <f>IF(DATOS!J1856=AW$45,DATOS!C1856,"")</f>
        <v>0</v>
      </c>
    </row>
    <row r="1899" spans="51:53" x14ac:dyDescent="0.25">
      <c r="AY1899" s="142">
        <f t="shared" si="34"/>
        <v>1</v>
      </c>
      <c r="AZ1899" s="142">
        <f>IF(BA1899="",0,IFERROR(IF(VLOOKUP(BA1899,BA$44:BA1898,1,0)&gt;0,0,0),1))</f>
        <v>0</v>
      </c>
      <c r="BA1899" s="143">
        <f>IF(DATOS!J1857=AW$45,DATOS!C1857,"")</f>
        <v>0</v>
      </c>
    </row>
    <row r="1900" spans="51:53" x14ac:dyDescent="0.25">
      <c r="AY1900" s="142">
        <f t="shared" ref="AY1900:AY1963" si="35">AY1899+AZ1900</f>
        <v>1</v>
      </c>
      <c r="AZ1900" s="142">
        <f>IF(BA1900="",0,IFERROR(IF(VLOOKUP(BA1900,BA$44:BA1899,1,0)&gt;0,0,0),1))</f>
        <v>0</v>
      </c>
      <c r="BA1900" s="143">
        <f>IF(DATOS!J1858=AW$45,DATOS!C1858,"")</f>
        <v>0</v>
      </c>
    </row>
    <row r="1901" spans="51:53" x14ac:dyDescent="0.25">
      <c r="AY1901" s="142">
        <f t="shared" si="35"/>
        <v>1</v>
      </c>
      <c r="AZ1901" s="142">
        <f>IF(BA1901="",0,IFERROR(IF(VLOOKUP(BA1901,BA$44:BA1900,1,0)&gt;0,0,0),1))</f>
        <v>0</v>
      </c>
      <c r="BA1901" s="143">
        <f>IF(DATOS!J1859=AW$45,DATOS!C1859,"")</f>
        <v>0</v>
      </c>
    </row>
    <row r="1902" spans="51:53" x14ac:dyDescent="0.25">
      <c r="AY1902" s="142">
        <f t="shared" si="35"/>
        <v>1</v>
      </c>
      <c r="AZ1902" s="142">
        <f>IF(BA1902="",0,IFERROR(IF(VLOOKUP(BA1902,BA$44:BA1901,1,0)&gt;0,0,0),1))</f>
        <v>0</v>
      </c>
      <c r="BA1902" s="143">
        <f>IF(DATOS!J1860=AW$45,DATOS!C1860,"")</f>
        <v>0</v>
      </c>
    </row>
    <row r="1903" spans="51:53" x14ac:dyDescent="0.25">
      <c r="AY1903" s="142">
        <f t="shared" si="35"/>
        <v>1</v>
      </c>
      <c r="AZ1903" s="142">
        <f>IF(BA1903="",0,IFERROR(IF(VLOOKUP(BA1903,BA$44:BA1902,1,0)&gt;0,0,0),1))</f>
        <v>0</v>
      </c>
      <c r="BA1903" s="143">
        <f>IF(DATOS!J1861=AW$45,DATOS!C1861,"")</f>
        <v>0</v>
      </c>
    </row>
    <row r="1904" spans="51:53" x14ac:dyDescent="0.25">
      <c r="AY1904" s="142">
        <f t="shared" si="35"/>
        <v>1</v>
      </c>
      <c r="AZ1904" s="142">
        <f>IF(BA1904="",0,IFERROR(IF(VLOOKUP(BA1904,BA$44:BA1903,1,0)&gt;0,0,0),1))</f>
        <v>0</v>
      </c>
      <c r="BA1904" s="143">
        <f>IF(DATOS!J1862=AW$45,DATOS!C1862,"")</f>
        <v>0</v>
      </c>
    </row>
    <row r="1905" spans="51:53" x14ac:dyDescent="0.25">
      <c r="AY1905" s="142">
        <f t="shared" si="35"/>
        <v>1</v>
      </c>
      <c r="AZ1905" s="142">
        <f>IF(BA1905="",0,IFERROR(IF(VLOOKUP(BA1905,BA$44:BA1904,1,0)&gt;0,0,0),1))</f>
        <v>0</v>
      </c>
      <c r="BA1905" s="143">
        <f>IF(DATOS!J1863=AW$45,DATOS!C1863,"")</f>
        <v>0</v>
      </c>
    </row>
    <row r="1906" spans="51:53" x14ac:dyDescent="0.25">
      <c r="AY1906" s="142">
        <f t="shared" si="35"/>
        <v>1</v>
      </c>
      <c r="AZ1906" s="142">
        <f>IF(BA1906="",0,IFERROR(IF(VLOOKUP(BA1906,BA$44:BA1905,1,0)&gt;0,0,0),1))</f>
        <v>0</v>
      </c>
      <c r="BA1906" s="143">
        <f>IF(DATOS!J1864=AW$45,DATOS!C1864,"")</f>
        <v>0</v>
      </c>
    </row>
    <row r="1907" spans="51:53" x14ac:dyDescent="0.25">
      <c r="AY1907" s="142">
        <f t="shared" si="35"/>
        <v>1</v>
      </c>
      <c r="AZ1907" s="142">
        <f>IF(BA1907="",0,IFERROR(IF(VLOOKUP(BA1907,BA$44:BA1906,1,0)&gt;0,0,0),1))</f>
        <v>0</v>
      </c>
      <c r="BA1907" s="143">
        <f>IF(DATOS!J1865=AW$45,DATOS!C1865,"")</f>
        <v>0</v>
      </c>
    </row>
    <row r="1908" spans="51:53" x14ac:dyDescent="0.25">
      <c r="AY1908" s="142">
        <f t="shared" si="35"/>
        <v>1</v>
      </c>
      <c r="AZ1908" s="142">
        <f>IF(BA1908="",0,IFERROR(IF(VLOOKUP(BA1908,BA$44:BA1907,1,0)&gt;0,0,0),1))</f>
        <v>0</v>
      </c>
      <c r="BA1908" s="143">
        <f>IF(DATOS!J1866=AW$45,DATOS!C1866,"")</f>
        <v>0</v>
      </c>
    </row>
    <row r="1909" spans="51:53" x14ac:dyDescent="0.25">
      <c r="AY1909" s="142">
        <f t="shared" si="35"/>
        <v>1</v>
      </c>
      <c r="AZ1909" s="142">
        <f>IF(BA1909="",0,IFERROR(IF(VLOOKUP(BA1909,BA$44:BA1908,1,0)&gt;0,0,0),1))</f>
        <v>0</v>
      </c>
      <c r="BA1909" s="143">
        <f>IF(DATOS!J1867=AW$45,DATOS!C1867,"")</f>
        <v>0</v>
      </c>
    </row>
    <row r="1910" spans="51:53" x14ac:dyDescent="0.25">
      <c r="AY1910" s="142">
        <f t="shared" si="35"/>
        <v>1</v>
      </c>
      <c r="AZ1910" s="142">
        <f>IF(BA1910="",0,IFERROR(IF(VLOOKUP(BA1910,BA$44:BA1909,1,0)&gt;0,0,0),1))</f>
        <v>0</v>
      </c>
      <c r="BA1910" s="143">
        <f>IF(DATOS!J1868=AW$45,DATOS!C1868,"")</f>
        <v>0</v>
      </c>
    </row>
    <row r="1911" spans="51:53" x14ac:dyDescent="0.25">
      <c r="AY1911" s="142">
        <f t="shared" si="35"/>
        <v>1</v>
      </c>
      <c r="AZ1911" s="142">
        <f>IF(BA1911="",0,IFERROR(IF(VLOOKUP(BA1911,BA$44:BA1910,1,0)&gt;0,0,0),1))</f>
        <v>0</v>
      </c>
      <c r="BA1911" s="143">
        <f>IF(DATOS!J1869=AW$45,DATOS!C1869,"")</f>
        <v>0</v>
      </c>
    </row>
    <row r="1912" spans="51:53" x14ac:dyDescent="0.25">
      <c r="AY1912" s="142">
        <f t="shared" si="35"/>
        <v>1</v>
      </c>
      <c r="AZ1912" s="142">
        <f>IF(BA1912="",0,IFERROR(IF(VLOOKUP(BA1912,BA$44:BA1911,1,0)&gt;0,0,0),1))</f>
        <v>0</v>
      </c>
      <c r="BA1912" s="143">
        <f>IF(DATOS!J1870=AW$45,DATOS!C1870,"")</f>
        <v>0</v>
      </c>
    </row>
    <row r="1913" spans="51:53" x14ac:dyDescent="0.25">
      <c r="AY1913" s="142">
        <f t="shared" si="35"/>
        <v>1</v>
      </c>
      <c r="AZ1913" s="142">
        <f>IF(BA1913="",0,IFERROR(IF(VLOOKUP(BA1913,BA$44:BA1912,1,0)&gt;0,0,0),1))</f>
        <v>0</v>
      </c>
      <c r="BA1913" s="143">
        <f>IF(DATOS!J1871=AW$45,DATOS!C1871,"")</f>
        <v>0</v>
      </c>
    </row>
    <row r="1914" spans="51:53" x14ac:dyDescent="0.25">
      <c r="AY1914" s="142">
        <f t="shared" si="35"/>
        <v>1</v>
      </c>
      <c r="AZ1914" s="142">
        <f>IF(BA1914="",0,IFERROR(IF(VLOOKUP(BA1914,BA$44:BA1913,1,0)&gt;0,0,0),1))</f>
        <v>0</v>
      </c>
      <c r="BA1914" s="143">
        <f>IF(DATOS!J1872=AW$45,DATOS!C1872,"")</f>
        <v>0</v>
      </c>
    </row>
    <row r="1915" spans="51:53" x14ac:dyDescent="0.25">
      <c r="AY1915" s="142">
        <f t="shared" si="35"/>
        <v>1</v>
      </c>
      <c r="AZ1915" s="142">
        <f>IF(BA1915="",0,IFERROR(IF(VLOOKUP(BA1915,BA$44:BA1914,1,0)&gt;0,0,0),1))</f>
        <v>0</v>
      </c>
      <c r="BA1915" s="143">
        <f>IF(DATOS!J1873=AW$45,DATOS!C1873,"")</f>
        <v>0</v>
      </c>
    </row>
    <row r="1916" spans="51:53" x14ac:dyDescent="0.25">
      <c r="AY1916" s="142">
        <f t="shared" si="35"/>
        <v>1</v>
      </c>
      <c r="AZ1916" s="142">
        <f>IF(BA1916="",0,IFERROR(IF(VLOOKUP(BA1916,BA$44:BA1915,1,0)&gt;0,0,0),1))</f>
        <v>0</v>
      </c>
      <c r="BA1916" s="143">
        <f>IF(DATOS!J1874=AW$45,DATOS!C1874,"")</f>
        <v>0</v>
      </c>
    </row>
    <row r="1917" spans="51:53" x14ac:dyDescent="0.25">
      <c r="AY1917" s="142">
        <f t="shared" si="35"/>
        <v>1</v>
      </c>
      <c r="AZ1917" s="142">
        <f>IF(BA1917="",0,IFERROR(IF(VLOOKUP(BA1917,BA$44:BA1916,1,0)&gt;0,0,0),1))</f>
        <v>0</v>
      </c>
      <c r="BA1917" s="143">
        <f>IF(DATOS!J1875=AW$45,DATOS!C1875,"")</f>
        <v>0</v>
      </c>
    </row>
    <row r="1918" spans="51:53" x14ac:dyDescent="0.25">
      <c r="AY1918" s="142">
        <f t="shared" si="35"/>
        <v>1</v>
      </c>
      <c r="AZ1918" s="142">
        <f>IF(BA1918="",0,IFERROR(IF(VLOOKUP(BA1918,BA$44:BA1917,1,0)&gt;0,0,0),1))</f>
        <v>0</v>
      </c>
      <c r="BA1918" s="143">
        <f>IF(DATOS!J1876=AW$45,DATOS!C1876,"")</f>
        <v>0</v>
      </c>
    </row>
    <row r="1919" spans="51:53" x14ac:dyDescent="0.25">
      <c r="AY1919" s="142">
        <f t="shared" si="35"/>
        <v>1</v>
      </c>
      <c r="AZ1919" s="142">
        <f>IF(BA1919="",0,IFERROR(IF(VLOOKUP(BA1919,BA$44:BA1918,1,0)&gt;0,0,0),1))</f>
        <v>0</v>
      </c>
      <c r="BA1919" s="143">
        <f>IF(DATOS!J1877=AW$45,DATOS!C1877,"")</f>
        <v>0</v>
      </c>
    </row>
    <row r="1920" spans="51:53" x14ac:dyDescent="0.25">
      <c r="AY1920" s="142">
        <f t="shared" si="35"/>
        <v>1</v>
      </c>
      <c r="AZ1920" s="142">
        <f>IF(BA1920="",0,IFERROR(IF(VLOOKUP(BA1920,BA$44:BA1919,1,0)&gt;0,0,0),1))</f>
        <v>0</v>
      </c>
      <c r="BA1920" s="143">
        <f>IF(DATOS!J1878=AW$45,DATOS!C1878,"")</f>
        <v>0</v>
      </c>
    </row>
    <row r="1921" spans="51:53" x14ac:dyDescent="0.25">
      <c r="AY1921" s="142">
        <f t="shared" si="35"/>
        <v>1</v>
      </c>
      <c r="AZ1921" s="142">
        <f>IF(BA1921="",0,IFERROR(IF(VLOOKUP(BA1921,BA$44:BA1920,1,0)&gt;0,0,0),1))</f>
        <v>0</v>
      </c>
      <c r="BA1921" s="143">
        <f>IF(DATOS!J1879=AW$45,DATOS!C1879,"")</f>
        <v>0</v>
      </c>
    </row>
    <row r="1922" spans="51:53" x14ac:dyDescent="0.25">
      <c r="AY1922" s="142">
        <f t="shared" si="35"/>
        <v>1</v>
      </c>
      <c r="AZ1922" s="142">
        <f>IF(BA1922="",0,IFERROR(IF(VLOOKUP(BA1922,BA$44:BA1921,1,0)&gt;0,0,0),1))</f>
        <v>0</v>
      </c>
      <c r="BA1922" s="143">
        <f>IF(DATOS!J1880=AW$45,DATOS!C1880,"")</f>
        <v>0</v>
      </c>
    </row>
    <row r="1923" spans="51:53" x14ac:dyDescent="0.25">
      <c r="AY1923" s="142">
        <f t="shared" si="35"/>
        <v>1</v>
      </c>
      <c r="AZ1923" s="142">
        <f>IF(BA1923="",0,IFERROR(IF(VLOOKUP(BA1923,BA$44:BA1922,1,0)&gt;0,0,0),1))</f>
        <v>0</v>
      </c>
      <c r="BA1923" s="143">
        <f>IF(DATOS!J1881=AW$45,DATOS!C1881,"")</f>
        <v>0</v>
      </c>
    </row>
    <row r="1924" spans="51:53" x14ac:dyDescent="0.25">
      <c r="AY1924" s="142">
        <f t="shared" si="35"/>
        <v>1</v>
      </c>
      <c r="AZ1924" s="142">
        <f>IF(BA1924="",0,IFERROR(IF(VLOOKUP(BA1924,BA$44:BA1923,1,0)&gt;0,0,0),1))</f>
        <v>0</v>
      </c>
      <c r="BA1924" s="143">
        <f>IF(DATOS!J1882=AW$45,DATOS!C1882,"")</f>
        <v>0</v>
      </c>
    </row>
    <row r="1925" spans="51:53" x14ac:dyDescent="0.25">
      <c r="AY1925" s="142">
        <f t="shared" si="35"/>
        <v>1</v>
      </c>
      <c r="AZ1925" s="142">
        <f>IF(BA1925="",0,IFERROR(IF(VLOOKUP(BA1925,BA$44:BA1924,1,0)&gt;0,0,0),1))</f>
        <v>0</v>
      </c>
      <c r="BA1925" s="143">
        <f>IF(DATOS!J1883=AW$45,DATOS!C1883,"")</f>
        <v>0</v>
      </c>
    </row>
    <row r="1926" spans="51:53" x14ac:dyDescent="0.25">
      <c r="AY1926" s="142">
        <f t="shared" si="35"/>
        <v>1</v>
      </c>
      <c r="AZ1926" s="142">
        <f>IF(BA1926="",0,IFERROR(IF(VLOOKUP(BA1926,BA$44:BA1925,1,0)&gt;0,0,0),1))</f>
        <v>0</v>
      </c>
      <c r="BA1926" s="143">
        <f>IF(DATOS!J1884=AW$45,DATOS!C1884,"")</f>
        <v>0</v>
      </c>
    </row>
    <row r="1927" spans="51:53" x14ac:dyDescent="0.25">
      <c r="AY1927" s="142">
        <f t="shared" si="35"/>
        <v>1</v>
      </c>
      <c r="AZ1927" s="142">
        <f>IF(BA1927="",0,IFERROR(IF(VLOOKUP(BA1927,BA$44:BA1926,1,0)&gt;0,0,0),1))</f>
        <v>0</v>
      </c>
      <c r="BA1927" s="143">
        <f>IF(DATOS!J1885=AW$45,DATOS!C1885,"")</f>
        <v>0</v>
      </c>
    </row>
    <row r="1928" spans="51:53" x14ac:dyDescent="0.25">
      <c r="AY1928" s="142">
        <f t="shared" si="35"/>
        <v>1</v>
      </c>
      <c r="AZ1928" s="142">
        <f>IF(BA1928="",0,IFERROR(IF(VLOOKUP(BA1928,BA$44:BA1927,1,0)&gt;0,0,0),1))</f>
        <v>0</v>
      </c>
      <c r="BA1928" s="143">
        <f>IF(DATOS!J1886=AW$45,DATOS!C1886,"")</f>
        <v>0</v>
      </c>
    </row>
    <row r="1929" spans="51:53" x14ac:dyDescent="0.25">
      <c r="AY1929" s="142">
        <f t="shared" si="35"/>
        <v>1</v>
      </c>
      <c r="AZ1929" s="142">
        <f>IF(BA1929="",0,IFERROR(IF(VLOOKUP(BA1929,BA$44:BA1928,1,0)&gt;0,0,0),1))</f>
        <v>0</v>
      </c>
      <c r="BA1929" s="143">
        <f>IF(DATOS!J1887=AW$45,DATOS!C1887,"")</f>
        <v>0</v>
      </c>
    </row>
    <row r="1930" spans="51:53" x14ac:dyDescent="0.25">
      <c r="AY1930" s="142">
        <f t="shared" si="35"/>
        <v>1</v>
      </c>
      <c r="AZ1930" s="142">
        <f>IF(BA1930="",0,IFERROR(IF(VLOOKUP(BA1930,BA$44:BA1929,1,0)&gt;0,0,0),1))</f>
        <v>0</v>
      </c>
      <c r="BA1930" s="143">
        <f>IF(DATOS!J1888=AW$45,DATOS!C1888,"")</f>
        <v>0</v>
      </c>
    </row>
    <row r="1931" spans="51:53" x14ac:dyDescent="0.25">
      <c r="AY1931" s="142">
        <f t="shared" si="35"/>
        <v>1</v>
      </c>
      <c r="AZ1931" s="142">
        <f>IF(BA1931="",0,IFERROR(IF(VLOOKUP(BA1931,BA$44:BA1930,1,0)&gt;0,0,0),1))</f>
        <v>0</v>
      </c>
      <c r="BA1931" s="143">
        <f>IF(DATOS!J1889=AW$45,DATOS!C1889,"")</f>
        <v>0</v>
      </c>
    </row>
    <row r="1932" spans="51:53" x14ac:dyDescent="0.25">
      <c r="AY1932" s="142">
        <f t="shared" si="35"/>
        <v>1</v>
      </c>
      <c r="AZ1932" s="142">
        <f>IF(BA1932="",0,IFERROR(IF(VLOOKUP(BA1932,BA$44:BA1931,1,0)&gt;0,0,0),1))</f>
        <v>0</v>
      </c>
      <c r="BA1932" s="143">
        <f>IF(DATOS!J1890=AW$45,DATOS!C1890,"")</f>
        <v>0</v>
      </c>
    </row>
    <row r="1933" spans="51:53" x14ac:dyDescent="0.25">
      <c r="AY1933" s="142">
        <f t="shared" si="35"/>
        <v>1</v>
      </c>
      <c r="AZ1933" s="142">
        <f>IF(BA1933="",0,IFERROR(IF(VLOOKUP(BA1933,BA$44:BA1932,1,0)&gt;0,0,0),1))</f>
        <v>0</v>
      </c>
      <c r="BA1933" s="143">
        <f>IF(DATOS!J1891=AW$45,DATOS!C1891,"")</f>
        <v>0</v>
      </c>
    </row>
    <row r="1934" spans="51:53" x14ac:dyDescent="0.25">
      <c r="AY1934" s="142">
        <f t="shared" si="35"/>
        <v>1</v>
      </c>
      <c r="AZ1934" s="142">
        <f>IF(BA1934="",0,IFERROR(IF(VLOOKUP(BA1934,BA$44:BA1933,1,0)&gt;0,0,0),1))</f>
        <v>0</v>
      </c>
      <c r="BA1934" s="143">
        <f>IF(DATOS!J1892=AW$45,DATOS!C1892,"")</f>
        <v>0</v>
      </c>
    </row>
    <row r="1935" spans="51:53" x14ac:dyDescent="0.25">
      <c r="AY1935" s="142">
        <f t="shared" si="35"/>
        <v>1</v>
      </c>
      <c r="AZ1935" s="142">
        <f>IF(BA1935="",0,IFERROR(IF(VLOOKUP(BA1935,BA$44:BA1934,1,0)&gt;0,0,0),1))</f>
        <v>0</v>
      </c>
      <c r="BA1935" s="143">
        <f>IF(DATOS!J1893=AW$45,DATOS!C1893,"")</f>
        <v>0</v>
      </c>
    </row>
    <row r="1936" spans="51:53" x14ac:dyDescent="0.25">
      <c r="AY1936" s="142">
        <f t="shared" si="35"/>
        <v>1</v>
      </c>
      <c r="AZ1936" s="142">
        <f>IF(BA1936="",0,IFERROR(IF(VLOOKUP(BA1936,BA$44:BA1935,1,0)&gt;0,0,0),1))</f>
        <v>0</v>
      </c>
      <c r="BA1936" s="143">
        <f>IF(DATOS!J1894=AW$45,DATOS!C1894,"")</f>
        <v>0</v>
      </c>
    </row>
    <row r="1937" spans="51:53" x14ac:dyDescent="0.25">
      <c r="AY1937" s="142">
        <f t="shared" si="35"/>
        <v>1</v>
      </c>
      <c r="AZ1937" s="142">
        <f>IF(BA1937="",0,IFERROR(IF(VLOOKUP(BA1937,BA$44:BA1936,1,0)&gt;0,0,0),1))</f>
        <v>0</v>
      </c>
      <c r="BA1937" s="143">
        <f>IF(DATOS!J1895=AW$45,DATOS!C1895,"")</f>
        <v>0</v>
      </c>
    </row>
    <row r="1938" spans="51:53" x14ac:dyDescent="0.25">
      <c r="AY1938" s="142">
        <f t="shared" si="35"/>
        <v>1</v>
      </c>
      <c r="AZ1938" s="142">
        <f>IF(BA1938="",0,IFERROR(IF(VLOOKUP(BA1938,BA$44:BA1937,1,0)&gt;0,0,0),1))</f>
        <v>0</v>
      </c>
      <c r="BA1938" s="143">
        <f>IF(DATOS!J1896=AW$45,DATOS!C1896,"")</f>
        <v>0</v>
      </c>
    </row>
    <row r="1939" spans="51:53" x14ac:dyDescent="0.25">
      <c r="AY1939" s="142">
        <f t="shared" si="35"/>
        <v>1</v>
      </c>
      <c r="AZ1939" s="142">
        <f>IF(BA1939="",0,IFERROR(IF(VLOOKUP(BA1939,BA$44:BA1938,1,0)&gt;0,0,0),1))</f>
        <v>0</v>
      </c>
      <c r="BA1939" s="143">
        <f>IF(DATOS!J1897=AW$45,DATOS!C1897,"")</f>
        <v>0</v>
      </c>
    </row>
    <row r="1940" spans="51:53" x14ac:dyDescent="0.25">
      <c r="AY1940" s="142">
        <f t="shared" si="35"/>
        <v>1</v>
      </c>
      <c r="AZ1940" s="142">
        <f>IF(BA1940="",0,IFERROR(IF(VLOOKUP(BA1940,BA$44:BA1939,1,0)&gt;0,0,0),1))</f>
        <v>0</v>
      </c>
      <c r="BA1940" s="143">
        <f>IF(DATOS!J1898=AW$45,DATOS!C1898,"")</f>
        <v>0</v>
      </c>
    </row>
    <row r="1941" spans="51:53" x14ac:dyDescent="0.25">
      <c r="AY1941" s="142">
        <f t="shared" si="35"/>
        <v>1</v>
      </c>
      <c r="AZ1941" s="142">
        <f>IF(BA1941="",0,IFERROR(IF(VLOOKUP(BA1941,BA$44:BA1940,1,0)&gt;0,0,0),1))</f>
        <v>0</v>
      </c>
      <c r="BA1941" s="143">
        <f>IF(DATOS!J1899=AW$45,DATOS!C1899,"")</f>
        <v>0</v>
      </c>
    </row>
    <row r="1942" spans="51:53" x14ac:dyDescent="0.25">
      <c r="AY1942" s="142">
        <f t="shared" si="35"/>
        <v>1</v>
      </c>
      <c r="AZ1942" s="142">
        <f>IF(BA1942="",0,IFERROR(IF(VLOOKUP(BA1942,BA$44:BA1941,1,0)&gt;0,0,0),1))</f>
        <v>0</v>
      </c>
      <c r="BA1942" s="143">
        <f>IF(DATOS!J1900=AW$45,DATOS!C1900,"")</f>
        <v>0</v>
      </c>
    </row>
    <row r="1943" spans="51:53" x14ac:dyDescent="0.25">
      <c r="AY1943" s="142">
        <f t="shared" si="35"/>
        <v>1</v>
      </c>
      <c r="AZ1943" s="142">
        <f>IF(BA1943="",0,IFERROR(IF(VLOOKUP(BA1943,BA$44:BA1942,1,0)&gt;0,0,0),1))</f>
        <v>0</v>
      </c>
      <c r="BA1943" s="143">
        <f>IF(DATOS!J1901=AW$45,DATOS!C1901,"")</f>
        <v>0</v>
      </c>
    </row>
    <row r="1944" spans="51:53" x14ac:dyDescent="0.25">
      <c r="AY1944" s="142">
        <f t="shared" si="35"/>
        <v>1</v>
      </c>
      <c r="AZ1944" s="142">
        <f>IF(BA1944="",0,IFERROR(IF(VLOOKUP(BA1944,BA$44:BA1943,1,0)&gt;0,0,0),1))</f>
        <v>0</v>
      </c>
      <c r="BA1944" s="143">
        <f>IF(DATOS!J1902=AW$45,DATOS!C1902,"")</f>
        <v>0</v>
      </c>
    </row>
    <row r="1945" spans="51:53" x14ac:dyDescent="0.25">
      <c r="AY1945" s="142">
        <f t="shared" si="35"/>
        <v>1</v>
      </c>
      <c r="AZ1945" s="142">
        <f>IF(BA1945="",0,IFERROR(IF(VLOOKUP(BA1945,BA$44:BA1944,1,0)&gt;0,0,0),1))</f>
        <v>0</v>
      </c>
      <c r="BA1945" s="143">
        <f>IF(DATOS!J1903=AW$45,DATOS!C1903,"")</f>
        <v>0</v>
      </c>
    </row>
    <row r="1946" spans="51:53" x14ac:dyDescent="0.25">
      <c r="AY1946" s="142">
        <f t="shared" si="35"/>
        <v>1</v>
      </c>
      <c r="AZ1946" s="142">
        <f>IF(BA1946="",0,IFERROR(IF(VLOOKUP(BA1946,BA$44:BA1945,1,0)&gt;0,0,0),1))</f>
        <v>0</v>
      </c>
      <c r="BA1946" s="143">
        <f>IF(DATOS!J1904=AW$45,DATOS!C1904,"")</f>
        <v>0</v>
      </c>
    </row>
    <row r="1947" spans="51:53" x14ac:dyDescent="0.25">
      <c r="AY1947" s="142">
        <f t="shared" si="35"/>
        <v>1</v>
      </c>
      <c r="AZ1947" s="142">
        <f>IF(BA1947="",0,IFERROR(IF(VLOOKUP(BA1947,BA$44:BA1946,1,0)&gt;0,0,0),1))</f>
        <v>0</v>
      </c>
      <c r="BA1947" s="143">
        <f>IF(DATOS!J1905=AW$45,DATOS!C1905,"")</f>
        <v>0</v>
      </c>
    </row>
    <row r="1948" spans="51:53" x14ac:dyDescent="0.25">
      <c r="AY1948" s="142">
        <f t="shared" si="35"/>
        <v>1</v>
      </c>
      <c r="AZ1948" s="142">
        <f>IF(BA1948="",0,IFERROR(IF(VLOOKUP(BA1948,BA$44:BA1947,1,0)&gt;0,0,0),1))</f>
        <v>0</v>
      </c>
      <c r="BA1948" s="143">
        <f>IF(DATOS!J1906=AW$45,DATOS!C1906,"")</f>
        <v>0</v>
      </c>
    </row>
    <row r="1949" spans="51:53" x14ac:dyDescent="0.25">
      <c r="AY1949" s="142">
        <f t="shared" si="35"/>
        <v>1</v>
      </c>
      <c r="AZ1949" s="142">
        <f>IF(BA1949="",0,IFERROR(IF(VLOOKUP(BA1949,BA$44:BA1948,1,0)&gt;0,0,0),1))</f>
        <v>0</v>
      </c>
      <c r="BA1949" s="143">
        <f>IF(DATOS!J1907=AW$45,DATOS!C1907,"")</f>
        <v>0</v>
      </c>
    </row>
    <row r="1950" spans="51:53" x14ac:dyDescent="0.25">
      <c r="AY1950" s="142">
        <f t="shared" si="35"/>
        <v>1</v>
      </c>
      <c r="AZ1950" s="142">
        <f>IF(BA1950="",0,IFERROR(IF(VLOOKUP(BA1950,BA$44:BA1949,1,0)&gt;0,0,0),1))</f>
        <v>0</v>
      </c>
      <c r="BA1950" s="143">
        <f>IF(DATOS!J1908=AW$45,DATOS!C1908,"")</f>
        <v>0</v>
      </c>
    </row>
    <row r="1951" spans="51:53" x14ac:dyDescent="0.25">
      <c r="AY1951" s="142">
        <f t="shared" si="35"/>
        <v>1</v>
      </c>
      <c r="AZ1951" s="142">
        <f>IF(BA1951="",0,IFERROR(IF(VLOOKUP(BA1951,BA$44:BA1950,1,0)&gt;0,0,0),1))</f>
        <v>0</v>
      </c>
      <c r="BA1951" s="143">
        <f>IF(DATOS!J1909=AW$45,DATOS!C1909,"")</f>
        <v>0</v>
      </c>
    </row>
    <row r="1952" spans="51:53" x14ac:dyDescent="0.25">
      <c r="AY1952" s="142">
        <f t="shared" si="35"/>
        <v>1</v>
      </c>
      <c r="AZ1952" s="142">
        <f>IF(BA1952="",0,IFERROR(IF(VLOOKUP(BA1952,BA$44:BA1951,1,0)&gt;0,0,0),1))</f>
        <v>0</v>
      </c>
      <c r="BA1952" s="143">
        <f>IF(DATOS!J1910=AW$45,DATOS!C1910,"")</f>
        <v>0</v>
      </c>
    </row>
    <row r="1953" spans="51:53" x14ac:dyDescent="0.25">
      <c r="AY1953" s="142">
        <f t="shared" si="35"/>
        <v>1</v>
      </c>
      <c r="AZ1953" s="142">
        <f>IF(BA1953="",0,IFERROR(IF(VLOOKUP(BA1953,BA$44:BA1952,1,0)&gt;0,0,0),1))</f>
        <v>0</v>
      </c>
      <c r="BA1953" s="143">
        <f>IF(DATOS!J1911=AW$45,DATOS!C1911,"")</f>
        <v>0</v>
      </c>
    </row>
    <row r="1954" spans="51:53" x14ac:dyDescent="0.25">
      <c r="AY1954" s="142">
        <f t="shared" si="35"/>
        <v>1</v>
      </c>
      <c r="AZ1954" s="142">
        <f>IF(BA1954="",0,IFERROR(IF(VLOOKUP(BA1954,BA$44:BA1953,1,0)&gt;0,0,0),1))</f>
        <v>0</v>
      </c>
      <c r="BA1954" s="143">
        <f>IF(DATOS!J1912=AW$45,DATOS!C1912,"")</f>
        <v>0</v>
      </c>
    </row>
    <row r="1955" spans="51:53" x14ac:dyDescent="0.25">
      <c r="AY1955" s="142">
        <f t="shared" si="35"/>
        <v>1</v>
      </c>
      <c r="AZ1955" s="142">
        <f>IF(BA1955="",0,IFERROR(IF(VLOOKUP(BA1955,BA$44:BA1954,1,0)&gt;0,0,0),1))</f>
        <v>0</v>
      </c>
      <c r="BA1955" s="143">
        <f>IF(DATOS!J1913=AW$45,DATOS!C1913,"")</f>
        <v>0</v>
      </c>
    </row>
    <row r="1956" spans="51:53" x14ac:dyDescent="0.25">
      <c r="AY1956" s="142">
        <f t="shared" si="35"/>
        <v>1</v>
      </c>
      <c r="AZ1956" s="142">
        <f>IF(BA1956="",0,IFERROR(IF(VLOOKUP(BA1956,BA$44:BA1955,1,0)&gt;0,0,0),1))</f>
        <v>0</v>
      </c>
      <c r="BA1956" s="143">
        <f>IF(DATOS!J1914=AW$45,DATOS!C1914,"")</f>
        <v>0</v>
      </c>
    </row>
    <row r="1957" spans="51:53" x14ac:dyDescent="0.25">
      <c r="AY1957" s="142">
        <f t="shared" si="35"/>
        <v>1</v>
      </c>
      <c r="AZ1957" s="142">
        <f>IF(BA1957="",0,IFERROR(IF(VLOOKUP(BA1957,BA$44:BA1956,1,0)&gt;0,0,0),1))</f>
        <v>0</v>
      </c>
      <c r="BA1957" s="143">
        <f>IF(DATOS!J1915=AW$45,DATOS!C1915,"")</f>
        <v>0</v>
      </c>
    </row>
    <row r="1958" spans="51:53" x14ac:dyDescent="0.25">
      <c r="AY1958" s="142">
        <f t="shared" si="35"/>
        <v>1</v>
      </c>
      <c r="AZ1958" s="142">
        <f>IF(BA1958="",0,IFERROR(IF(VLOOKUP(BA1958,BA$44:BA1957,1,0)&gt;0,0,0),1))</f>
        <v>0</v>
      </c>
      <c r="BA1958" s="143">
        <f>IF(DATOS!J1916=AW$45,DATOS!C1916,"")</f>
        <v>0</v>
      </c>
    </row>
    <row r="1959" spans="51:53" x14ac:dyDescent="0.25">
      <c r="AY1959" s="142">
        <f t="shared" si="35"/>
        <v>1</v>
      </c>
      <c r="AZ1959" s="142">
        <f>IF(BA1959="",0,IFERROR(IF(VLOOKUP(BA1959,BA$44:BA1958,1,0)&gt;0,0,0),1))</f>
        <v>0</v>
      </c>
      <c r="BA1959" s="143">
        <f>IF(DATOS!J1917=AW$45,DATOS!C1917,"")</f>
        <v>0</v>
      </c>
    </row>
    <row r="1960" spans="51:53" x14ac:dyDescent="0.25">
      <c r="AY1960" s="142">
        <f t="shared" si="35"/>
        <v>1</v>
      </c>
      <c r="AZ1960" s="142">
        <f>IF(BA1960="",0,IFERROR(IF(VLOOKUP(BA1960,BA$44:BA1959,1,0)&gt;0,0,0),1))</f>
        <v>0</v>
      </c>
      <c r="BA1960" s="143">
        <f>IF(DATOS!J1918=AW$45,DATOS!C1918,"")</f>
        <v>0</v>
      </c>
    </row>
    <row r="1961" spans="51:53" x14ac:dyDescent="0.25">
      <c r="AY1961" s="142">
        <f t="shared" si="35"/>
        <v>1</v>
      </c>
      <c r="AZ1961" s="142">
        <f>IF(BA1961="",0,IFERROR(IF(VLOOKUP(BA1961,BA$44:BA1960,1,0)&gt;0,0,0),1))</f>
        <v>0</v>
      </c>
      <c r="BA1961" s="143">
        <f>IF(DATOS!J1919=AW$45,DATOS!C1919,"")</f>
        <v>0</v>
      </c>
    </row>
    <row r="1962" spans="51:53" x14ac:dyDescent="0.25">
      <c r="AY1962" s="142">
        <f t="shared" si="35"/>
        <v>1</v>
      </c>
      <c r="AZ1962" s="142">
        <f>IF(BA1962="",0,IFERROR(IF(VLOOKUP(BA1962,BA$44:BA1961,1,0)&gt;0,0,0),1))</f>
        <v>0</v>
      </c>
      <c r="BA1962" s="143">
        <f>IF(DATOS!J1920=AW$45,DATOS!C1920,"")</f>
        <v>0</v>
      </c>
    </row>
    <row r="1963" spans="51:53" x14ac:dyDescent="0.25">
      <c r="AY1963" s="142">
        <f t="shared" si="35"/>
        <v>1</v>
      </c>
      <c r="AZ1963" s="142">
        <f>IF(BA1963="",0,IFERROR(IF(VLOOKUP(BA1963,BA$44:BA1962,1,0)&gt;0,0,0),1))</f>
        <v>0</v>
      </c>
      <c r="BA1963" s="143">
        <f>IF(DATOS!J1921=AW$45,DATOS!C1921,"")</f>
        <v>0</v>
      </c>
    </row>
    <row r="1964" spans="51:53" x14ac:dyDescent="0.25">
      <c r="AY1964" s="142">
        <f t="shared" ref="AY1964:AY2027" si="36">AY1963+AZ1964</f>
        <v>1</v>
      </c>
      <c r="AZ1964" s="142">
        <f>IF(BA1964="",0,IFERROR(IF(VLOOKUP(BA1964,BA$44:BA1963,1,0)&gt;0,0,0),1))</f>
        <v>0</v>
      </c>
      <c r="BA1964" s="143">
        <f>IF(DATOS!J1922=AW$45,DATOS!C1922,"")</f>
        <v>0</v>
      </c>
    </row>
    <row r="1965" spans="51:53" x14ac:dyDescent="0.25">
      <c r="AY1965" s="142">
        <f t="shared" si="36"/>
        <v>1</v>
      </c>
      <c r="AZ1965" s="142">
        <f>IF(BA1965="",0,IFERROR(IF(VLOOKUP(BA1965,BA$44:BA1964,1,0)&gt;0,0,0),1))</f>
        <v>0</v>
      </c>
      <c r="BA1965" s="143">
        <f>IF(DATOS!J1923=AW$45,DATOS!C1923,"")</f>
        <v>0</v>
      </c>
    </row>
    <row r="1966" spans="51:53" x14ac:dyDescent="0.25">
      <c r="AY1966" s="142">
        <f t="shared" si="36"/>
        <v>1</v>
      </c>
      <c r="AZ1966" s="142">
        <f>IF(BA1966="",0,IFERROR(IF(VLOOKUP(BA1966,BA$44:BA1965,1,0)&gt;0,0,0),1))</f>
        <v>0</v>
      </c>
      <c r="BA1966" s="143">
        <f>IF(DATOS!J1924=AW$45,DATOS!C1924,"")</f>
        <v>0</v>
      </c>
    </row>
    <row r="1967" spans="51:53" x14ac:dyDescent="0.25">
      <c r="AY1967" s="142">
        <f t="shared" si="36"/>
        <v>1</v>
      </c>
      <c r="AZ1967" s="142">
        <f>IF(BA1967="",0,IFERROR(IF(VLOOKUP(BA1967,BA$44:BA1966,1,0)&gt;0,0,0),1))</f>
        <v>0</v>
      </c>
      <c r="BA1967" s="143">
        <f>IF(DATOS!J1925=AW$45,DATOS!C1925,"")</f>
        <v>0</v>
      </c>
    </row>
    <row r="1968" spans="51:53" x14ac:dyDescent="0.25">
      <c r="AY1968" s="142">
        <f t="shared" si="36"/>
        <v>1</v>
      </c>
      <c r="AZ1968" s="142">
        <f>IF(BA1968="",0,IFERROR(IF(VLOOKUP(BA1968,BA$44:BA1967,1,0)&gt;0,0,0),1))</f>
        <v>0</v>
      </c>
      <c r="BA1968" s="143">
        <f>IF(DATOS!J1926=AW$45,DATOS!C1926,"")</f>
        <v>0</v>
      </c>
    </row>
    <row r="1969" spans="51:53" x14ac:dyDescent="0.25">
      <c r="AY1969" s="142">
        <f t="shared" si="36"/>
        <v>1</v>
      </c>
      <c r="AZ1969" s="142">
        <f>IF(BA1969="",0,IFERROR(IF(VLOOKUP(BA1969,BA$44:BA1968,1,0)&gt;0,0,0),1))</f>
        <v>0</v>
      </c>
      <c r="BA1969" s="143">
        <f>IF(DATOS!J1927=AW$45,DATOS!C1927,"")</f>
        <v>0</v>
      </c>
    </row>
    <row r="1970" spans="51:53" x14ac:dyDescent="0.25">
      <c r="AY1970" s="142">
        <f t="shared" si="36"/>
        <v>1</v>
      </c>
      <c r="AZ1970" s="142">
        <f>IF(BA1970="",0,IFERROR(IF(VLOOKUP(BA1970,BA$44:BA1969,1,0)&gt;0,0,0),1))</f>
        <v>0</v>
      </c>
      <c r="BA1970" s="143">
        <f>IF(DATOS!J1928=AW$45,DATOS!C1928,"")</f>
        <v>0</v>
      </c>
    </row>
    <row r="1971" spans="51:53" x14ac:dyDescent="0.25">
      <c r="AY1971" s="142">
        <f t="shared" si="36"/>
        <v>1</v>
      </c>
      <c r="AZ1971" s="142">
        <f>IF(BA1971="",0,IFERROR(IF(VLOOKUP(BA1971,BA$44:BA1970,1,0)&gt;0,0,0),1))</f>
        <v>0</v>
      </c>
      <c r="BA1971" s="143">
        <f>IF(DATOS!J1929=AW$45,DATOS!C1929,"")</f>
        <v>0</v>
      </c>
    </row>
    <row r="1972" spans="51:53" x14ac:dyDescent="0.25">
      <c r="AY1972" s="142">
        <f t="shared" si="36"/>
        <v>1</v>
      </c>
      <c r="AZ1972" s="142">
        <f>IF(BA1972="",0,IFERROR(IF(VLOOKUP(BA1972,BA$44:BA1971,1,0)&gt;0,0,0),1))</f>
        <v>0</v>
      </c>
      <c r="BA1972" s="143">
        <f>IF(DATOS!J1930=AW$45,DATOS!C1930,"")</f>
        <v>0</v>
      </c>
    </row>
    <row r="1973" spans="51:53" x14ac:dyDescent="0.25">
      <c r="AY1973" s="142">
        <f t="shared" si="36"/>
        <v>1</v>
      </c>
      <c r="AZ1973" s="142">
        <f>IF(BA1973="",0,IFERROR(IF(VLOOKUP(BA1973,BA$44:BA1972,1,0)&gt;0,0,0),1))</f>
        <v>0</v>
      </c>
      <c r="BA1973" s="143">
        <f>IF(DATOS!J1931=AW$45,DATOS!C1931,"")</f>
        <v>0</v>
      </c>
    </row>
    <row r="1974" spans="51:53" x14ac:dyDescent="0.25">
      <c r="AY1974" s="142">
        <f t="shared" si="36"/>
        <v>1</v>
      </c>
      <c r="AZ1974" s="142">
        <f>IF(BA1974="",0,IFERROR(IF(VLOOKUP(BA1974,BA$44:BA1973,1,0)&gt;0,0,0),1))</f>
        <v>0</v>
      </c>
      <c r="BA1974" s="143">
        <f>IF(DATOS!J1932=AW$45,DATOS!C1932,"")</f>
        <v>0</v>
      </c>
    </row>
    <row r="1975" spans="51:53" x14ac:dyDescent="0.25">
      <c r="AY1975" s="142">
        <f t="shared" si="36"/>
        <v>1</v>
      </c>
      <c r="AZ1975" s="142">
        <f>IF(BA1975="",0,IFERROR(IF(VLOOKUP(BA1975,BA$44:BA1974,1,0)&gt;0,0,0),1))</f>
        <v>0</v>
      </c>
      <c r="BA1975" s="143">
        <f>IF(DATOS!J1933=AW$45,DATOS!C1933,"")</f>
        <v>0</v>
      </c>
    </row>
    <row r="1976" spans="51:53" x14ac:dyDescent="0.25">
      <c r="AY1976" s="142">
        <f t="shared" si="36"/>
        <v>1</v>
      </c>
      <c r="AZ1976" s="142">
        <f>IF(BA1976="",0,IFERROR(IF(VLOOKUP(BA1976,BA$44:BA1975,1,0)&gt;0,0,0),1))</f>
        <v>0</v>
      </c>
      <c r="BA1976" s="143">
        <f>IF(DATOS!J1934=AW$45,DATOS!C1934,"")</f>
        <v>0</v>
      </c>
    </row>
    <row r="1977" spans="51:53" x14ac:dyDescent="0.25">
      <c r="AY1977" s="142">
        <f t="shared" si="36"/>
        <v>1</v>
      </c>
      <c r="AZ1977" s="142">
        <f>IF(BA1977="",0,IFERROR(IF(VLOOKUP(BA1977,BA$44:BA1976,1,0)&gt;0,0,0),1))</f>
        <v>0</v>
      </c>
      <c r="BA1977" s="143">
        <f>IF(DATOS!J1935=AW$45,DATOS!C1935,"")</f>
        <v>0</v>
      </c>
    </row>
    <row r="1978" spans="51:53" x14ac:dyDescent="0.25">
      <c r="AY1978" s="142">
        <f t="shared" si="36"/>
        <v>1</v>
      </c>
      <c r="AZ1978" s="142">
        <f>IF(BA1978="",0,IFERROR(IF(VLOOKUP(BA1978,BA$44:BA1977,1,0)&gt;0,0,0),1))</f>
        <v>0</v>
      </c>
      <c r="BA1978" s="143">
        <f>IF(DATOS!J1936=AW$45,DATOS!C1936,"")</f>
        <v>0</v>
      </c>
    </row>
    <row r="1979" spans="51:53" x14ac:dyDescent="0.25">
      <c r="AY1979" s="142">
        <f t="shared" si="36"/>
        <v>1</v>
      </c>
      <c r="AZ1979" s="142">
        <f>IF(BA1979="",0,IFERROR(IF(VLOOKUP(BA1979,BA$44:BA1978,1,0)&gt;0,0,0),1))</f>
        <v>0</v>
      </c>
      <c r="BA1979" s="143">
        <f>IF(DATOS!J1937=AW$45,DATOS!C1937,"")</f>
        <v>0</v>
      </c>
    </row>
    <row r="1980" spans="51:53" x14ac:dyDescent="0.25">
      <c r="AY1980" s="142">
        <f t="shared" si="36"/>
        <v>1</v>
      </c>
      <c r="AZ1980" s="142">
        <f>IF(BA1980="",0,IFERROR(IF(VLOOKUP(BA1980,BA$44:BA1979,1,0)&gt;0,0,0),1))</f>
        <v>0</v>
      </c>
      <c r="BA1980" s="143">
        <f>IF(DATOS!J1938=AW$45,DATOS!C1938,"")</f>
        <v>0</v>
      </c>
    </row>
    <row r="1981" spans="51:53" x14ac:dyDescent="0.25">
      <c r="AY1981" s="142">
        <f t="shared" si="36"/>
        <v>1</v>
      </c>
      <c r="AZ1981" s="142">
        <f>IF(BA1981="",0,IFERROR(IF(VLOOKUP(BA1981,BA$44:BA1980,1,0)&gt;0,0,0),1))</f>
        <v>0</v>
      </c>
      <c r="BA1981" s="143">
        <f>IF(DATOS!J1939=AW$45,DATOS!C1939,"")</f>
        <v>0</v>
      </c>
    </row>
    <row r="1982" spans="51:53" x14ac:dyDescent="0.25">
      <c r="AY1982" s="142">
        <f t="shared" si="36"/>
        <v>1</v>
      </c>
      <c r="AZ1982" s="142">
        <f>IF(BA1982="",0,IFERROR(IF(VLOOKUP(BA1982,BA$44:BA1981,1,0)&gt;0,0,0),1))</f>
        <v>0</v>
      </c>
      <c r="BA1982" s="143">
        <f>IF(DATOS!J1940=AW$45,DATOS!C1940,"")</f>
        <v>0</v>
      </c>
    </row>
    <row r="1983" spans="51:53" x14ac:dyDescent="0.25">
      <c r="AY1983" s="142">
        <f t="shared" si="36"/>
        <v>1</v>
      </c>
      <c r="AZ1983" s="142">
        <f>IF(BA1983="",0,IFERROR(IF(VLOOKUP(BA1983,BA$44:BA1982,1,0)&gt;0,0,0),1))</f>
        <v>0</v>
      </c>
      <c r="BA1983" s="143">
        <f>IF(DATOS!J1941=AW$45,DATOS!C1941,"")</f>
        <v>0</v>
      </c>
    </row>
    <row r="1984" spans="51:53" x14ac:dyDescent="0.25">
      <c r="AY1984" s="142">
        <f t="shared" si="36"/>
        <v>1</v>
      </c>
      <c r="AZ1984" s="142">
        <f>IF(BA1984="",0,IFERROR(IF(VLOOKUP(BA1984,BA$44:BA1983,1,0)&gt;0,0,0),1))</f>
        <v>0</v>
      </c>
      <c r="BA1984" s="143">
        <f>IF(DATOS!J1942=AW$45,DATOS!C1942,"")</f>
        <v>0</v>
      </c>
    </row>
    <row r="1985" spans="51:53" x14ac:dyDescent="0.25">
      <c r="AY1985" s="142">
        <f t="shared" si="36"/>
        <v>1</v>
      </c>
      <c r="AZ1985" s="142">
        <f>IF(BA1985="",0,IFERROR(IF(VLOOKUP(BA1985,BA$44:BA1984,1,0)&gt;0,0,0),1))</f>
        <v>0</v>
      </c>
      <c r="BA1985" s="143">
        <f>IF(DATOS!J1943=AW$45,DATOS!C1943,"")</f>
        <v>0</v>
      </c>
    </row>
    <row r="1986" spans="51:53" x14ac:dyDescent="0.25">
      <c r="AY1986" s="142">
        <f t="shared" si="36"/>
        <v>1</v>
      </c>
      <c r="AZ1986" s="142">
        <f>IF(BA1986="",0,IFERROR(IF(VLOOKUP(BA1986,BA$44:BA1985,1,0)&gt;0,0,0),1))</f>
        <v>0</v>
      </c>
      <c r="BA1986" s="143">
        <f>IF(DATOS!J1944=AW$45,DATOS!C1944,"")</f>
        <v>0</v>
      </c>
    </row>
    <row r="1987" spans="51:53" x14ac:dyDescent="0.25">
      <c r="AY1987" s="142">
        <f t="shared" si="36"/>
        <v>1</v>
      </c>
      <c r="AZ1987" s="142">
        <f>IF(BA1987="",0,IFERROR(IF(VLOOKUP(BA1987,BA$44:BA1986,1,0)&gt;0,0,0),1))</f>
        <v>0</v>
      </c>
      <c r="BA1987" s="143">
        <f>IF(DATOS!J1945=AW$45,DATOS!C1945,"")</f>
        <v>0</v>
      </c>
    </row>
    <row r="1988" spans="51:53" x14ac:dyDescent="0.25">
      <c r="AY1988" s="142">
        <f t="shared" si="36"/>
        <v>1</v>
      </c>
      <c r="AZ1988" s="142">
        <f>IF(BA1988="",0,IFERROR(IF(VLOOKUP(BA1988,BA$44:BA1987,1,0)&gt;0,0,0),1))</f>
        <v>0</v>
      </c>
      <c r="BA1988" s="143">
        <f>IF(DATOS!J1946=AW$45,DATOS!C1946,"")</f>
        <v>0</v>
      </c>
    </row>
    <row r="1989" spans="51:53" x14ac:dyDescent="0.25">
      <c r="AY1989" s="142">
        <f t="shared" si="36"/>
        <v>1</v>
      </c>
      <c r="AZ1989" s="142">
        <f>IF(BA1989="",0,IFERROR(IF(VLOOKUP(BA1989,BA$44:BA1988,1,0)&gt;0,0,0),1))</f>
        <v>0</v>
      </c>
      <c r="BA1989" s="143">
        <f>IF(DATOS!J1947=AW$45,DATOS!C1947,"")</f>
        <v>0</v>
      </c>
    </row>
    <row r="1990" spans="51:53" x14ac:dyDescent="0.25">
      <c r="AY1990" s="142">
        <f t="shared" si="36"/>
        <v>1</v>
      </c>
      <c r="AZ1990" s="142">
        <f>IF(BA1990="",0,IFERROR(IF(VLOOKUP(BA1990,BA$44:BA1989,1,0)&gt;0,0,0),1))</f>
        <v>0</v>
      </c>
      <c r="BA1990" s="143">
        <f>IF(DATOS!J1948=AW$45,DATOS!C1948,"")</f>
        <v>0</v>
      </c>
    </row>
    <row r="1991" spans="51:53" x14ac:dyDescent="0.25">
      <c r="AY1991" s="142">
        <f t="shared" si="36"/>
        <v>1</v>
      </c>
      <c r="AZ1991" s="142">
        <f>IF(BA1991="",0,IFERROR(IF(VLOOKUP(BA1991,BA$44:BA1990,1,0)&gt;0,0,0),1))</f>
        <v>0</v>
      </c>
      <c r="BA1991" s="143">
        <f>IF(DATOS!J1949=AW$45,DATOS!C1949,"")</f>
        <v>0</v>
      </c>
    </row>
    <row r="1992" spans="51:53" x14ac:dyDescent="0.25">
      <c r="AY1992" s="142">
        <f t="shared" si="36"/>
        <v>1</v>
      </c>
      <c r="AZ1992" s="142">
        <f>IF(BA1992="",0,IFERROR(IF(VLOOKUP(BA1992,BA$44:BA1991,1,0)&gt;0,0,0),1))</f>
        <v>0</v>
      </c>
      <c r="BA1992" s="143">
        <f>IF(DATOS!J1950=AW$45,DATOS!C1950,"")</f>
        <v>0</v>
      </c>
    </row>
    <row r="1993" spans="51:53" x14ac:dyDescent="0.25">
      <c r="AY1993" s="142">
        <f t="shared" si="36"/>
        <v>1</v>
      </c>
      <c r="AZ1993" s="142">
        <f>IF(BA1993="",0,IFERROR(IF(VLOOKUP(BA1993,BA$44:BA1992,1,0)&gt;0,0,0),1))</f>
        <v>0</v>
      </c>
      <c r="BA1993" s="143">
        <f>IF(DATOS!J1951=AW$45,DATOS!C1951,"")</f>
        <v>0</v>
      </c>
    </row>
    <row r="1994" spans="51:53" x14ac:dyDescent="0.25">
      <c r="AY1994" s="142">
        <f t="shared" si="36"/>
        <v>1</v>
      </c>
      <c r="AZ1994" s="142">
        <f>IF(BA1994="",0,IFERROR(IF(VLOOKUP(BA1994,BA$44:BA1993,1,0)&gt;0,0,0),1))</f>
        <v>0</v>
      </c>
      <c r="BA1994" s="143">
        <f>IF(DATOS!J1952=AW$45,DATOS!C1952,"")</f>
        <v>0</v>
      </c>
    </row>
    <row r="1995" spans="51:53" x14ac:dyDescent="0.25">
      <c r="AY1995" s="142">
        <f t="shared" si="36"/>
        <v>1</v>
      </c>
      <c r="AZ1995" s="142">
        <f>IF(BA1995="",0,IFERROR(IF(VLOOKUP(BA1995,BA$44:BA1994,1,0)&gt;0,0,0),1))</f>
        <v>0</v>
      </c>
      <c r="BA1995" s="143">
        <f>IF(DATOS!J1953=AW$45,DATOS!C1953,"")</f>
        <v>0</v>
      </c>
    </row>
    <row r="1996" spans="51:53" x14ac:dyDescent="0.25">
      <c r="AY1996" s="142">
        <f t="shared" si="36"/>
        <v>1</v>
      </c>
      <c r="AZ1996" s="142">
        <f>IF(BA1996="",0,IFERROR(IF(VLOOKUP(BA1996,BA$44:BA1995,1,0)&gt;0,0,0),1))</f>
        <v>0</v>
      </c>
      <c r="BA1996" s="143">
        <f>IF(DATOS!J1954=AW$45,DATOS!C1954,"")</f>
        <v>0</v>
      </c>
    </row>
    <row r="1997" spans="51:53" x14ac:dyDescent="0.25">
      <c r="AY1997" s="142">
        <f t="shared" si="36"/>
        <v>1</v>
      </c>
      <c r="AZ1997" s="142">
        <f>IF(BA1997="",0,IFERROR(IF(VLOOKUP(BA1997,BA$44:BA1996,1,0)&gt;0,0,0),1))</f>
        <v>0</v>
      </c>
      <c r="BA1997" s="143">
        <f>IF(DATOS!J1955=AW$45,DATOS!C1955,"")</f>
        <v>0</v>
      </c>
    </row>
    <row r="1998" spans="51:53" x14ac:dyDescent="0.25">
      <c r="AY1998" s="142">
        <f t="shared" si="36"/>
        <v>1</v>
      </c>
      <c r="AZ1998" s="142">
        <f>IF(BA1998="",0,IFERROR(IF(VLOOKUP(BA1998,BA$44:BA1997,1,0)&gt;0,0,0),1))</f>
        <v>0</v>
      </c>
      <c r="BA1998" s="143">
        <f>IF(DATOS!J1956=AW$45,DATOS!C1956,"")</f>
        <v>0</v>
      </c>
    </row>
    <row r="1999" spans="51:53" x14ac:dyDescent="0.25">
      <c r="AY1999" s="142">
        <f t="shared" si="36"/>
        <v>1</v>
      </c>
      <c r="AZ1999" s="142">
        <f>IF(BA1999="",0,IFERROR(IF(VLOOKUP(BA1999,BA$44:BA1998,1,0)&gt;0,0,0),1))</f>
        <v>0</v>
      </c>
      <c r="BA1999" s="143">
        <f>IF(DATOS!J1957=AW$45,DATOS!C1957,"")</f>
        <v>0</v>
      </c>
    </row>
    <row r="2000" spans="51:53" x14ac:dyDescent="0.25">
      <c r="AY2000" s="142">
        <f t="shared" si="36"/>
        <v>1</v>
      </c>
      <c r="AZ2000" s="142">
        <f>IF(BA2000="",0,IFERROR(IF(VLOOKUP(BA2000,BA$44:BA1999,1,0)&gt;0,0,0),1))</f>
        <v>0</v>
      </c>
      <c r="BA2000" s="143">
        <f>IF(DATOS!J1958=AW$45,DATOS!C1958,"")</f>
        <v>0</v>
      </c>
    </row>
    <row r="2001" spans="51:53" x14ac:dyDescent="0.25">
      <c r="AY2001" s="142">
        <f t="shared" si="36"/>
        <v>1</v>
      </c>
      <c r="AZ2001" s="142">
        <f>IF(BA2001="",0,IFERROR(IF(VLOOKUP(BA2001,BA$44:BA2000,1,0)&gt;0,0,0),1))</f>
        <v>0</v>
      </c>
      <c r="BA2001" s="143">
        <f>IF(DATOS!J1959=AW$45,DATOS!C1959,"")</f>
        <v>0</v>
      </c>
    </row>
    <row r="2002" spans="51:53" x14ac:dyDescent="0.25">
      <c r="AY2002" s="142">
        <f t="shared" si="36"/>
        <v>1</v>
      </c>
      <c r="AZ2002" s="142">
        <f>IF(BA2002="",0,IFERROR(IF(VLOOKUP(BA2002,BA$44:BA2001,1,0)&gt;0,0,0),1))</f>
        <v>0</v>
      </c>
      <c r="BA2002" s="143">
        <f>IF(DATOS!J1960=AW$45,DATOS!C1960,"")</f>
        <v>0</v>
      </c>
    </row>
    <row r="2003" spans="51:53" x14ac:dyDescent="0.25">
      <c r="AY2003" s="142">
        <f t="shared" si="36"/>
        <v>1</v>
      </c>
      <c r="AZ2003" s="142">
        <f>IF(BA2003="",0,IFERROR(IF(VLOOKUP(BA2003,BA$44:BA2002,1,0)&gt;0,0,0),1))</f>
        <v>0</v>
      </c>
      <c r="BA2003" s="143">
        <f>IF(DATOS!J1961=AW$45,DATOS!C1961,"")</f>
        <v>0</v>
      </c>
    </row>
    <row r="2004" spans="51:53" x14ac:dyDescent="0.25">
      <c r="AY2004" s="142">
        <f t="shared" si="36"/>
        <v>1</v>
      </c>
      <c r="AZ2004" s="142">
        <f>IF(BA2004="",0,IFERROR(IF(VLOOKUP(BA2004,BA$44:BA2003,1,0)&gt;0,0,0),1))</f>
        <v>0</v>
      </c>
      <c r="BA2004" s="143">
        <f>IF(DATOS!J1962=AW$45,DATOS!C1962,"")</f>
        <v>0</v>
      </c>
    </row>
    <row r="2005" spans="51:53" x14ac:dyDescent="0.25">
      <c r="AY2005" s="142">
        <f t="shared" si="36"/>
        <v>1</v>
      </c>
      <c r="AZ2005" s="142">
        <f>IF(BA2005="",0,IFERROR(IF(VLOOKUP(BA2005,BA$44:BA2004,1,0)&gt;0,0,0),1))</f>
        <v>0</v>
      </c>
      <c r="BA2005" s="143">
        <f>IF(DATOS!J1963=AW$45,DATOS!C1963,"")</f>
        <v>0</v>
      </c>
    </row>
    <row r="2006" spans="51:53" x14ac:dyDescent="0.25">
      <c r="AY2006" s="142">
        <f t="shared" si="36"/>
        <v>1</v>
      </c>
      <c r="AZ2006" s="142">
        <f>IF(BA2006="",0,IFERROR(IF(VLOOKUP(BA2006,BA$44:BA2005,1,0)&gt;0,0,0),1))</f>
        <v>0</v>
      </c>
      <c r="BA2006" s="143">
        <f>IF(DATOS!J1964=AW$45,DATOS!C1964,"")</f>
        <v>0</v>
      </c>
    </row>
    <row r="2007" spans="51:53" x14ac:dyDescent="0.25">
      <c r="AY2007" s="142">
        <f t="shared" si="36"/>
        <v>1</v>
      </c>
      <c r="AZ2007" s="142">
        <f>IF(BA2007="",0,IFERROR(IF(VLOOKUP(BA2007,BA$44:BA2006,1,0)&gt;0,0,0),1))</f>
        <v>0</v>
      </c>
      <c r="BA2007" s="143">
        <f>IF(DATOS!J1965=AW$45,DATOS!C1965,"")</f>
        <v>0</v>
      </c>
    </row>
    <row r="2008" spans="51:53" x14ac:dyDescent="0.25">
      <c r="AY2008" s="142">
        <f t="shared" si="36"/>
        <v>1</v>
      </c>
      <c r="AZ2008" s="142">
        <f>IF(BA2008="",0,IFERROR(IF(VLOOKUP(BA2008,BA$44:BA2007,1,0)&gt;0,0,0),1))</f>
        <v>0</v>
      </c>
      <c r="BA2008" s="143">
        <f>IF(DATOS!J1966=AW$45,DATOS!C1966,"")</f>
        <v>0</v>
      </c>
    </row>
    <row r="2009" spans="51:53" x14ac:dyDescent="0.25">
      <c r="AY2009" s="142">
        <f t="shared" si="36"/>
        <v>1</v>
      </c>
      <c r="AZ2009" s="142">
        <f>IF(BA2009="",0,IFERROR(IF(VLOOKUP(BA2009,BA$44:BA2008,1,0)&gt;0,0,0),1))</f>
        <v>0</v>
      </c>
      <c r="BA2009" s="143">
        <f>IF(DATOS!J1967=AW$45,DATOS!C1967,"")</f>
        <v>0</v>
      </c>
    </row>
    <row r="2010" spans="51:53" x14ac:dyDescent="0.25">
      <c r="AY2010" s="142">
        <f t="shared" si="36"/>
        <v>1</v>
      </c>
      <c r="AZ2010" s="142">
        <f>IF(BA2010="",0,IFERROR(IF(VLOOKUP(BA2010,BA$44:BA2009,1,0)&gt;0,0,0),1))</f>
        <v>0</v>
      </c>
      <c r="BA2010" s="143">
        <f>IF(DATOS!J1968=AW$45,DATOS!C1968,"")</f>
        <v>0</v>
      </c>
    </row>
    <row r="2011" spans="51:53" x14ac:dyDescent="0.25">
      <c r="AY2011" s="142">
        <f t="shared" si="36"/>
        <v>1</v>
      </c>
      <c r="AZ2011" s="142">
        <f>IF(BA2011="",0,IFERROR(IF(VLOOKUP(BA2011,BA$44:BA2010,1,0)&gt;0,0,0),1))</f>
        <v>0</v>
      </c>
      <c r="BA2011" s="143">
        <f>IF(DATOS!J1969=AW$45,DATOS!C1969,"")</f>
        <v>0</v>
      </c>
    </row>
    <row r="2012" spans="51:53" x14ac:dyDescent="0.25">
      <c r="AY2012" s="142">
        <f t="shared" si="36"/>
        <v>1</v>
      </c>
      <c r="AZ2012" s="142">
        <f>IF(BA2012="",0,IFERROR(IF(VLOOKUP(BA2012,BA$44:BA2011,1,0)&gt;0,0,0),1))</f>
        <v>0</v>
      </c>
      <c r="BA2012" s="143">
        <f>IF(DATOS!J1970=AW$45,DATOS!C1970,"")</f>
        <v>0</v>
      </c>
    </row>
    <row r="2013" spans="51:53" x14ac:dyDescent="0.25">
      <c r="AY2013" s="142">
        <f t="shared" si="36"/>
        <v>1</v>
      </c>
      <c r="AZ2013" s="142">
        <f>IF(BA2013="",0,IFERROR(IF(VLOOKUP(BA2013,BA$44:BA2012,1,0)&gt;0,0,0),1))</f>
        <v>0</v>
      </c>
      <c r="BA2013" s="143">
        <f>IF(DATOS!J1971=AW$45,DATOS!C1971,"")</f>
        <v>0</v>
      </c>
    </row>
    <row r="2014" spans="51:53" x14ac:dyDescent="0.25">
      <c r="AY2014" s="142">
        <f t="shared" si="36"/>
        <v>1</v>
      </c>
      <c r="AZ2014" s="142">
        <f>IF(BA2014="",0,IFERROR(IF(VLOOKUP(BA2014,BA$44:BA2013,1,0)&gt;0,0,0),1))</f>
        <v>0</v>
      </c>
      <c r="BA2014" s="143">
        <f>IF(DATOS!J1972=AW$45,DATOS!C1972,"")</f>
        <v>0</v>
      </c>
    </row>
    <row r="2015" spans="51:53" x14ac:dyDescent="0.25">
      <c r="AY2015" s="142">
        <f t="shared" si="36"/>
        <v>1</v>
      </c>
      <c r="AZ2015" s="142">
        <f>IF(BA2015="",0,IFERROR(IF(VLOOKUP(BA2015,BA$44:BA2014,1,0)&gt;0,0,0),1))</f>
        <v>0</v>
      </c>
      <c r="BA2015" s="143">
        <f>IF(DATOS!J1973=AW$45,DATOS!C1973,"")</f>
        <v>0</v>
      </c>
    </row>
    <row r="2016" spans="51:53" x14ac:dyDescent="0.25">
      <c r="AY2016" s="142">
        <f t="shared" si="36"/>
        <v>1</v>
      </c>
      <c r="AZ2016" s="142">
        <f>IF(BA2016="",0,IFERROR(IF(VLOOKUP(BA2016,BA$44:BA2015,1,0)&gt;0,0,0),1))</f>
        <v>0</v>
      </c>
      <c r="BA2016" s="143">
        <f>IF(DATOS!J1974=AW$45,DATOS!C1974,"")</f>
        <v>0</v>
      </c>
    </row>
    <row r="2017" spans="51:53" x14ac:dyDescent="0.25">
      <c r="AY2017" s="142">
        <f t="shared" si="36"/>
        <v>1</v>
      </c>
      <c r="AZ2017" s="142">
        <f>IF(BA2017="",0,IFERROR(IF(VLOOKUP(BA2017,BA$44:BA2016,1,0)&gt;0,0,0),1))</f>
        <v>0</v>
      </c>
      <c r="BA2017" s="143">
        <f>IF(DATOS!J1975=AW$45,DATOS!C1975,"")</f>
        <v>0</v>
      </c>
    </row>
    <row r="2018" spans="51:53" x14ac:dyDescent="0.25">
      <c r="AY2018" s="142">
        <f t="shared" si="36"/>
        <v>1</v>
      </c>
      <c r="AZ2018" s="142">
        <f>IF(BA2018="",0,IFERROR(IF(VLOOKUP(BA2018,BA$44:BA2017,1,0)&gt;0,0,0),1))</f>
        <v>0</v>
      </c>
      <c r="BA2018" s="143">
        <f>IF(DATOS!J1976=AW$45,DATOS!C1976,"")</f>
        <v>0</v>
      </c>
    </row>
    <row r="2019" spans="51:53" x14ac:dyDescent="0.25">
      <c r="AY2019" s="142">
        <f t="shared" si="36"/>
        <v>1</v>
      </c>
      <c r="AZ2019" s="142">
        <f>IF(BA2019="",0,IFERROR(IF(VLOOKUP(BA2019,BA$44:BA2018,1,0)&gt;0,0,0),1))</f>
        <v>0</v>
      </c>
      <c r="BA2019" s="143">
        <f>IF(DATOS!J1977=AW$45,DATOS!C1977,"")</f>
        <v>0</v>
      </c>
    </row>
    <row r="2020" spans="51:53" x14ac:dyDescent="0.25">
      <c r="AY2020" s="142">
        <f t="shared" si="36"/>
        <v>1</v>
      </c>
      <c r="AZ2020" s="142">
        <f>IF(BA2020="",0,IFERROR(IF(VLOOKUP(BA2020,BA$44:BA2019,1,0)&gt;0,0,0),1))</f>
        <v>0</v>
      </c>
      <c r="BA2020" s="143">
        <f>IF(DATOS!J1978=AW$45,DATOS!C1978,"")</f>
        <v>0</v>
      </c>
    </row>
    <row r="2021" spans="51:53" x14ac:dyDescent="0.25">
      <c r="AY2021" s="142">
        <f t="shared" si="36"/>
        <v>1</v>
      </c>
      <c r="AZ2021" s="142">
        <f>IF(BA2021="",0,IFERROR(IF(VLOOKUP(BA2021,BA$44:BA2020,1,0)&gt;0,0,0),1))</f>
        <v>0</v>
      </c>
      <c r="BA2021" s="143">
        <f>IF(DATOS!J1979=AW$45,DATOS!C1979,"")</f>
        <v>0</v>
      </c>
    </row>
    <row r="2022" spans="51:53" x14ac:dyDescent="0.25">
      <c r="AY2022" s="142">
        <f t="shared" si="36"/>
        <v>1</v>
      </c>
      <c r="AZ2022" s="142">
        <f>IF(BA2022="",0,IFERROR(IF(VLOOKUP(BA2022,BA$44:BA2021,1,0)&gt;0,0,0),1))</f>
        <v>0</v>
      </c>
      <c r="BA2022" s="143">
        <f>IF(DATOS!J1980=AW$45,DATOS!C1980,"")</f>
        <v>0</v>
      </c>
    </row>
    <row r="2023" spans="51:53" x14ac:dyDescent="0.25">
      <c r="AY2023" s="142">
        <f t="shared" si="36"/>
        <v>1</v>
      </c>
      <c r="AZ2023" s="142">
        <f>IF(BA2023="",0,IFERROR(IF(VLOOKUP(BA2023,BA$44:BA2022,1,0)&gt;0,0,0),1))</f>
        <v>0</v>
      </c>
      <c r="BA2023" s="143">
        <f>IF(DATOS!J1981=AW$45,DATOS!C1981,"")</f>
        <v>0</v>
      </c>
    </row>
    <row r="2024" spans="51:53" x14ac:dyDescent="0.25">
      <c r="AY2024" s="142">
        <f t="shared" si="36"/>
        <v>1</v>
      </c>
      <c r="AZ2024" s="142">
        <f>IF(BA2024="",0,IFERROR(IF(VLOOKUP(BA2024,BA$44:BA2023,1,0)&gt;0,0,0),1))</f>
        <v>0</v>
      </c>
      <c r="BA2024" s="143">
        <f>IF(DATOS!J1982=AW$45,DATOS!C1982,"")</f>
        <v>0</v>
      </c>
    </row>
    <row r="2025" spans="51:53" x14ac:dyDescent="0.25">
      <c r="AY2025" s="142">
        <f t="shared" si="36"/>
        <v>1</v>
      </c>
      <c r="AZ2025" s="142">
        <f>IF(BA2025="",0,IFERROR(IF(VLOOKUP(BA2025,BA$44:BA2024,1,0)&gt;0,0,0),1))</f>
        <v>0</v>
      </c>
      <c r="BA2025" s="143">
        <f>IF(DATOS!J1983=AW$45,DATOS!C1983,"")</f>
        <v>0</v>
      </c>
    </row>
    <row r="2026" spans="51:53" x14ac:dyDescent="0.25">
      <c r="AY2026" s="142">
        <f t="shared" si="36"/>
        <v>1</v>
      </c>
      <c r="AZ2026" s="142">
        <f>IF(BA2026="",0,IFERROR(IF(VLOOKUP(BA2026,BA$44:BA2025,1,0)&gt;0,0,0),1))</f>
        <v>0</v>
      </c>
      <c r="BA2026" s="143">
        <f>IF(DATOS!J1984=AW$45,DATOS!C1984,"")</f>
        <v>0</v>
      </c>
    </row>
    <row r="2027" spans="51:53" x14ac:dyDescent="0.25">
      <c r="AY2027" s="142">
        <f t="shared" si="36"/>
        <v>1</v>
      </c>
      <c r="AZ2027" s="142">
        <f>IF(BA2027="",0,IFERROR(IF(VLOOKUP(BA2027,BA$44:BA2026,1,0)&gt;0,0,0),1))</f>
        <v>0</v>
      </c>
      <c r="BA2027" s="143">
        <f>IF(DATOS!J1985=AW$45,DATOS!C1985,"")</f>
        <v>0</v>
      </c>
    </row>
    <row r="2028" spans="51:53" x14ac:dyDescent="0.25">
      <c r="AY2028" s="142">
        <f t="shared" ref="AY2028:AY2091" si="37">AY2027+AZ2028</f>
        <v>1</v>
      </c>
      <c r="AZ2028" s="142">
        <f>IF(BA2028="",0,IFERROR(IF(VLOOKUP(BA2028,BA$44:BA2027,1,0)&gt;0,0,0),1))</f>
        <v>0</v>
      </c>
      <c r="BA2028" s="143">
        <f>IF(DATOS!J1986=AW$45,DATOS!C1986,"")</f>
        <v>0</v>
      </c>
    </row>
    <row r="2029" spans="51:53" x14ac:dyDescent="0.25">
      <c r="AY2029" s="142">
        <f t="shared" si="37"/>
        <v>1</v>
      </c>
      <c r="AZ2029" s="142">
        <f>IF(BA2029="",0,IFERROR(IF(VLOOKUP(BA2029,BA$44:BA2028,1,0)&gt;0,0,0),1))</f>
        <v>0</v>
      </c>
      <c r="BA2029" s="143">
        <f>IF(DATOS!J1987=AW$45,DATOS!C1987,"")</f>
        <v>0</v>
      </c>
    </row>
    <row r="2030" spans="51:53" x14ac:dyDescent="0.25">
      <c r="AY2030" s="142">
        <f t="shared" si="37"/>
        <v>1</v>
      </c>
      <c r="AZ2030" s="142">
        <f>IF(BA2030="",0,IFERROR(IF(VLOOKUP(BA2030,BA$44:BA2029,1,0)&gt;0,0,0),1))</f>
        <v>0</v>
      </c>
      <c r="BA2030" s="143">
        <f>IF(DATOS!J1988=AW$45,DATOS!C1988,"")</f>
        <v>0</v>
      </c>
    </row>
    <row r="2031" spans="51:53" x14ac:dyDescent="0.25">
      <c r="AY2031" s="142">
        <f t="shared" si="37"/>
        <v>1</v>
      </c>
      <c r="AZ2031" s="142">
        <f>IF(BA2031="",0,IFERROR(IF(VLOOKUP(BA2031,BA$44:BA2030,1,0)&gt;0,0,0),1))</f>
        <v>0</v>
      </c>
      <c r="BA2031" s="143">
        <f>IF(DATOS!J1989=AW$45,DATOS!C1989,"")</f>
        <v>0</v>
      </c>
    </row>
    <row r="2032" spans="51:53" x14ac:dyDescent="0.25">
      <c r="AY2032" s="142">
        <f t="shared" si="37"/>
        <v>1</v>
      </c>
      <c r="AZ2032" s="142">
        <f>IF(BA2032="",0,IFERROR(IF(VLOOKUP(BA2032,BA$44:BA2031,1,0)&gt;0,0,0),1))</f>
        <v>0</v>
      </c>
      <c r="BA2032" s="143">
        <f>IF(DATOS!J1990=AW$45,DATOS!C1990,"")</f>
        <v>0</v>
      </c>
    </row>
    <row r="2033" spans="51:53" x14ac:dyDescent="0.25">
      <c r="AY2033" s="142">
        <f t="shared" si="37"/>
        <v>1</v>
      </c>
      <c r="AZ2033" s="142">
        <f>IF(BA2033="",0,IFERROR(IF(VLOOKUP(BA2033,BA$44:BA2032,1,0)&gt;0,0,0),1))</f>
        <v>0</v>
      </c>
      <c r="BA2033" s="143">
        <f>IF(DATOS!J1991=AW$45,DATOS!C1991,"")</f>
        <v>0</v>
      </c>
    </row>
    <row r="2034" spans="51:53" x14ac:dyDescent="0.25">
      <c r="AY2034" s="142">
        <f t="shared" si="37"/>
        <v>1</v>
      </c>
      <c r="AZ2034" s="142">
        <f>IF(BA2034="",0,IFERROR(IF(VLOOKUP(BA2034,BA$44:BA2033,1,0)&gt;0,0,0),1))</f>
        <v>0</v>
      </c>
      <c r="BA2034" s="143">
        <f>IF(DATOS!J1992=AW$45,DATOS!C1992,"")</f>
        <v>0</v>
      </c>
    </row>
    <row r="2035" spans="51:53" x14ac:dyDescent="0.25">
      <c r="AY2035" s="142">
        <f t="shared" si="37"/>
        <v>1</v>
      </c>
      <c r="AZ2035" s="142">
        <f>IF(BA2035="",0,IFERROR(IF(VLOOKUP(BA2035,BA$44:BA2034,1,0)&gt;0,0,0),1))</f>
        <v>0</v>
      </c>
      <c r="BA2035" s="143">
        <f>IF(DATOS!J1993=AW$45,DATOS!C1993,"")</f>
        <v>0</v>
      </c>
    </row>
    <row r="2036" spans="51:53" x14ac:dyDescent="0.25">
      <c r="AY2036" s="142">
        <f t="shared" si="37"/>
        <v>1</v>
      </c>
      <c r="AZ2036" s="142">
        <f>IF(BA2036="",0,IFERROR(IF(VLOOKUP(BA2036,BA$44:BA2035,1,0)&gt;0,0,0),1))</f>
        <v>0</v>
      </c>
      <c r="BA2036" s="143">
        <f>IF(DATOS!J1994=AW$45,DATOS!C1994,"")</f>
        <v>0</v>
      </c>
    </row>
    <row r="2037" spans="51:53" x14ac:dyDescent="0.25">
      <c r="AY2037" s="142">
        <f t="shared" si="37"/>
        <v>1</v>
      </c>
      <c r="AZ2037" s="142">
        <f>IF(BA2037="",0,IFERROR(IF(VLOOKUP(BA2037,BA$44:BA2036,1,0)&gt;0,0,0),1))</f>
        <v>0</v>
      </c>
      <c r="BA2037" s="143">
        <f>IF(DATOS!J1995=AW$45,DATOS!C1995,"")</f>
        <v>0</v>
      </c>
    </row>
    <row r="2038" spans="51:53" x14ac:dyDescent="0.25">
      <c r="AY2038" s="142">
        <f t="shared" si="37"/>
        <v>1</v>
      </c>
      <c r="AZ2038" s="142">
        <f>IF(BA2038="",0,IFERROR(IF(VLOOKUP(BA2038,BA$44:BA2037,1,0)&gt;0,0,0),1))</f>
        <v>0</v>
      </c>
      <c r="BA2038" s="143">
        <f>IF(DATOS!J1996=AW$45,DATOS!C1996,"")</f>
        <v>0</v>
      </c>
    </row>
    <row r="2039" spans="51:53" x14ac:dyDescent="0.25">
      <c r="AY2039" s="142">
        <f t="shared" si="37"/>
        <v>1</v>
      </c>
      <c r="AZ2039" s="142">
        <f>IF(BA2039="",0,IFERROR(IF(VLOOKUP(BA2039,BA$44:BA2038,1,0)&gt;0,0,0),1))</f>
        <v>0</v>
      </c>
      <c r="BA2039" s="143">
        <f>IF(DATOS!J1997=AW$45,DATOS!C1997,"")</f>
        <v>0</v>
      </c>
    </row>
    <row r="2040" spans="51:53" x14ac:dyDescent="0.25">
      <c r="AY2040" s="142">
        <f t="shared" si="37"/>
        <v>1</v>
      </c>
      <c r="AZ2040" s="142">
        <f>IF(BA2040="",0,IFERROR(IF(VLOOKUP(BA2040,BA$44:BA2039,1,0)&gt;0,0,0),1))</f>
        <v>0</v>
      </c>
      <c r="BA2040" s="143">
        <f>IF(DATOS!J1998=AW$45,DATOS!C1998,"")</f>
        <v>0</v>
      </c>
    </row>
    <row r="2041" spans="51:53" x14ac:dyDescent="0.25">
      <c r="AY2041" s="142">
        <f t="shared" si="37"/>
        <v>1</v>
      </c>
      <c r="AZ2041" s="142">
        <f>IF(BA2041="",0,IFERROR(IF(VLOOKUP(BA2041,BA$44:BA2040,1,0)&gt;0,0,0),1))</f>
        <v>0</v>
      </c>
      <c r="BA2041" s="143">
        <f>IF(DATOS!J1999=AW$45,DATOS!C1999,"")</f>
        <v>0</v>
      </c>
    </row>
    <row r="2042" spans="51:53" x14ac:dyDescent="0.25">
      <c r="AY2042" s="142">
        <f t="shared" si="37"/>
        <v>1</v>
      </c>
      <c r="AZ2042" s="142">
        <f>IF(BA2042="",0,IFERROR(IF(VLOOKUP(BA2042,BA$44:BA2041,1,0)&gt;0,0,0),1))</f>
        <v>0</v>
      </c>
      <c r="BA2042" s="143">
        <f>IF(DATOS!J2000=AW$45,DATOS!C2000,"")</f>
        <v>0</v>
      </c>
    </row>
    <row r="2043" spans="51:53" x14ac:dyDescent="0.25">
      <c r="AY2043" s="142">
        <f t="shared" si="37"/>
        <v>1</v>
      </c>
      <c r="AZ2043" s="142">
        <f>IF(BA2043="",0,IFERROR(IF(VLOOKUP(BA2043,BA$44:BA2042,1,0)&gt;0,0,0),1))</f>
        <v>0</v>
      </c>
      <c r="BA2043" s="143">
        <f>IF(DATOS!J2001=AW$45,DATOS!C2001,"")</f>
        <v>0</v>
      </c>
    </row>
    <row r="2044" spans="51:53" x14ac:dyDescent="0.25">
      <c r="AY2044" s="142">
        <f t="shared" si="37"/>
        <v>1</v>
      </c>
      <c r="AZ2044" s="142">
        <f>IF(BA2044="",0,IFERROR(IF(VLOOKUP(BA2044,BA$44:BA2043,1,0)&gt;0,0,0),1))</f>
        <v>0</v>
      </c>
      <c r="BA2044" s="143">
        <f>IF(DATOS!J2002=AW$45,DATOS!C2002,"")</f>
        <v>0</v>
      </c>
    </row>
    <row r="2045" spans="51:53" x14ac:dyDescent="0.25">
      <c r="AY2045" s="142">
        <f t="shared" si="37"/>
        <v>1</v>
      </c>
      <c r="AZ2045" s="142">
        <f>IF(BA2045="",0,IFERROR(IF(VLOOKUP(BA2045,BA$44:BA2044,1,0)&gt;0,0,0),1))</f>
        <v>0</v>
      </c>
      <c r="BA2045" s="143">
        <f>IF(DATOS!J2003=AW$45,DATOS!C2003,"")</f>
        <v>0</v>
      </c>
    </row>
    <row r="2046" spans="51:53" x14ac:dyDescent="0.25">
      <c r="AY2046" s="142">
        <f t="shared" si="37"/>
        <v>1</v>
      </c>
      <c r="AZ2046" s="142">
        <f>IF(BA2046="",0,IFERROR(IF(VLOOKUP(BA2046,BA$44:BA2045,1,0)&gt;0,0,0),1))</f>
        <v>0</v>
      </c>
      <c r="BA2046" s="143">
        <f>IF(DATOS!J2004=AW$45,DATOS!C2004,"")</f>
        <v>0</v>
      </c>
    </row>
    <row r="2047" spans="51:53" x14ac:dyDescent="0.25">
      <c r="AY2047" s="142">
        <f t="shared" si="37"/>
        <v>1</v>
      </c>
      <c r="AZ2047" s="142">
        <f>IF(BA2047="",0,IFERROR(IF(VLOOKUP(BA2047,BA$44:BA2046,1,0)&gt;0,0,0),1))</f>
        <v>0</v>
      </c>
      <c r="BA2047" s="143">
        <f>IF(DATOS!J2005=AW$45,DATOS!C2005,"")</f>
        <v>0</v>
      </c>
    </row>
    <row r="2048" spans="51:53" x14ac:dyDescent="0.25">
      <c r="AY2048" s="142">
        <f t="shared" si="37"/>
        <v>1</v>
      </c>
      <c r="AZ2048" s="142">
        <f>IF(BA2048="",0,IFERROR(IF(VLOOKUP(BA2048,BA$44:BA2047,1,0)&gt;0,0,0),1))</f>
        <v>0</v>
      </c>
      <c r="BA2048" s="143">
        <f>IF(DATOS!J2006=AW$45,DATOS!C2006,"")</f>
        <v>0</v>
      </c>
    </row>
    <row r="2049" spans="51:53" x14ac:dyDescent="0.25">
      <c r="AY2049" s="142">
        <f t="shared" si="37"/>
        <v>1</v>
      </c>
      <c r="AZ2049" s="142">
        <f>IF(BA2049="",0,IFERROR(IF(VLOOKUP(BA2049,BA$44:BA2048,1,0)&gt;0,0,0),1))</f>
        <v>0</v>
      </c>
      <c r="BA2049" s="143">
        <f>IF(DATOS!J2007=AW$45,DATOS!C2007,"")</f>
        <v>0</v>
      </c>
    </row>
    <row r="2050" spans="51:53" x14ac:dyDescent="0.25">
      <c r="AY2050" s="142">
        <f t="shared" si="37"/>
        <v>1</v>
      </c>
      <c r="AZ2050" s="142">
        <f>IF(BA2050="",0,IFERROR(IF(VLOOKUP(BA2050,BA$44:BA2049,1,0)&gt;0,0,0),1))</f>
        <v>0</v>
      </c>
      <c r="BA2050" s="143">
        <f>IF(DATOS!J2008=AW$45,DATOS!C2008,"")</f>
        <v>0</v>
      </c>
    </row>
    <row r="2051" spans="51:53" x14ac:dyDescent="0.25">
      <c r="AY2051" s="142">
        <f t="shared" si="37"/>
        <v>1</v>
      </c>
      <c r="AZ2051" s="142">
        <f>IF(BA2051="",0,IFERROR(IF(VLOOKUP(BA2051,BA$44:BA2050,1,0)&gt;0,0,0),1))</f>
        <v>0</v>
      </c>
      <c r="BA2051" s="143">
        <f>IF(DATOS!J2009=AW$45,DATOS!C2009,"")</f>
        <v>0</v>
      </c>
    </row>
    <row r="2052" spans="51:53" x14ac:dyDescent="0.25">
      <c r="AY2052" s="142">
        <f t="shared" si="37"/>
        <v>1</v>
      </c>
      <c r="AZ2052" s="142">
        <f>IF(BA2052="",0,IFERROR(IF(VLOOKUP(BA2052,BA$44:BA2051,1,0)&gt;0,0,0),1))</f>
        <v>0</v>
      </c>
      <c r="BA2052" s="143">
        <f>IF(DATOS!J2010=AW$45,DATOS!C2010,"")</f>
        <v>0</v>
      </c>
    </row>
    <row r="2053" spans="51:53" x14ac:dyDescent="0.25">
      <c r="AY2053" s="142">
        <f t="shared" si="37"/>
        <v>1</v>
      </c>
      <c r="AZ2053" s="142">
        <f>IF(BA2053="",0,IFERROR(IF(VLOOKUP(BA2053,BA$44:BA2052,1,0)&gt;0,0,0),1))</f>
        <v>0</v>
      </c>
      <c r="BA2053" s="143">
        <f>IF(DATOS!J2011=AW$45,DATOS!C2011,"")</f>
        <v>0</v>
      </c>
    </row>
    <row r="2054" spans="51:53" x14ac:dyDescent="0.25">
      <c r="AY2054" s="142">
        <f t="shared" si="37"/>
        <v>1</v>
      </c>
      <c r="AZ2054" s="142">
        <f>IF(BA2054="",0,IFERROR(IF(VLOOKUP(BA2054,BA$44:BA2053,1,0)&gt;0,0,0),1))</f>
        <v>0</v>
      </c>
      <c r="BA2054" s="143">
        <f>IF(DATOS!J2012=AW$45,DATOS!C2012,"")</f>
        <v>0</v>
      </c>
    </row>
    <row r="2055" spans="51:53" x14ac:dyDescent="0.25">
      <c r="AY2055" s="142">
        <f t="shared" si="37"/>
        <v>1</v>
      </c>
      <c r="AZ2055" s="142">
        <f>IF(BA2055="",0,IFERROR(IF(VLOOKUP(BA2055,BA$44:BA2054,1,0)&gt;0,0,0),1))</f>
        <v>0</v>
      </c>
      <c r="BA2055" s="143">
        <f>IF(DATOS!J2013=AW$45,DATOS!C2013,"")</f>
        <v>0</v>
      </c>
    </row>
    <row r="2056" spans="51:53" x14ac:dyDescent="0.25">
      <c r="AY2056" s="142">
        <f t="shared" si="37"/>
        <v>1</v>
      </c>
      <c r="AZ2056" s="142">
        <f>IF(BA2056="",0,IFERROR(IF(VLOOKUP(BA2056,BA$44:BA2055,1,0)&gt;0,0,0),1))</f>
        <v>0</v>
      </c>
      <c r="BA2056" s="143">
        <f>IF(DATOS!J2014=AW$45,DATOS!C2014,"")</f>
        <v>0</v>
      </c>
    </row>
    <row r="2057" spans="51:53" x14ac:dyDescent="0.25">
      <c r="AY2057" s="142">
        <f t="shared" si="37"/>
        <v>1</v>
      </c>
      <c r="AZ2057" s="142">
        <f>IF(BA2057="",0,IFERROR(IF(VLOOKUP(BA2057,BA$44:BA2056,1,0)&gt;0,0,0),1))</f>
        <v>0</v>
      </c>
      <c r="BA2057" s="143">
        <f>IF(DATOS!J2015=AW$45,DATOS!C2015,"")</f>
        <v>0</v>
      </c>
    </row>
    <row r="2058" spans="51:53" x14ac:dyDescent="0.25">
      <c r="AY2058" s="142">
        <f t="shared" si="37"/>
        <v>1</v>
      </c>
      <c r="AZ2058" s="142">
        <f>IF(BA2058="",0,IFERROR(IF(VLOOKUP(BA2058,BA$44:BA2057,1,0)&gt;0,0,0),1))</f>
        <v>0</v>
      </c>
      <c r="BA2058" s="143">
        <f>IF(DATOS!J2016=AW$45,DATOS!C2016,"")</f>
        <v>0</v>
      </c>
    </row>
    <row r="2059" spans="51:53" x14ac:dyDescent="0.25">
      <c r="AY2059" s="142">
        <f t="shared" si="37"/>
        <v>1</v>
      </c>
      <c r="AZ2059" s="142">
        <f>IF(BA2059="",0,IFERROR(IF(VLOOKUP(BA2059,BA$44:BA2058,1,0)&gt;0,0,0),1))</f>
        <v>0</v>
      </c>
      <c r="BA2059" s="143">
        <f>IF(DATOS!J2017=AW$45,DATOS!C2017,"")</f>
        <v>0</v>
      </c>
    </row>
    <row r="2060" spans="51:53" x14ac:dyDescent="0.25">
      <c r="AY2060" s="142">
        <f t="shared" si="37"/>
        <v>1</v>
      </c>
      <c r="AZ2060" s="142">
        <f>IF(BA2060="",0,IFERROR(IF(VLOOKUP(BA2060,BA$44:BA2059,1,0)&gt;0,0,0),1))</f>
        <v>0</v>
      </c>
      <c r="BA2060" s="143">
        <f>IF(DATOS!J2018=AW$45,DATOS!C2018,"")</f>
        <v>0</v>
      </c>
    </row>
    <row r="2061" spans="51:53" x14ac:dyDescent="0.25">
      <c r="AY2061" s="142">
        <f t="shared" si="37"/>
        <v>1</v>
      </c>
      <c r="AZ2061" s="142">
        <f>IF(BA2061="",0,IFERROR(IF(VLOOKUP(BA2061,BA$44:BA2060,1,0)&gt;0,0,0),1))</f>
        <v>0</v>
      </c>
      <c r="BA2061" s="143">
        <f>IF(DATOS!J2019=AW$45,DATOS!C2019,"")</f>
        <v>0</v>
      </c>
    </row>
    <row r="2062" spans="51:53" x14ac:dyDescent="0.25">
      <c r="AY2062" s="142">
        <f t="shared" si="37"/>
        <v>1</v>
      </c>
      <c r="AZ2062" s="142">
        <f>IF(BA2062="",0,IFERROR(IF(VLOOKUP(BA2062,BA$44:BA2061,1,0)&gt;0,0,0),1))</f>
        <v>0</v>
      </c>
      <c r="BA2062" s="143">
        <f>IF(DATOS!J2020=AW$45,DATOS!C2020,"")</f>
        <v>0</v>
      </c>
    </row>
    <row r="2063" spans="51:53" x14ac:dyDescent="0.25">
      <c r="AY2063" s="142">
        <f t="shared" si="37"/>
        <v>1</v>
      </c>
      <c r="AZ2063" s="142">
        <f>IF(BA2063="",0,IFERROR(IF(VLOOKUP(BA2063,BA$44:BA2062,1,0)&gt;0,0,0),1))</f>
        <v>0</v>
      </c>
      <c r="BA2063" s="143">
        <f>IF(DATOS!J2021=AW$45,DATOS!C2021,"")</f>
        <v>0</v>
      </c>
    </row>
    <row r="2064" spans="51:53" x14ac:dyDescent="0.25">
      <c r="AY2064" s="142">
        <f t="shared" si="37"/>
        <v>1</v>
      </c>
      <c r="AZ2064" s="142">
        <f>IF(BA2064="",0,IFERROR(IF(VLOOKUP(BA2064,BA$44:BA2063,1,0)&gt;0,0,0),1))</f>
        <v>0</v>
      </c>
      <c r="BA2064" s="143">
        <f>IF(DATOS!J2022=AW$45,DATOS!C2022,"")</f>
        <v>0</v>
      </c>
    </row>
    <row r="2065" spans="51:53" x14ac:dyDescent="0.25">
      <c r="AY2065" s="142">
        <f t="shared" si="37"/>
        <v>1</v>
      </c>
      <c r="AZ2065" s="142">
        <f>IF(BA2065="",0,IFERROR(IF(VLOOKUP(BA2065,BA$44:BA2064,1,0)&gt;0,0,0),1))</f>
        <v>0</v>
      </c>
      <c r="BA2065" s="143">
        <f>IF(DATOS!J2023=AW$45,DATOS!C2023,"")</f>
        <v>0</v>
      </c>
    </row>
    <row r="2066" spans="51:53" x14ac:dyDescent="0.25">
      <c r="AY2066" s="142">
        <f t="shared" si="37"/>
        <v>1</v>
      </c>
      <c r="AZ2066" s="142">
        <f>IF(BA2066="",0,IFERROR(IF(VLOOKUP(BA2066,BA$44:BA2065,1,0)&gt;0,0,0),1))</f>
        <v>0</v>
      </c>
      <c r="BA2066" s="143">
        <f>IF(DATOS!J2024=AW$45,DATOS!C2024,"")</f>
        <v>0</v>
      </c>
    </row>
    <row r="2067" spans="51:53" x14ac:dyDescent="0.25">
      <c r="AY2067" s="142">
        <f t="shared" si="37"/>
        <v>1</v>
      </c>
      <c r="AZ2067" s="142">
        <f>IF(BA2067="",0,IFERROR(IF(VLOOKUP(BA2067,BA$44:BA2066,1,0)&gt;0,0,0),1))</f>
        <v>0</v>
      </c>
      <c r="BA2067" s="143">
        <f>IF(DATOS!J2025=AW$45,DATOS!C2025,"")</f>
        <v>0</v>
      </c>
    </row>
    <row r="2068" spans="51:53" x14ac:dyDescent="0.25">
      <c r="AY2068" s="142">
        <f t="shared" si="37"/>
        <v>1</v>
      </c>
      <c r="AZ2068" s="142">
        <f>IF(BA2068="",0,IFERROR(IF(VLOOKUP(BA2068,BA$44:BA2067,1,0)&gt;0,0,0),1))</f>
        <v>0</v>
      </c>
      <c r="BA2068" s="143">
        <f>IF(DATOS!J2026=AW$45,DATOS!C2026,"")</f>
        <v>0</v>
      </c>
    </row>
    <row r="2069" spans="51:53" x14ac:dyDescent="0.25">
      <c r="AY2069" s="142">
        <f t="shared" si="37"/>
        <v>1</v>
      </c>
      <c r="AZ2069" s="142">
        <f>IF(BA2069="",0,IFERROR(IF(VLOOKUP(BA2069,BA$44:BA2068,1,0)&gt;0,0,0),1))</f>
        <v>0</v>
      </c>
      <c r="BA2069" s="143">
        <f>IF(DATOS!J2027=AW$45,DATOS!C2027,"")</f>
        <v>0</v>
      </c>
    </row>
    <row r="2070" spans="51:53" x14ac:dyDescent="0.25">
      <c r="AY2070" s="142">
        <f t="shared" si="37"/>
        <v>1</v>
      </c>
      <c r="AZ2070" s="142">
        <f>IF(BA2070="",0,IFERROR(IF(VLOOKUP(BA2070,BA$44:BA2069,1,0)&gt;0,0,0),1))</f>
        <v>0</v>
      </c>
      <c r="BA2070" s="143">
        <f>IF(DATOS!J2028=AW$45,DATOS!C2028,"")</f>
        <v>0</v>
      </c>
    </row>
    <row r="2071" spans="51:53" x14ac:dyDescent="0.25">
      <c r="AY2071" s="142">
        <f t="shared" si="37"/>
        <v>1</v>
      </c>
      <c r="AZ2071" s="142">
        <f>IF(BA2071="",0,IFERROR(IF(VLOOKUP(BA2071,BA$44:BA2070,1,0)&gt;0,0,0),1))</f>
        <v>0</v>
      </c>
      <c r="BA2071" s="143">
        <f>IF(DATOS!J2029=AW$45,DATOS!C2029,"")</f>
        <v>0</v>
      </c>
    </row>
    <row r="2072" spans="51:53" x14ac:dyDescent="0.25">
      <c r="AY2072" s="142">
        <f t="shared" si="37"/>
        <v>1</v>
      </c>
      <c r="AZ2072" s="142">
        <f>IF(BA2072="",0,IFERROR(IF(VLOOKUP(BA2072,BA$44:BA2071,1,0)&gt;0,0,0),1))</f>
        <v>0</v>
      </c>
      <c r="BA2072" s="143">
        <f>IF(DATOS!J2030=AW$45,DATOS!C2030,"")</f>
        <v>0</v>
      </c>
    </row>
    <row r="2073" spans="51:53" x14ac:dyDescent="0.25">
      <c r="AY2073" s="142">
        <f t="shared" si="37"/>
        <v>1</v>
      </c>
      <c r="AZ2073" s="142">
        <f>IF(BA2073="",0,IFERROR(IF(VLOOKUP(BA2073,BA$44:BA2072,1,0)&gt;0,0,0),1))</f>
        <v>0</v>
      </c>
      <c r="BA2073" s="143">
        <f>IF(DATOS!J2031=AW$45,DATOS!C2031,"")</f>
        <v>0</v>
      </c>
    </row>
    <row r="2074" spans="51:53" x14ac:dyDescent="0.25">
      <c r="AY2074" s="142">
        <f t="shared" si="37"/>
        <v>1</v>
      </c>
      <c r="AZ2074" s="142">
        <f>IF(BA2074="",0,IFERROR(IF(VLOOKUP(BA2074,BA$44:BA2073,1,0)&gt;0,0,0),1))</f>
        <v>0</v>
      </c>
      <c r="BA2074" s="143">
        <f>IF(DATOS!J2032=AW$45,DATOS!C2032,"")</f>
        <v>0</v>
      </c>
    </row>
    <row r="2075" spans="51:53" x14ac:dyDescent="0.25">
      <c r="AY2075" s="142">
        <f t="shared" si="37"/>
        <v>1</v>
      </c>
      <c r="AZ2075" s="142">
        <f>IF(BA2075="",0,IFERROR(IF(VLOOKUP(BA2075,BA$44:BA2074,1,0)&gt;0,0,0),1))</f>
        <v>0</v>
      </c>
      <c r="BA2075" s="143">
        <f>IF(DATOS!J2033=AW$45,DATOS!C2033,"")</f>
        <v>0</v>
      </c>
    </row>
    <row r="2076" spans="51:53" x14ac:dyDescent="0.25">
      <c r="AY2076" s="142">
        <f t="shared" si="37"/>
        <v>1</v>
      </c>
      <c r="AZ2076" s="142">
        <f>IF(BA2076="",0,IFERROR(IF(VLOOKUP(BA2076,BA$44:BA2075,1,0)&gt;0,0,0),1))</f>
        <v>0</v>
      </c>
      <c r="BA2076" s="143">
        <f>IF(DATOS!J2034=AW$45,DATOS!C2034,"")</f>
        <v>0</v>
      </c>
    </row>
    <row r="2077" spans="51:53" x14ac:dyDescent="0.25">
      <c r="AY2077" s="142">
        <f t="shared" si="37"/>
        <v>1</v>
      </c>
      <c r="AZ2077" s="142">
        <f>IF(BA2077="",0,IFERROR(IF(VLOOKUP(BA2077,BA$44:BA2076,1,0)&gt;0,0,0),1))</f>
        <v>0</v>
      </c>
      <c r="BA2077" s="143">
        <f>IF(DATOS!J2035=AW$45,DATOS!C2035,"")</f>
        <v>0</v>
      </c>
    </row>
    <row r="2078" spans="51:53" x14ac:dyDescent="0.25">
      <c r="AY2078" s="142">
        <f t="shared" si="37"/>
        <v>1</v>
      </c>
      <c r="AZ2078" s="142">
        <f>IF(BA2078="",0,IFERROR(IF(VLOOKUP(BA2078,BA$44:BA2077,1,0)&gt;0,0,0),1))</f>
        <v>0</v>
      </c>
      <c r="BA2078" s="143">
        <f>IF(DATOS!J2036=AW$45,DATOS!C2036,"")</f>
        <v>0</v>
      </c>
    </row>
    <row r="2079" spans="51:53" x14ac:dyDescent="0.25">
      <c r="AY2079" s="142">
        <f t="shared" si="37"/>
        <v>1</v>
      </c>
      <c r="AZ2079" s="142">
        <f>IF(BA2079="",0,IFERROR(IF(VLOOKUP(BA2079,BA$44:BA2078,1,0)&gt;0,0,0),1))</f>
        <v>0</v>
      </c>
      <c r="BA2079" s="143">
        <f>IF(DATOS!J2037=AW$45,DATOS!C2037,"")</f>
        <v>0</v>
      </c>
    </row>
    <row r="2080" spans="51:53" x14ac:dyDescent="0.25">
      <c r="AY2080" s="142">
        <f t="shared" si="37"/>
        <v>1</v>
      </c>
      <c r="AZ2080" s="142">
        <f>IF(BA2080="",0,IFERROR(IF(VLOOKUP(BA2080,BA$44:BA2079,1,0)&gt;0,0,0),1))</f>
        <v>0</v>
      </c>
      <c r="BA2080" s="143">
        <f>IF(DATOS!J2038=AW$45,DATOS!C2038,"")</f>
        <v>0</v>
      </c>
    </row>
    <row r="2081" spans="51:53" x14ac:dyDescent="0.25">
      <c r="AY2081" s="142">
        <f t="shared" si="37"/>
        <v>1</v>
      </c>
      <c r="AZ2081" s="142">
        <f>IF(BA2081="",0,IFERROR(IF(VLOOKUP(BA2081,BA$44:BA2080,1,0)&gt;0,0,0),1))</f>
        <v>0</v>
      </c>
      <c r="BA2081" s="143">
        <f>IF(DATOS!J2039=AW$45,DATOS!C2039,"")</f>
        <v>0</v>
      </c>
    </row>
    <row r="2082" spans="51:53" x14ac:dyDescent="0.25">
      <c r="AY2082" s="142">
        <f t="shared" si="37"/>
        <v>1</v>
      </c>
      <c r="AZ2082" s="142">
        <f>IF(BA2082="",0,IFERROR(IF(VLOOKUP(BA2082,BA$44:BA2081,1,0)&gt;0,0,0),1))</f>
        <v>0</v>
      </c>
      <c r="BA2082" s="143">
        <f>IF(DATOS!J2040=AW$45,DATOS!C2040,"")</f>
        <v>0</v>
      </c>
    </row>
    <row r="2083" spans="51:53" x14ac:dyDescent="0.25">
      <c r="AY2083" s="142">
        <f t="shared" si="37"/>
        <v>1</v>
      </c>
      <c r="AZ2083" s="142">
        <f>IF(BA2083="",0,IFERROR(IF(VLOOKUP(BA2083,BA$44:BA2082,1,0)&gt;0,0,0),1))</f>
        <v>0</v>
      </c>
      <c r="BA2083" s="143">
        <f>IF(DATOS!J2041=AW$45,DATOS!C2041,"")</f>
        <v>0</v>
      </c>
    </row>
    <row r="2084" spans="51:53" x14ac:dyDescent="0.25">
      <c r="AY2084" s="142">
        <f t="shared" si="37"/>
        <v>1</v>
      </c>
      <c r="AZ2084" s="142">
        <f>IF(BA2084="",0,IFERROR(IF(VLOOKUP(BA2084,BA$44:BA2083,1,0)&gt;0,0,0),1))</f>
        <v>0</v>
      </c>
      <c r="BA2084" s="143">
        <f>IF(DATOS!J2042=AW$45,DATOS!C2042,"")</f>
        <v>0</v>
      </c>
    </row>
    <row r="2085" spans="51:53" x14ac:dyDescent="0.25">
      <c r="AY2085" s="142">
        <f t="shared" si="37"/>
        <v>1</v>
      </c>
      <c r="AZ2085" s="142">
        <f>IF(BA2085="",0,IFERROR(IF(VLOOKUP(BA2085,BA$44:BA2084,1,0)&gt;0,0,0),1))</f>
        <v>0</v>
      </c>
      <c r="BA2085" s="143">
        <f>IF(DATOS!J2043=AW$45,DATOS!C2043,"")</f>
        <v>0</v>
      </c>
    </row>
    <row r="2086" spans="51:53" x14ac:dyDescent="0.25">
      <c r="AY2086" s="142">
        <f t="shared" si="37"/>
        <v>1</v>
      </c>
      <c r="AZ2086" s="142">
        <f>IF(BA2086="",0,IFERROR(IF(VLOOKUP(BA2086,BA$44:BA2085,1,0)&gt;0,0,0),1))</f>
        <v>0</v>
      </c>
      <c r="BA2086" s="143">
        <f>IF(DATOS!J2044=AW$45,DATOS!C2044,"")</f>
        <v>0</v>
      </c>
    </row>
    <row r="2087" spans="51:53" x14ac:dyDescent="0.25">
      <c r="AY2087" s="142">
        <f t="shared" si="37"/>
        <v>1</v>
      </c>
      <c r="AZ2087" s="142">
        <f>IF(BA2087="",0,IFERROR(IF(VLOOKUP(BA2087,BA$44:BA2086,1,0)&gt;0,0,0),1))</f>
        <v>0</v>
      </c>
      <c r="BA2087" s="143">
        <f>IF(DATOS!J2045=AW$45,DATOS!C2045,"")</f>
        <v>0</v>
      </c>
    </row>
    <row r="2088" spans="51:53" x14ac:dyDescent="0.25">
      <c r="AY2088" s="142">
        <f t="shared" si="37"/>
        <v>1</v>
      </c>
      <c r="AZ2088" s="142">
        <f>IF(BA2088="",0,IFERROR(IF(VLOOKUP(BA2088,BA$44:BA2087,1,0)&gt;0,0,0),1))</f>
        <v>0</v>
      </c>
      <c r="BA2088" s="143">
        <f>IF(DATOS!J2046=AW$45,DATOS!C2046,"")</f>
        <v>0</v>
      </c>
    </row>
    <row r="2089" spans="51:53" x14ac:dyDescent="0.25">
      <c r="AY2089" s="142">
        <f t="shared" si="37"/>
        <v>1</v>
      </c>
      <c r="AZ2089" s="142">
        <f>IF(BA2089="",0,IFERROR(IF(VLOOKUP(BA2089,BA$44:BA2088,1,0)&gt;0,0,0),1))</f>
        <v>0</v>
      </c>
      <c r="BA2089" s="143">
        <f>IF(DATOS!J2047=AW$45,DATOS!C2047,"")</f>
        <v>0</v>
      </c>
    </row>
    <row r="2090" spans="51:53" x14ac:dyDescent="0.25">
      <c r="AY2090" s="142">
        <f t="shared" si="37"/>
        <v>1</v>
      </c>
      <c r="AZ2090" s="142">
        <f>IF(BA2090="",0,IFERROR(IF(VLOOKUP(BA2090,BA$44:BA2089,1,0)&gt;0,0,0),1))</f>
        <v>0</v>
      </c>
      <c r="BA2090" s="143">
        <f>IF(DATOS!J2048=AW$45,DATOS!C2048,"")</f>
        <v>0</v>
      </c>
    </row>
    <row r="2091" spans="51:53" x14ac:dyDescent="0.25">
      <c r="AY2091" s="142">
        <f t="shared" si="37"/>
        <v>1</v>
      </c>
      <c r="AZ2091" s="142">
        <f>IF(BA2091="",0,IFERROR(IF(VLOOKUP(BA2091,BA$44:BA2090,1,0)&gt;0,0,0),1))</f>
        <v>0</v>
      </c>
      <c r="BA2091" s="143">
        <f>IF(DATOS!J2049=AW$45,DATOS!C2049,"")</f>
        <v>0</v>
      </c>
    </row>
    <row r="2092" spans="51:53" x14ac:dyDescent="0.25">
      <c r="AY2092" s="142">
        <f t="shared" ref="AY2092:AY2155" si="38">AY2091+AZ2092</f>
        <v>1</v>
      </c>
      <c r="AZ2092" s="142">
        <f>IF(BA2092="",0,IFERROR(IF(VLOOKUP(BA2092,BA$44:BA2091,1,0)&gt;0,0,0),1))</f>
        <v>0</v>
      </c>
      <c r="BA2092" s="143">
        <f>IF(DATOS!J2050=AW$45,DATOS!C2050,"")</f>
        <v>0</v>
      </c>
    </row>
    <row r="2093" spans="51:53" x14ac:dyDescent="0.25">
      <c r="AY2093" s="142">
        <f t="shared" si="38"/>
        <v>1</v>
      </c>
      <c r="AZ2093" s="142">
        <f>IF(BA2093="",0,IFERROR(IF(VLOOKUP(BA2093,BA$44:BA2092,1,0)&gt;0,0,0),1))</f>
        <v>0</v>
      </c>
      <c r="BA2093" s="143">
        <f>IF(DATOS!J2051=AW$45,DATOS!C2051,"")</f>
        <v>0</v>
      </c>
    </row>
    <row r="2094" spans="51:53" x14ac:dyDescent="0.25">
      <c r="AY2094" s="142">
        <f t="shared" si="38"/>
        <v>1</v>
      </c>
      <c r="AZ2094" s="142">
        <f>IF(BA2094="",0,IFERROR(IF(VLOOKUP(BA2094,BA$44:BA2093,1,0)&gt;0,0,0),1))</f>
        <v>0</v>
      </c>
      <c r="BA2094" s="143">
        <f>IF(DATOS!J2052=AW$45,DATOS!C2052,"")</f>
        <v>0</v>
      </c>
    </row>
    <row r="2095" spans="51:53" x14ac:dyDescent="0.25">
      <c r="AY2095" s="142">
        <f t="shared" si="38"/>
        <v>1</v>
      </c>
      <c r="AZ2095" s="142">
        <f>IF(BA2095="",0,IFERROR(IF(VLOOKUP(BA2095,BA$44:BA2094,1,0)&gt;0,0,0),1))</f>
        <v>0</v>
      </c>
      <c r="BA2095" s="143">
        <f>IF(DATOS!J2053=AW$45,DATOS!C2053,"")</f>
        <v>0</v>
      </c>
    </row>
    <row r="2096" spans="51:53" x14ac:dyDescent="0.25">
      <c r="AY2096" s="142">
        <f t="shared" si="38"/>
        <v>1</v>
      </c>
      <c r="AZ2096" s="142">
        <f>IF(BA2096="",0,IFERROR(IF(VLOOKUP(BA2096,BA$44:BA2095,1,0)&gt;0,0,0),1))</f>
        <v>0</v>
      </c>
      <c r="BA2096" s="143">
        <f>IF(DATOS!J2054=AW$45,DATOS!C2054,"")</f>
        <v>0</v>
      </c>
    </row>
    <row r="2097" spans="51:53" x14ac:dyDescent="0.25">
      <c r="AY2097" s="142">
        <f t="shared" si="38"/>
        <v>1</v>
      </c>
      <c r="AZ2097" s="142">
        <f>IF(BA2097="",0,IFERROR(IF(VLOOKUP(BA2097,BA$44:BA2096,1,0)&gt;0,0,0),1))</f>
        <v>0</v>
      </c>
      <c r="BA2097" s="143">
        <f>IF(DATOS!J2055=AW$45,DATOS!C2055,"")</f>
        <v>0</v>
      </c>
    </row>
    <row r="2098" spans="51:53" x14ac:dyDescent="0.25">
      <c r="AY2098" s="142">
        <f t="shared" si="38"/>
        <v>1</v>
      </c>
      <c r="AZ2098" s="142">
        <f>IF(BA2098="",0,IFERROR(IF(VLOOKUP(BA2098,BA$44:BA2097,1,0)&gt;0,0,0),1))</f>
        <v>0</v>
      </c>
      <c r="BA2098" s="143">
        <f>IF(DATOS!J2056=AW$45,DATOS!C2056,"")</f>
        <v>0</v>
      </c>
    </row>
    <row r="2099" spans="51:53" x14ac:dyDescent="0.25">
      <c r="AY2099" s="142">
        <f t="shared" si="38"/>
        <v>1</v>
      </c>
      <c r="AZ2099" s="142">
        <f>IF(BA2099="",0,IFERROR(IF(VLOOKUP(BA2099,BA$44:BA2098,1,0)&gt;0,0,0),1))</f>
        <v>0</v>
      </c>
      <c r="BA2099" s="143">
        <f>IF(DATOS!J2057=AW$45,DATOS!C2057,"")</f>
        <v>0</v>
      </c>
    </row>
    <row r="2100" spans="51:53" x14ac:dyDescent="0.25">
      <c r="AY2100" s="142">
        <f t="shared" si="38"/>
        <v>1</v>
      </c>
      <c r="AZ2100" s="142">
        <f>IF(BA2100="",0,IFERROR(IF(VLOOKUP(BA2100,BA$44:BA2099,1,0)&gt;0,0,0),1))</f>
        <v>0</v>
      </c>
      <c r="BA2100" s="143">
        <f>IF(DATOS!J2058=AW$45,DATOS!C2058,"")</f>
        <v>0</v>
      </c>
    </row>
    <row r="2101" spans="51:53" x14ac:dyDescent="0.25">
      <c r="AY2101" s="142">
        <f t="shared" si="38"/>
        <v>1</v>
      </c>
      <c r="AZ2101" s="142">
        <f>IF(BA2101="",0,IFERROR(IF(VLOOKUP(BA2101,BA$44:BA2100,1,0)&gt;0,0,0),1))</f>
        <v>0</v>
      </c>
      <c r="BA2101" s="143">
        <f>IF(DATOS!J2059=AW$45,DATOS!C2059,"")</f>
        <v>0</v>
      </c>
    </row>
    <row r="2102" spans="51:53" x14ac:dyDescent="0.25">
      <c r="AY2102" s="142">
        <f t="shared" si="38"/>
        <v>1</v>
      </c>
      <c r="AZ2102" s="142">
        <f>IF(BA2102="",0,IFERROR(IF(VLOOKUP(BA2102,BA$44:BA2101,1,0)&gt;0,0,0),1))</f>
        <v>0</v>
      </c>
      <c r="BA2102" s="143">
        <f>IF(DATOS!J2060=AW$45,DATOS!C2060,"")</f>
        <v>0</v>
      </c>
    </row>
    <row r="2103" spans="51:53" x14ac:dyDescent="0.25">
      <c r="AY2103" s="142">
        <f t="shared" si="38"/>
        <v>1</v>
      </c>
      <c r="AZ2103" s="142">
        <f>IF(BA2103="",0,IFERROR(IF(VLOOKUP(BA2103,BA$44:BA2102,1,0)&gt;0,0,0),1))</f>
        <v>0</v>
      </c>
      <c r="BA2103" s="143">
        <f>IF(DATOS!J2061=AW$45,DATOS!C2061,"")</f>
        <v>0</v>
      </c>
    </row>
    <row r="2104" spans="51:53" x14ac:dyDescent="0.25">
      <c r="AY2104" s="142">
        <f t="shared" si="38"/>
        <v>1</v>
      </c>
      <c r="AZ2104" s="142">
        <f>IF(BA2104="",0,IFERROR(IF(VLOOKUP(BA2104,BA$44:BA2103,1,0)&gt;0,0,0),1))</f>
        <v>0</v>
      </c>
      <c r="BA2104" s="143">
        <f>IF(DATOS!J2062=AW$45,DATOS!C2062,"")</f>
        <v>0</v>
      </c>
    </row>
    <row r="2105" spans="51:53" x14ac:dyDescent="0.25">
      <c r="AY2105" s="142">
        <f t="shared" si="38"/>
        <v>1</v>
      </c>
      <c r="AZ2105" s="142">
        <f>IF(BA2105="",0,IFERROR(IF(VLOOKUP(BA2105,BA$44:BA2104,1,0)&gt;0,0,0),1))</f>
        <v>0</v>
      </c>
      <c r="BA2105" s="143">
        <f>IF(DATOS!J2063=AW$45,DATOS!C2063,"")</f>
        <v>0</v>
      </c>
    </row>
    <row r="2106" spans="51:53" x14ac:dyDescent="0.25">
      <c r="AY2106" s="142">
        <f t="shared" si="38"/>
        <v>1</v>
      </c>
      <c r="AZ2106" s="142">
        <f>IF(BA2106="",0,IFERROR(IF(VLOOKUP(BA2106,BA$44:BA2105,1,0)&gt;0,0,0),1))</f>
        <v>0</v>
      </c>
      <c r="BA2106" s="143">
        <f>IF(DATOS!J2064=AW$45,DATOS!C2064,"")</f>
        <v>0</v>
      </c>
    </row>
    <row r="2107" spans="51:53" x14ac:dyDescent="0.25">
      <c r="AY2107" s="142">
        <f t="shared" si="38"/>
        <v>1</v>
      </c>
      <c r="AZ2107" s="142">
        <f>IF(BA2107="",0,IFERROR(IF(VLOOKUP(BA2107,BA$44:BA2106,1,0)&gt;0,0,0),1))</f>
        <v>0</v>
      </c>
      <c r="BA2107" s="143">
        <f>IF(DATOS!J2065=AW$45,DATOS!C2065,"")</f>
        <v>0</v>
      </c>
    </row>
    <row r="2108" spans="51:53" x14ac:dyDescent="0.25">
      <c r="AY2108" s="142">
        <f t="shared" si="38"/>
        <v>1</v>
      </c>
      <c r="AZ2108" s="142">
        <f>IF(BA2108="",0,IFERROR(IF(VLOOKUP(BA2108,BA$44:BA2107,1,0)&gt;0,0,0),1))</f>
        <v>0</v>
      </c>
      <c r="BA2108" s="143">
        <f>IF(DATOS!J2066=AW$45,DATOS!C2066,"")</f>
        <v>0</v>
      </c>
    </row>
    <row r="2109" spans="51:53" x14ac:dyDescent="0.25">
      <c r="AY2109" s="142">
        <f t="shared" si="38"/>
        <v>1</v>
      </c>
      <c r="BA2109" s="143">
        <f>IF(DATOS!J2067=AW$45,DATOS!C2067,"")</f>
        <v>0</v>
      </c>
    </row>
    <row r="2110" spans="51:53" x14ac:dyDescent="0.25">
      <c r="AY2110" s="142">
        <f t="shared" si="38"/>
        <v>1</v>
      </c>
      <c r="AZ2110" s="142">
        <f>IF(BA2110="",0,IFERROR(IF(VLOOKUP(BA2110,BA$44:BA2109,1,0)&gt;0,0,0),1))</f>
        <v>0</v>
      </c>
      <c r="BA2110" s="143">
        <f>IF(DATOS!J2068=AW$45,DATOS!C2068,"")</f>
        <v>0</v>
      </c>
    </row>
    <row r="2111" spans="51:53" x14ac:dyDescent="0.25">
      <c r="AY2111" s="142">
        <f t="shared" si="38"/>
        <v>1</v>
      </c>
      <c r="AZ2111" s="142">
        <f>IF(BA2111="",0,IFERROR(IF(VLOOKUP(BA2111,BA$44:BA2110,1,0)&gt;0,0,0),1))</f>
        <v>0</v>
      </c>
      <c r="BA2111" s="143">
        <f>IF(DATOS!J2069=AW$45,DATOS!C2069,"")</f>
        <v>0</v>
      </c>
    </row>
    <row r="2112" spans="51:53" x14ac:dyDescent="0.25">
      <c r="AY2112" s="142">
        <f t="shared" si="38"/>
        <v>1</v>
      </c>
      <c r="AZ2112" s="142">
        <f>IF(BA2112="",0,IFERROR(IF(VLOOKUP(BA2112,BA$44:BA2111,1,0)&gt;0,0,0),1))</f>
        <v>0</v>
      </c>
      <c r="BA2112" s="143">
        <f>IF(DATOS!J2070=AW$45,DATOS!C2070,"")</f>
        <v>0</v>
      </c>
    </row>
    <row r="2113" spans="51:53" x14ac:dyDescent="0.25">
      <c r="AY2113" s="142">
        <f t="shared" si="38"/>
        <v>1</v>
      </c>
      <c r="AZ2113" s="142">
        <f>IF(BA2113="",0,IFERROR(IF(VLOOKUP(BA2113,BA$44:BA2112,1,0)&gt;0,0,0),1))</f>
        <v>0</v>
      </c>
      <c r="BA2113" s="143">
        <f>IF(DATOS!J2071=AW$45,DATOS!C2071,"")</f>
        <v>0</v>
      </c>
    </row>
    <row r="2114" spans="51:53" x14ac:dyDescent="0.25">
      <c r="AY2114" s="142">
        <f t="shared" si="38"/>
        <v>1</v>
      </c>
      <c r="AZ2114" s="142">
        <f>IF(BA2114="",0,IFERROR(IF(VLOOKUP(BA2114,BA$44:BA2113,1,0)&gt;0,0,0),1))</f>
        <v>0</v>
      </c>
      <c r="BA2114" s="143">
        <f>IF(DATOS!J2072=AW$45,DATOS!C2072,"")</f>
        <v>0</v>
      </c>
    </row>
    <row r="2115" spans="51:53" x14ac:dyDescent="0.25">
      <c r="AY2115" s="142">
        <f t="shared" si="38"/>
        <v>1</v>
      </c>
      <c r="AZ2115" s="142">
        <f>IF(BA2115="",0,IFERROR(IF(VLOOKUP(BA2115,BA$44:BA2114,1,0)&gt;0,0,0),1))</f>
        <v>0</v>
      </c>
      <c r="BA2115" s="143">
        <f>IF(DATOS!J2073=AW$45,DATOS!C2073,"")</f>
        <v>0</v>
      </c>
    </row>
    <row r="2116" spans="51:53" x14ac:dyDescent="0.25">
      <c r="AY2116" s="142">
        <f t="shared" si="38"/>
        <v>1</v>
      </c>
      <c r="AZ2116" s="142">
        <f>IF(BA2116="",0,IFERROR(IF(VLOOKUP(BA2116,BA$44:BA2115,1,0)&gt;0,0,0),1))</f>
        <v>0</v>
      </c>
      <c r="BA2116" s="143">
        <f>IF(DATOS!J2074=AW$45,DATOS!C2074,"")</f>
        <v>0</v>
      </c>
    </row>
    <row r="2117" spans="51:53" x14ac:dyDescent="0.25">
      <c r="AY2117" s="142">
        <f t="shared" si="38"/>
        <v>1</v>
      </c>
      <c r="AZ2117" s="142">
        <f>IF(BA2117="",0,IFERROR(IF(VLOOKUP(BA2117,BA$44:BA2116,1,0)&gt;0,0,0),1))</f>
        <v>0</v>
      </c>
      <c r="BA2117" s="143">
        <f>IF(DATOS!J2075=AW$45,DATOS!C2075,"")</f>
        <v>0</v>
      </c>
    </row>
    <row r="2118" spans="51:53" x14ac:dyDescent="0.25">
      <c r="AY2118" s="142">
        <f t="shared" si="38"/>
        <v>1</v>
      </c>
      <c r="AZ2118" s="142">
        <f>IF(BA2118="",0,IFERROR(IF(VLOOKUP(BA2118,BA$44:BA2117,1,0)&gt;0,0,0),1))</f>
        <v>0</v>
      </c>
      <c r="BA2118" s="143">
        <f>IF(DATOS!J2076=AW$45,DATOS!C2076,"")</f>
        <v>0</v>
      </c>
    </row>
    <row r="2119" spans="51:53" x14ac:dyDescent="0.25">
      <c r="AY2119" s="142">
        <f t="shared" si="38"/>
        <v>1</v>
      </c>
      <c r="AZ2119" s="142">
        <f>IF(BA2119="",0,IFERROR(IF(VLOOKUP(BA2119,BA$44:BA2118,1,0)&gt;0,0,0),1))</f>
        <v>0</v>
      </c>
      <c r="BA2119" s="143">
        <f>IF(DATOS!J2077=AW$45,DATOS!C2077,"")</f>
        <v>0</v>
      </c>
    </row>
    <row r="2120" spans="51:53" x14ac:dyDescent="0.25">
      <c r="AY2120" s="142">
        <f t="shared" si="38"/>
        <v>1</v>
      </c>
      <c r="AZ2120" s="142">
        <f>IF(BA2120="",0,IFERROR(IF(VLOOKUP(BA2120,BA$44:BA2119,1,0)&gt;0,0,0),1))</f>
        <v>0</v>
      </c>
      <c r="BA2120" s="143">
        <f>IF(DATOS!J2078=AW$45,DATOS!C2078,"")</f>
        <v>0</v>
      </c>
    </row>
    <row r="2121" spans="51:53" x14ac:dyDescent="0.25">
      <c r="AY2121" s="142">
        <f t="shared" si="38"/>
        <v>1</v>
      </c>
      <c r="AZ2121" s="142">
        <f>IF(BA2121="",0,IFERROR(IF(VLOOKUP(BA2121,BA$44:BA2120,1,0)&gt;0,0,0),1))</f>
        <v>0</v>
      </c>
      <c r="BA2121" s="143">
        <f>IF(DATOS!J2079=AW$45,DATOS!C2079,"")</f>
        <v>0</v>
      </c>
    </row>
    <row r="2122" spans="51:53" x14ac:dyDescent="0.25">
      <c r="AY2122" s="142">
        <f t="shared" si="38"/>
        <v>1</v>
      </c>
      <c r="AZ2122" s="142">
        <f>IF(BA2122="",0,IFERROR(IF(VLOOKUP(BA2122,BA$44:BA2121,1,0)&gt;0,0,0),1))</f>
        <v>0</v>
      </c>
      <c r="BA2122" s="143">
        <f>IF(DATOS!J2080=AW$45,DATOS!C2080,"")</f>
        <v>0</v>
      </c>
    </row>
    <row r="2123" spans="51:53" x14ac:dyDescent="0.25">
      <c r="AY2123" s="142">
        <f t="shared" si="38"/>
        <v>1</v>
      </c>
      <c r="AZ2123" s="142">
        <f>IF(BA2123="",0,IFERROR(IF(VLOOKUP(BA2123,BA$44:BA2122,1,0)&gt;0,0,0),1))</f>
        <v>0</v>
      </c>
      <c r="BA2123" s="143">
        <f>IF(DATOS!J2081=AW$45,DATOS!C2081,"")</f>
        <v>0</v>
      </c>
    </row>
    <row r="2124" spans="51:53" x14ac:dyDescent="0.25">
      <c r="AY2124" s="142">
        <f t="shared" si="38"/>
        <v>1</v>
      </c>
      <c r="AZ2124" s="142">
        <f>IF(BA2124="",0,IFERROR(IF(VLOOKUP(BA2124,BA$44:BA2123,1,0)&gt;0,0,0),1))</f>
        <v>0</v>
      </c>
      <c r="BA2124" s="143">
        <f>IF(DATOS!J2082=AW$45,DATOS!C2082,"")</f>
        <v>0</v>
      </c>
    </row>
    <row r="2125" spans="51:53" x14ac:dyDescent="0.25">
      <c r="AY2125" s="142">
        <f t="shared" si="38"/>
        <v>1</v>
      </c>
      <c r="AZ2125" s="142">
        <f>IF(BA2125="",0,IFERROR(IF(VLOOKUP(BA2125,BA$44:BA2124,1,0)&gt;0,0,0),1))</f>
        <v>0</v>
      </c>
      <c r="BA2125" s="143">
        <f>IF(DATOS!J2083=AW$45,DATOS!C2083,"")</f>
        <v>0</v>
      </c>
    </row>
    <row r="2126" spans="51:53" x14ac:dyDescent="0.25">
      <c r="AY2126" s="142">
        <f t="shared" si="38"/>
        <v>1</v>
      </c>
      <c r="AZ2126" s="142">
        <f>IF(BA2126="",0,IFERROR(IF(VLOOKUP(BA2126,BA$44:BA2125,1,0)&gt;0,0,0),1))</f>
        <v>0</v>
      </c>
      <c r="BA2126" s="143">
        <f>IF(DATOS!J2084=AW$45,DATOS!C2084,"")</f>
        <v>0</v>
      </c>
    </row>
    <row r="2127" spans="51:53" x14ac:dyDescent="0.25">
      <c r="AY2127" s="142">
        <f t="shared" si="38"/>
        <v>1</v>
      </c>
      <c r="AZ2127" s="142">
        <f>IF(BA2127="",0,IFERROR(IF(VLOOKUP(BA2127,BA$44:BA2126,1,0)&gt;0,0,0),1))</f>
        <v>0</v>
      </c>
      <c r="BA2127" s="143">
        <f>IF(DATOS!J2085=AW$45,DATOS!C2085,"")</f>
        <v>0</v>
      </c>
    </row>
    <row r="2128" spans="51:53" x14ac:dyDescent="0.25">
      <c r="AY2128" s="142">
        <f t="shared" si="38"/>
        <v>1</v>
      </c>
      <c r="AZ2128" s="142">
        <f>IF(BA2128="",0,IFERROR(IF(VLOOKUP(BA2128,BA$44:BA2127,1,0)&gt;0,0,0),1))</f>
        <v>0</v>
      </c>
      <c r="BA2128" s="143">
        <f>IF(DATOS!J2086=AW$45,DATOS!C2086,"")</f>
        <v>0</v>
      </c>
    </row>
    <row r="2129" spans="51:53" x14ac:dyDescent="0.25">
      <c r="AY2129" s="142">
        <f t="shared" si="38"/>
        <v>1</v>
      </c>
      <c r="AZ2129" s="142">
        <f>IF(BA2129="",0,IFERROR(IF(VLOOKUP(BA2129,BA$44:BA2128,1,0)&gt;0,0,0),1))</f>
        <v>0</v>
      </c>
      <c r="BA2129" s="143">
        <f>IF(DATOS!J2087=AW$45,DATOS!C2087,"")</f>
        <v>0</v>
      </c>
    </row>
    <row r="2130" spans="51:53" x14ac:dyDescent="0.25">
      <c r="AY2130" s="142">
        <f t="shared" si="38"/>
        <v>1</v>
      </c>
      <c r="AZ2130" s="142">
        <f>IF(BA2130="",0,IFERROR(IF(VLOOKUP(BA2130,BA$44:BA2129,1,0)&gt;0,0,0),1))</f>
        <v>0</v>
      </c>
      <c r="BA2130" s="143">
        <f>IF(DATOS!J2088=AW$45,DATOS!C2088,"")</f>
        <v>0</v>
      </c>
    </row>
    <row r="2131" spans="51:53" x14ac:dyDescent="0.25">
      <c r="AY2131" s="142">
        <f t="shared" si="38"/>
        <v>1</v>
      </c>
      <c r="AZ2131" s="142">
        <f>IF(BA2131="",0,IFERROR(IF(VLOOKUP(BA2131,BA$44:BA2130,1,0)&gt;0,0,0),1))</f>
        <v>0</v>
      </c>
      <c r="BA2131" s="143">
        <f>IF(DATOS!J2089=AW$45,DATOS!C2089,"")</f>
        <v>0</v>
      </c>
    </row>
    <row r="2132" spans="51:53" x14ac:dyDescent="0.25">
      <c r="AY2132" s="142">
        <f t="shared" si="38"/>
        <v>1</v>
      </c>
      <c r="AZ2132" s="142">
        <f>IF(BA2132="",0,IFERROR(IF(VLOOKUP(BA2132,BA$44:BA2131,1,0)&gt;0,0,0),1))</f>
        <v>0</v>
      </c>
      <c r="BA2132" s="143">
        <f>IF(DATOS!J2090=AW$45,DATOS!C2090,"")</f>
        <v>0</v>
      </c>
    </row>
    <row r="2133" spans="51:53" x14ac:dyDescent="0.25">
      <c r="AY2133" s="142">
        <f t="shared" si="38"/>
        <v>1</v>
      </c>
      <c r="AZ2133" s="142">
        <f>IF(BA2133="",0,IFERROR(IF(VLOOKUP(BA2133,BA$44:BA2132,1,0)&gt;0,0,0),1))</f>
        <v>0</v>
      </c>
      <c r="BA2133" s="143">
        <f>IF(DATOS!J2091=AW$45,DATOS!C2091,"")</f>
        <v>0</v>
      </c>
    </row>
    <row r="2134" spans="51:53" x14ac:dyDescent="0.25">
      <c r="AY2134" s="142">
        <f t="shared" si="38"/>
        <v>1</v>
      </c>
      <c r="AZ2134" s="142">
        <f>IF(BA2134="",0,IFERROR(IF(VLOOKUP(BA2134,BA$44:BA2133,1,0)&gt;0,0,0),1))</f>
        <v>0</v>
      </c>
      <c r="BA2134" s="143">
        <f>IF(DATOS!J2092=AW$45,DATOS!C2092,"")</f>
        <v>0</v>
      </c>
    </row>
    <row r="2135" spans="51:53" x14ac:dyDescent="0.25">
      <c r="AY2135" s="142">
        <f t="shared" si="38"/>
        <v>1</v>
      </c>
      <c r="AZ2135" s="142">
        <f>IF(BA2135="",0,IFERROR(IF(VLOOKUP(BA2135,BA$44:BA2134,1,0)&gt;0,0,0),1))</f>
        <v>0</v>
      </c>
      <c r="BA2135" s="143">
        <f>IF(DATOS!J2093=AW$45,DATOS!C2093,"")</f>
        <v>0</v>
      </c>
    </row>
    <row r="2136" spans="51:53" x14ac:dyDescent="0.25">
      <c r="AY2136" s="142">
        <f t="shared" si="38"/>
        <v>1</v>
      </c>
      <c r="AZ2136" s="142">
        <f>IF(BA2136="",0,IFERROR(IF(VLOOKUP(BA2136,BA$44:BA2135,1,0)&gt;0,0,0),1))</f>
        <v>0</v>
      </c>
      <c r="BA2136" s="143">
        <f>IF(DATOS!J2094=AW$45,DATOS!C2094,"")</f>
        <v>0</v>
      </c>
    </row>
    <row r="2137" spans="51:53" x14ac:dyDescent="0.25">
      <c r="AY2137" s="142">
        <f t="shared" si="38"/>
        <v>1</v>
      </c>
      <c r="AZ2137" s="142">
        <f>IF(BA2137="",0,IFERROR(IF(VLOOKUP(BA2137,BA$44:BA2136,1,0)&gt;0,0,0),1))</f>
        <v>0</v>
      </c>
      <c r="BA2137" s="143">
        <f>IF(DATOS!J2095=AW$45,DATOS!C2095,"")</f>
        <v>0</v>
      </c>
    </row>
    <row r="2138" spans="51:53" x14ac:dyDescent="0.25">
      <c r="AY2138" s="142">
        <f t="shared" si="38"/>
        <v>1</v>
      </c>
      <c r="AZ2138" s="142">
        <f>IF(BA2138="",0,IFERROR(IF(VLOOKUP(BA2138,BA$44:BA2137,1,0)&gt;0,0,0),1))</f>
        <v>0</v>
      </c>
      <c r="BA2138" s="143">
        <f>IF(DATOS!J2096=AW$45,DATOS!C2096,"")</f>
        <v>0</v>
      </c>
    </row>
    <row r="2139" spans="51:53" x14ac:dyDescent="0.25">
      <c r="AY2139" s="142">
        <f t="shared" si="38"/>
        <v>1</v>
      </c>
      <c r="AZ2139" s="142">
        <f>IF(BA2139="",0,IFERROR(IF(VLOOKUP(BA2139,BA$44:BA2138,1,0)&gt;0,0,0),1))</f>
        <v>0</v>
      </c>
      <c r="BA2139" s="143">
        <f>IF(DATOS!J2097=AW$45,DATOS!C2097,"")</f>
        <v>0</v>
      </c>
    </row>
    <row r="2140" spans="51:53" x14ac:dyDescent="0.25">
      <c r="AY2140" s="142">
        <f t="shared" si="38"/>
        <v>1</v>
      </c>
      <c r="AZ2140" s="142">
        <f>IF(BA2140="",0,IFERROR(IF(VLOOKUP(BA2140,BA$44:BA2139,1,0)&gt;0,0,0),1))</f>
        <v>0</v>
      </c>
      <c r="BA2140" s="143">
        <f>IF(DATOS!J2098=AW$45,DATOS!C2098,"")</f>
        <v>0</v>
      </c>
    </row>
    <row r="2141" spans="51:53" x14ac:dyDescent="0.25">
      <c r="AY2141" s="142">
        <f t="shared" si="38"/>
        <v>1</v>
      </c>
      <c r="AZ2141" s="142">
        <f>IF(BA2141="",0,IFERROR(IF(VLOOKUP(BA2141,BA$44:BA2140,1,0)&gt;0,0,0),1))</f>
        <v>0</v>
      </c>
      <c r="BA2141" s="143">
        <f>IF(DATOS!J2099=AW$45,DATOS!C2099,"")</f>
        <v>0</v>
      </c>
    </row>
    <row r="2142" spans="51:53" x14ac:dyDescent="0.25">
      <c r="AY2142" s="142">
        <f t="shared" si="38"/>
        <v>1</v>
      </c>
      <c r="AZ2142" s="142">
        <f>IF(BA2142="",0,IFERROR(IF(VLOOKUP(BA2142,BA$44:BA2141,1,0)&gt;0,0,0),1))</f>
        <v>0</v>
      </c>
      <c r="BA2142" s="143">
        <f>IF(DATOS!J2100=AW$45,DATOS!C2100,"")</f>
        <v>0</v>
      </c>
    </row>
    <row r="2143" spans="51:53" x14ac:dyDescent="0.25">
      <c r="AY2143" s="142">
        <f t="shared" si="38"/>
        <v>1</v>
      </c>
      <c r="AZ2143" s="142">
        <f>IF(BA2143="",0,IFERROR(IF(VLOOKUP(BA2143,BA$44:BA2142,1,0)&gt;0,0,0),1))</f>
        <v>0</v>
      </c>
      <c r="BA2143" s="143">
        <f>IF(DATOS!J2101=AW$45,DATOS!C2101,"")</f>
        <v>0</v>
      </c>
    </row>
    <row r="2144" spans="51:53" x14ac:dyDescent="0.25">
      <c r="AY2144" s="142">
        <f t="shared" si="38"/>
        <v>1</v>
      </c>
      <c r="AZ2144" s="142">
        <f>IF(BA2144="",0,IFERROR(IF(VLOOKUP(BA2144,BA$44:BA2143,1,0)&gt;0,0,0),1))</f>
        <v>0</v>
      </c>
      <c r="BA2144" s="143">
        <f>IF(DATOS!J2102=AW$45,DATOS!C2102,"")</f>
        <v>0</v>
      </c>
    </row>
    <row r="2145" spans="51:53" x14ac:dyDescent="0.25">
      <c r="AY2145" s="142">
        <f t="shared" si="38"/>
        <v>1</v>
      </c>
      <c r="AZ2145" s="142">
        <f>IF(BA2145="",0,IFERROR(IF(VLOOKUP(BA2145,BA$44:BA2144,1,0)&gt;0,0,0),1))</f>
        <v>0</v>
      </c>
      <c r="BA2145" s="143">
        <f>IF(DATOS!J2103=AW$45,DATOS!C2103,"")</f>
        <v>0</v>
      </c>
    </row>
    <row r="2146" spans="51:53" x14ac:dyDescent="0.25">
      <c r="AY2146" s="142">
        <f t="shared" si="38"/>
        <v>1</v>
      </c>
      <c r="AZ2146" s="142">
        <f>IF(BA2146="",0,IFERROR(IF(VLOOKUP(BA2146,BA$44:BA2145,1,0)&gt;0,0,0),1))</f>
        <v>0</v>
      </c>
      <c r="BA2146" s="143">
        <f>IF(DATOS!J2104=AW$45,DATOS!C2104,"")</f>
        <v>0</v>
      </c>
    </row>
    <row r="2147" spans="51:53" x14ac:dyDescent="0.25">
      <c r="AY2147" s="142">
        <f t="shared" si="38"/>
        <v>1</v>
      </c>
      <c r="AZ2147" s="142">
        <f>IF(BA2147="",0,IFERROR(IF(VLOOKUP(BA2147,BA$44:BA2146,1,0)&gt;0,0,0),1))</f>
        <v>0</v>
      </c>
      <c r="BA2147" s="143">
        <f>IF(DATOS!J2105=AW$45,DATOS!C2105,"")</f>
        <v>0</v>
      </c>
    </row>
    <row r="2148" spans="51:53" x14ac:dyDescent="0.25">
      <c r="AY2148" s="142">
        <f t="shared" si="38"/>
        <v>1</v>
      </c>
      <c r="AZ2148" s="142">
        <f>IF(BA2148="",0,IFERROR(IF(VLOOKUP(BA2148,BA$44:BA2147,1,0)&gt;0,0,0),1))</f>
        <v>0</v>
      </c>
      <c r="BA2148" s="143">
        <f>IF(DATOS!J2106=AW$45,DATOS!C2106,"")</f>
        <v>0</v>
      </c>
    </row>
    <row r="2149" spans="51:53" x14ac:dyDescent="0.25">
      <c r="AY2149" s="142">
        <f t="shared" si="38"/>
        <v>1</v>
      </c>
      <c r="AZ2149" s="142">
        <f>IF(BA2149="",0,IFERROR(IF(VLOOKUP(BA2149,BA$44:BA2148,1,0)&gt;0,0,0),1))</f>
        <v>0</v>
      </c>
      <c r="BA2149" s="143">
        <f>IF(DATOS!J2107=AW$45,DATOS!C2107,"")</f>
        <v>0</v>
      </c>
    </row>
    <row r="2150" spans="51:53" x14ac:dyDescent="0.25">
      <c r="AY2150" s="142">
        <f t="shared" si="38"/>
        <v>1</v>
      </c>
      <c r="AZ2150" s="142">
        <f>IF(BA2150="",0,IFERROR(IF(VLOOKUP(BA2150,BA$44:BA2149,1,0)&gt;0,0,0),1))</f>
        <v>0</v>
      </c>
      <c r="BA2150" s="143">
        <f>IF(DATOS!J2108=AW$45,DATOS!C2108,"")</f>
        <v>0</v>
      </c>
    </row>
    <row r="2151" spans="51:53" x14ac:dyDescent="0.25">
      <c r="AY2151" s="142">
        <f t="shared" si="38"/>
        <v>1</v>
      </c>
      <c r="AZ2151" s="142">
        <f>IF(BA2151="",0,IFERROR(IF(VLOOKUP(BA2151,BA$44:BA2150,1,0)&gt;0,0,0),1))</f>
        <v>0</v>
      </c>
      <c r="BA2151" s="143">
        <f>IF(DATOS!J2109=AW$45,DATOS!C2109,"")</f>
        <v>0</v>
      </c>
    </row>
    <row r="2152" spans="51:53" x14ac:dyDescent="0.25">
      <c r="AY2152" s="142">
        <f t="shared" si="38"/>
        <v>1</v>
      </c>
      <c r="AZ2152" s="142">
        <f>IF(BA2152="",0,IFERROR(IF(VLOOKUP(BA2152,BA$44:BA2151,1,0)&gt;0,0,0),1))</f>
        <v>0</v>
      </c>
      <c r="BA2152" s="143">
        <f>IF(DATOS!J2110=AW$45,DATOS!C2110,"")</f>
        <v>0</v>
      </c>
    </row>
    <row r="2153" spans="51:53" x14ac:dyDescent="0.25">
      <c r="AY2153" s="142">
        <f t="shared" si="38"/>
        <v>1</v>
      </c>
      <c r="AZ2153" s="142">
        <f>IF(BA2153="",0,IFERROR(IF(VLOOKUP(BA2153,BA$44:BA2152,1,0)&gt;0,0,0),1))</f>
        <v>0</v>
      </c>
      <c r="BA2153" s="143">
        <f>IF(DATOS!J2111=AW$45,DATOS!C2111,"")</f>
        <v>0</v>
      </c>
    </row>
    <row r="2154" spans="51:53" x14ac:dyDescent="0.25">
      <c r="AY2154" s="142">
        <f t="shared" si="38"/>
        <v>1</v>
      </c>
      <c r="AZ2154" s="142">
        <f>IF(BA2154="",0,IFERROR(IF(VLOOKUP(BA2154,BA$44:BA2153,1,0)&gt;0,0,0),1))</f>
        <v>0</v>
      </c>
      <c r="BA2154" s="143">
        <f>IF(DATOS!J2112=AW$45,DATOS!C2112,"")</f>
        <v>0</v>
      </c>
    </row>
    <row r="2155" spans="51:53" x14ac:dyDescent="0.25">
      <c r="AY2155" s="142">
        <f t="shared" si="38"/>
        <v>1</v>
      </c>
      <c r="AZ2155" s="142">
        <f>IF(BA2155="",0,IFERROR(IF(VLOOKUP(BA2155,BA$44:BA2154,1,0)&gt;0,0,0),1))</f>
        <v>0</v>
      </c>
      <c r="BA2155" s="143">
        <f>IF(DATOS!J2113=AW$45,DATOS!C2113,"")</f>
        <v>0</v>
      </c>
    </row>
    <row r="2156" spans="51:53" x14ac:dyDescent="0.25">
      <c r="AY2156" s="142">
        <f t="shared" ref="AY2156:AY2219" si="39">AY2155+AZ2156</f>
        <v>1</v>
      </c>
      <c r="AZ2156" s="142">
        <f>IF(BA2156="",0,IFERROR(IF(VLOOKUP(BA2156,BA$44:BA2155,1,0)&gt;0,0,0),1))</f>
        <v>0</v>
      </c>
      <c r="BA2156" s="143">
        <f>IF(DATOS!J2114=AW$45,DATOS!C2114,"")</f>
        <v>0</v>
      </c>
    </row>
    <row r="2157" spans="51:53" x14ac:dyDescent="0.25">
      <c r="AY2157" s="142">
        <f t="shared" si="39"/>
        <v>1</v>
      </c>
      <c r="AZ2157" s="142">
        <f>IF(BA2157="",0,IFERROR(IF(VLOOKUP(BA2157,BA$44:BA2156,1,0)&gt;0,0,0),1))</f>
        <v>0</v>
      </c>
      <c r="BA2157" s="143">
        <f>IF(DATOS!J2115=AW$45,DATOS!C2115,"")</f>
        <v>0</v>
      </c>
    </row>
    <row r="2158" spans="51:53" x14ac:dyDescent="0.25">
      <c r="AY2158" s="142">
        <f t="shared" si="39"/>
        <v>1</v>
      </c>
      <c r="AZ2158" s="142">
        <f>IF(BA2158="",0,IFERROR(IF(VLOOKUP(BA2158,BA$44:BA2157,1,0)&gt;0,0,0),1))</f>
        <v>0</v>
      </c>
      <c r="BA2158" s="143">
        <f>IF(DATOS!J2116=AW$45,DATOS!C2116,"")</f>
        <v>0</v>
      </c>
    </row>
    <row r="2159" spans="51:53" x14ac:dyDescent="0.25">
      <c r="AY2159" s="142">
        <f t="shared" si="39"/>
        <v>1</v>
      </c>
      <c r="AZ2159" s="142">
        <f>IF(BA2159="",0,IFERROR(IF(VLOOKUP(BA2159,BA$44:BA2158,1,0)&gt;0,0,0),1))</f>
        <v>0</v>
      </c>
      <c r="BA2159" s="143">
        <f>IF(DATOS!J2117=AW$45,DATOS!C2117,"")</f>
        <v>0</v>
      </c>
    </row>
    <row r="2160" spans="51:53" x14ac:dyDescent="0.25">
      <c r="AY2160" s="142">
        <f t="shared" si="39"/>
        <v>1</v>
      </c>
      <c r="AZ2160" s="142">
        <f>IF(BA2160="",0,IFERROR(IF(VLOOKUP(BA2160,BA$44:BA2159,1,0)&gt;0,0,0),1))</f>
        <v>0</v>
      </c>
      <c r="BA2160" s="143">
        <f>IF(DATOS!J2118=AW$45,DATOS!C2118,"")</f>
        <v>0</v>
      </c>
    </row>
    <row r="2161" spans="51:53" x14ac:dyDescent="0.25">
      <c r="AY2161" s="142">
        <f t="shared" si="39"/>
        <v>1</v>
      </c>
      <c r="AZ2161" s="142">
        <f>IF(BA2161="",0,IFERROR(IF(VLOOKUP(BA2161,BA$44:BA2160,1,0)&gt;0,0,0),1))</f>
        <v>0</v>
      </c>
      <c r="BA2161" s="143">
        <f>IF(DATOS!J2119=AW$45,DATOS!C2119,"")</f>
        <v>0</v>
      </c>
    </row>
    <row r="2162" spans="51:53" x14ac:dyDescent="0.25">
      <c r="AY2162" s="142">
        <f t="shared" si="39"/>
        <v>1</v>
      </c>
      <c r="AZ2162" s="142">
        <f>IF(BA2162="",0,IFERROR(IF(VLOOKUP(BA2162,BA$44:BA2161,1,0)&gt;0,0,0),1))</f>
        <v>0</v>
      </c>
      <c r="BA2162" s="143">
        <f>IF(DATOS!J2120=AW$45,DATOS!C2120,"")</f>
        <v>0</v>
      </c>
    </row>
    <row r="2163" spans="51:53" x14ac:dyDescent="0.25">
      <c r="AY2163" s="142">
        <f t="shared" si="39"/>
        <v>1</v>
      </c>
      <c r="AZ2163" s="142">
        <f>IF(BA2163="",0,IFERROR(IF(VLOOKUP(BA2163,BA$44:BA2162,1,0)&gt;0,0,0),1))</f>
        <v>0</v>
      </c>
      <c r="BA2163" s="143">
        <f>IF(DATOS!J2121=AW$45,DATOS!C2121,"")</f>
        <v>0</v>
      </c>
    </row>
    <row r="2164" spans="51:53" x14ac:dyDescent="0.25">
      <c r="AY2164" s="142">
        <f t="shared" si="39"/>
        <v>1</v>
      </c>
      <c r="AZ2164" s="142">
        <f>IF(BA2164="",0,IFERROR(IF(VLOOKUP(BA2164,BA$44:BA2163,1,0)&gt;0,0,0),1))</f>
        <v>0</v>
      </c>
      <c r="BA2164" s="143">
        <f>IF(DATOS!J2122=AW$45,DATOS!C2122,"")</f>
        <v>0</v>
      </c>
    </row>
    <row r="2165" spans="51:53" x14ac:dyDescent="0.25">
      <c r="AY2165" s="142">
        <f t="shared" si="39"/>
        <v>1</v>
      </c>
      <c r="AZ2165" s="142">
        <f>IF(BA2165="",0,IFERROR(IF(VLOOKUP(BA2165,BA$44:BA2164,1,0)&gt;0,0,0),1))</f>
        <v>0</v>
      </c>
      <c r="BA2165" s="143">
        <f>IF(DATOS!J2123=AW$45,DATOS!C2123,"")</f>
        <v>0</v>
      </c>
    </row>
    <row r="2166" spans="51:53" x14ac:dyDescent="0.25">
      <c r="AY2166" s="142">
        <f t="shared" si="39"/>
        <v>1</v>
      </c>
      <c r="AZ2166" s="142">
        <f>IF(BA2166="",0,IFERROR(IF(VLOOKUP(BA2166,BA$44:BA2165,1,0)&gt;0,0,0),1))</f>
        <v>0</v>
      </c>
      <c r="BA2166" s="143">
        <f>IF(DATOS!J2124=AW$45,DATOS!C2124,"")</f>
        <v>0</v>
      </c>
    </row>
    <row r="2167" spans="51:53" x14ac:dyDescent="0.25">
      <c r="AY2167" s="142">
        <f t="shared" si="39"/>
        <v>1</v>
      </c>
      <c r="AZ2167" s="142">
        <f>IF(BA2167="",0,IFERROR(IF(VLOOKUP(BA2167,BA$44:BA2166,1,0)&gt;0,0,0),1))</f>
        <v>0</v>
      </c>
      <c r="BA2167" s="143">
        <f>IF(DATOS!J2125=AW$45,DATOS!C2125,"")</f>
        <v>0</v>
      </c>
    </row>
    <row r="2168" spans="51:53" x14ac:dyDescent="0.25">
      <c r="AY2168" s="142">
        <f t="shared" si="39"/>
        <v>1</v>
      </c>
      <c r="AZ2168" s="142">
        <f>IF(BA2168="",0,IFERROR(IF(VLOOKUP(BA2168,BA$44:BA2167,1,0)&gt;0,0,0),1))</f>
        <v>0</v>
      </c>
      <c r="BA2168" s="143">
        <f>IF(DATOS!J2126=AW$45,DATOS!C2126,"")</f>
        <v>0</v>
      </c>
    </row>
    <row r="2169" spans="51:53" x14ac:dyDescent="0.25">
      <c r="AY2169" s="142">
        <f t="shared" si="39"/>
        <v>1</v>
      </c>
      <c r="AZ2169" s="142">
        <f>IF(BA2169="",0,IFERROR(IF(VLOOKUP(BA2169,BA$44:BA2168,1,0)&gt;0,0,0),1))</f>
        <v>0</v>
      </c>
      <c r="BA2169" s="143">
        <f>IF(DATOS!J2127=AW$45,DATOS!C2127,"")</f>
        <v>0</v>
      </c>
    </row>
    <row r="2170" spans="51:53" x14ac:dyDescent="0.25">
      <c r="AY2170" s="142">
        <f t="shared" si="39"/>
        <v>1</v>
      </c>
      <c r="AZ2170" s="142">
        <f>IF(BA2170="",0,IFERROR(IF(VLOOKUP(BA2170,BA$44:BA2169,1,0)&gt;0,0,0),1))</f>
        <v>0</v>
      </c>
      <c r="BA2170" s="143">
        <f>IF(DATOS!J2128=AW$45,DATOS!C2128,"")</f>
        <v>0</v>
      </c>
    </row>
    <row r="2171" spans="51:53" x14ac:dyDescent="0.25">
      <c r="AY2171" s="142">
        <f t="shared" si="39"/>
        <v>1</v>
      </c>
      <c r="AZ2171" s="142">
        <f>IF(BA2171="",0,IFERROR(IF(VLOOKUP(BA2171,BA$44:BA2170,1,0)&gt;0,0,0),1))</f>
        <v>0</v>
      </c>
      <c r="BA2171" s="143">
        <f>IF(DATOS!J2129=AW$45,DATOS!C2129,"")</f>
        <v>0</v>
      </c>
    </row>
    <row r="2172" spans="51:53" x14ac:dyDescent="0.25">
      <c r="AY2172" s="142">
        <f t="shared" si="39"/>
        <v>1</v>
      </c>
      <c r="AZ2172" s="142">
        <f>IF(BA2172="",0,IFERROR(IF(VLOOKUP(BA2172,BA$44:BA2171,1,0)&gt;0,0,0),1))</f>
        <v>0</v>
      </c>
      <c r="BA2172" s="143">
        <f>IF(DATOS!J2130=AW$45,DATOS!C2130,"")</f>
        <v>0</v>
      </c>
    </row>
    <row r="2173" spans="51:53" x14ac:dyDescent="0.25">
      <c r="AY2173" s="142">
        <f t="shared" si="39"/>
        <v>1</v>
      </c>
      <c r="AZ2173" s="142">
        <f>IF(BA2173="",0,IFERROR(IF(VLOOKUP(BA2173,BA$44:BA2172,1,0)&gt;0,0,0),1))</f>
        <v>0</v>
      </c>
      <c r="BA2173" s="143">
        <f>IF(DATOS!J2131=AW$45,DATOS!C2131,"")</f>
        <v>0</v>
      </c>
    </row>
    <row r="2174" spans="51:53" x14ac:dyDescent="0.25">
      <c r="AY2174" s="142">
        <f t="shared" si="39"/>
        <v>1</v>
      </c>
      <c r="AZ2174" s="142">
        <f>IF(BA2174="",0,IFERROR(IF(VLOOKUP(BA2174,BA$44:BA2173,1,0)&gt;0,0,0),1))</f>
        <v>0</v>
      </c>
      <c r="BA2174" s="143">
        <f>IF(DATOS!J2132=AW$45,DATOS!C2132,"")</f>
        <v>0</v>
      </c>
    </row>
    <row r="2175" spans="51:53" x14ac:dyDescent="0.25">
      <c r="AY2175" s="142">
        <f t="shared" si="39"/>
        <v>1</v>
      </c>
      <c r="AZ2175" s="142">
        <f>IF(BA2175="",0,IFERROR(IF(VLOOKUP(BA2175,BA$44:BA2174,1,0)&gt;0,0,0),1))</f>
        <v>0</v>
      </c>
      <c r="BA2175" s="143">
        <f>IF(DATOS!J2133=AW$45,DATOS!C2133,"")</f>
        <v>0</v>
      </c>
    </row>
    <row r="2176" spans="51:53" x14ac:dyDescent="0.25">
      <c r="AY2176" s="142">
        <f t="shared" si="39"/>
        <v>1</v>
      </c>
      <c r="AZ2176" s="142">
        <f>IF(BA2176="",0,IFERROR(IF(VLOOKUP(BA2176,BA$44:BA2175,1,0)&gt;0,0,0),1))</f>
        <v>0</v>
      </c>
      <c r="BA2176" s="143">
        <f>IF(DATOS!J2134=AW$45,DATOS!C2134,"")</f>
        <v>0</v>
      </c>
    </row>
    <row r="2177" spans="51:53" x14ac:dyDescent="0.25">
      <c r="AY2177" s="142">
        <f t="shared" si="39"/>
        <v>1</v>
      </c>
      <c r="AZ2177" s="142">
        <f>IF(BA2177="",0,IFERROR(IF(VLOOKUP(BA2177,BA$44:BA2176,1,0)&gt;0,0,0),1))</f>
        <v>0</v>
      </c>
      <c r="BA2177" s="143">
        <f>IF(DATOS!J2135=AW$45,DATOS!C2135,"")</f>
        <v>0</v>
      </c>
    </row>
    <row r="2178" spans="51:53" x14ac:dyDescent="0.25">
      <c r="AY2178" s="142">
        <f t="shared" si="39"/>
        <v>1</v>
      </c>
      <c r="AZ2178" s="142">
        <f>IF(BA2178="",0,IFERROR(IF(VLOOKUP(BA2178,BA$44:BA2177,1,0)&gt;0,0,0),1))</f>
        <v>0</v>
      </c>
      <c r="BA2178" s="143">
        <f>IF(DATOS!J2136=AW$45,DATOS!C2136,"")</f>
        <v>0</v>
      </c>
    </row>
    <row r="2179" spans="51:53" x14ac:dyDescent="0.25">
      <c r="AY2179" s="142">
        <f t="shared" si="39"/>
        <v>1</v>
      </c>
      <c r="AZ2179" s="142">
        <f>IF(BA2179="",0,IFERROR(IF(VLOOKUP(BA2179,BA$44:BA2178,1,0)&gt;0,0,0),1))</f>
        <v>0</v>
      </c>
      <c r="BA2179" s="143">
        <f>IF(DATOS!J2137=AW$45,DATOS!C2137,"")</f>
        <v>0</v>
      </c>
    </row>
    <row r="2180" spans="51:53" x14ac:dyDescent="0.25">
      <c r="AY2180" s="142">
        <f t="shared" si="39"/>
        <v>1</v>
      </c>
      <c r="AZ2180" s="142">
        <f>IF(BA2180="",0,IFERROR(IF(VLOOKUP(BA2180,BA$44:BA2179,1,0)&gt;0,0,0),1))</f>
        <v>0</v>
      </c>
      <c r="BA2180" s="143">
        <f>IF(DATOS!J2138=AW$45,DATOS!C2138,"")</f>
        <v>0</v>
      </c>
    </row>
    <row r="2181" spans="51:53" x14ac:dyDescent="0.25">
      <c r="AY2181" s="142">
        <f t="shared" si="39"/>
        <v>1</v>
      </c>
      <c r="AZ2181" s="142">
        <f>IF(BA2181="",0,IFERROR(IF(VLOOKUP(BA2181,BA$44:BA2180,1,0)&gt;0,0,0),1))</f>
        <v>0</v>
      </c>
      <c r="BA2181" s="143">
        <f>IF(DATOS!J2139=AW$45,DATOS!C2139,"")</f>
        <v>0</v>
      </c>
    </row>
    <row r="2182" spans="51:53" x14ac:dyDescent="0.25">
      <c r="AY2182" s="142">
        <f t="shared" si="39"/>
        <v>1</v>
      </c>
      <c r="AZ2182" s="142">
        <f>IF(BA2182="",0,IFERROR(IF(VLOOKUP(BA2182,BA$44:BA2181,1,0)&gt;0,0,0),1))</f>
        <v>0</v>
      </c>
      <c r="BA2182" s="143">
        <f>IF(DATOS!J2140=AW$45,DATOS!C2140,"")</f>
        <v>0</v>
      </c>
    </row>
    <row r="2183" spans="51:53" x14ac:dyDescent="0.25">
      <c r="AY2183" s="142">
        <f t="shared" si="39"/>
        <v>1</v>
      </c>
      <c r="AZ2183" s="142">
        <f>IF(BA2183="",0,IFERROR(IF(VLOOKUP(BA2183,BA$44:BA2182,1,0)&gt;0,0,0),1))</f>
        <v>0</v>
      </c>
      <c r="BA2183" s="143">
        <f>IF(DATOS!J2141=AW$45,DATOS!C2141,"")</f>
        <v>0</v>
      </c>
    </row>
    <row r="2184" spans="51:53" x14ac:dyDescent="0.25">
      <c r="AY2184" s="142">
        <f t="shared" si="39"/>
        <v>1</v>
      </c>
      <c r="AZ2184" s="142">
        <f>IF(BA2184="",0,IFERROR(IF(VLOOKUP(BA2184,BA$44:BA2183,1,0)&gt;0,0,0),1))</f>
        <v>0</v>
      </c>
      <c r="BA2184" s="143">
        <f>IF(DATOS!J2142=AW$45,DATOS!C2142,"")</f>
        <v>0</v>
      </c>
    </row>
    <row r="2185" spans="51:53" x14ac:dyDescent="0.25">
      <c r="AY2185" s="142">
        <f t="shared" si="39"/>
        <v>1</v>
      </c>
      <c r="AZ2185" s="142">
        <f>IF(BA2185="",0,IFERROR(IF(VLOOKUP(BA2185,BA$44:BA2184,1,0)&gt;0,0,0),1))</f>
        <v>0</v>
      </c>
      <c r="BA2185" s="143">
        <f>IF(DATOS!J2143=AW$45,DATOS!C2143,"")</f>
        <v>0</v>
      </c>
    </row>
    <row r="2186" spans="51:53" x14ac:dyDescent="0.25">
      <c r="AY2186" s="142">
        <f t="shared" si="39"/>
        <v>1</v>
      </c>
      <c r="AZ2186" s="142">
        <f>IF(BA2186="",0,IFERROR(IF(VLOOKUP(BA2186,BA$44:BA2185,1,0)&gt;0,0,0),1))</f>
        <v>0</v>
      </c>
      <c r="BA2186" s="143">
        <f>IF(DATOS!J2144=AW$45,DATOS!C2144,"")</f>
        <v>0</v>
      </c>
    </row>
    <row r="2187" spans="51:53" x14ac:dyDescent="0.25">
      <c r="AY2187" s="142">
        <f t="shared" si="39"/>
        <v>1</v>
      </c>
      <c r="AZ2187" s="142">
        <f>IF(BA2187="",0,IFERROR(IF(VLOOKUP(BA2187,BA$44:BA2186,1,0)&gt;0,0,0),1))</f>
        <v>0</v>
      </c>
      <c r="BA2187" s="143">
        <f>IF(DATOS!J2145=AW$45,DATOS!C2145,"")</f>
        <v>0</v>
      </c>
    </row>
    <row r="2188" spans="51:53" x14ac:dyDescent="0.25">
      <c r="AY2188" s="142">
        <f t="shared" si="39"/>
        <v>1</v>
      </c>
      <c r="AZ2188" s="142">
        <f>IF(BA2188="",0,IFERROR(IF(VLOOKUP(BA2188,BA$44:BA2187,1,0)&gt;0,0,0),1))</f>
        <v>0</v>
      </c>
      <c r="BA2188" s="143">
        <f>IF(DATOS!J2146=AW$45,DATOS!C2146,"")</f>
        <v>0</v>
      </c>
    </row>
    <row r="2189" spans="51:53" x14ac:dyDescent="0.25">
      <c r="AY2189" s="142">
        <f t="shared" si="39"/>
        <v>1</v>
      </c>
      <c r="AZ2189" s="142">
        <f>IF(BA2189="",0,IFERROR(IF(VLOOKUP(BA2189,BA$44:BA2188,1,0)&gt;0,0,0),1))</f>
        <v>0</v>
      </c>
      <c r="BA2189" s="143">
        <f>IF(DATOS!J2147=AW$45,DATOS!C2147,"")</f>
        <v>0</v>
      </c>
    </row>
    <row r="2190" spans="51:53" x14ac:dyDescent="0.25">
      <c r="AY2190" s="142">
        <f t="shared" si="39"/>
        <v>1</v>
      </c>
      <c r="AZ2190" s="142">
        <f>IF(BA2190="",0,IFERROR(IF(VLOOKUP(BA2190,BA$44:BA2189,1,0)&gt;0,0,0),1))</f>
        <v>0</v>
      </c>
      <c r="BA2190" s="143">
        <f>IF(DATOS!J2148=AW$45,DATOS!C2148,"")</f>
        <v>0</v>
      </c>
    </row>
    <row r="2191" spans="51:53" x14ac:dyDescent="0.25">
      <c r="AY2191" s="142">
        <f t="shared" si="39"/>
        <v>1</v>
      </c>
      <c r="AZ2191" s="142">
        <f>IF(BA2191="",0,IFERROR(IF(VLOOKUP(BA2191,BA$44:BA2190,1,0)&gt;0,0,0),1))</f>
        <v>0</v>
      </c>
      <c r="BA2191" s="143">
        <f>IF(DATOS!J2149=AW$45,DATOS!C2149,"")</f>
        <v>0</v>
      </c>
    </row>
    <row r="2192" spans="51:53" x14ac:dyDescent="0.25">
      <c r="AY2192" s="142">
        <f t="shared" si="39"/>
        <v>1</v>
      </c>
      <c r="AZ2192" s="142">
        <f>IF(BA2192="",0,IFERROR(IF(VLOOKUP(BA2192,BA$44:BA2191,1,0)&gt;0,0,0),1))</f>
        <v>0</v>
      </c>
      <c r="BA2192" s="143">
        <f>IF(DATOS!J2150=AW$45,DATOS!C2150,"")</f>
        <v>0</v>
      </c>
    </row>
    <row r="2193" spans="51:53" x14ac:dyDescent="0.25">
      <c r="AY2193" s="142">
        <f t="shared" si="39"/>
        <v>1</v>
      </c>
      <c r="AZ2193" s="142">
        <f>IF(BA2193="",0,IFERROR(IF(VLOOKUP(BA2193,BA$44:BA2192,1,0)&gt;0,0,0),1))</f>
        <v>0</v>
      </c>
      <c r="BA2193" s="143">
        <f>IF(DATOS!J2151=AW$45,DATOS!C2151,"")</f>
        <v>0</v>
      </c>
    </row>
    <row r="2194" spans="51:53" x14ac:dyDescent="0.25">
      <c r="AY2194" s="142">
        <f t="shared" si="39"/>
        <v>1</v>
      </c>
      <c r="AZ2194" s="142">
        <f>IF(BA2194="",0,IFERROR(IF(VLOOKUP(BA2194,BA$44:BA2193,1,0)&gt;0,0,0),1))</f>
        <v>0</v>
      </c>
      <c r="BA2194" s="143">
        <f>IF(DATOS!J2152=AW$45,DATOS!C2152,"")</f>
        <v>0</v>
      </c>
    </row>
    <row r="2195" spans="51:53" x14ac:dyDescent="0.25">
      <c r="AY2195" s="142">
        <f t="shared" si="39"/>
        <v>1</v>
      </c>
      <c r="AZ2195" s="142">
        <f>IF(BA2195="",0,IFERROR(IF(VLOOKUP(BA2195,BA$44:BA2194,1,0)&gt;0,0,0),1))</f>
        <v>0</v>
      </c>
      <c r="BA2195" s="143">
        <f>IF(DATOS!J2153=AW$45,DATOS!C2153,"")</f>
        <v>0</v>
      </c>
    </row>
    <row r="2196" spans="51:53" x14ac:dyDescent="0.25">
      <c r="AY2196" s="142">
        <f t="shared" si="39"/>
        <v>1</v>
      </c>
      <c r="AZ2196" s="142">
        <f>IF(BA2196="",0,IFERROR(IF(VLOOKUP(BA2196,BA$44:BA2195,1,0)&gt;0,0,0),1))</f>
        <v>0</v>
      </c>
      <c r="BA2196" s="143">
        <f>IF(DATOS!J2154=AW$45,DATOS!C2154,"")</f>
        <v>0</v>
      </c>
    </row>
    <row r="2197" spans="51:53" x14ac:dyDescent="0.25">
      <c r="AY2197" s="142">
        <f t="shared" si="39"/>
        <v>1</v>
      </c>
      <c r="AZ2197" s="142">
        <f>IF(BA2197="",0,IFERROR(IF(VLOOKUP(BA2197,BA$44:BA2196,1,0)&gt;0,0,0),1))</f>
        <v>0</v>
      </c>
      <c r="BA2197" s="143">
        <f>IF(DATOS!J2155=AW$45,DATOS!C2155,"")</f>
        <v>0</v>
      </c>
    </row>
    <row r="2198" spans="51:53" x14ac:dyDescent="0.25">
      <c r="AY2198" s="142">
        <f t="shared" si="39"/>
        <v>1</v>
      </c>
      <c r="AZ2198" s="142">
        <f>IF(BA2198="",0,IFERROR(IF(VLOOKUP(BA2198,BA$44:BA2197,1,0)&gt;0,0,0),1))</f>
        <v>0</v>
      </c>
      <c r="BA2198" s="143">
        <f>IF(DATOS!J2156=AW$45,DATOS!C2156,"")</f>
        <v>0</v>
      </c>
    </row>
    <row r="2199" spans="51:53" x14ac:dyDescent="0.25">
      <c r="AY2199" s="142">
        <f t="shared" si="39"/>
        <v>1</v>
      </c>
      <c r="AZ2199" s="142">
        <f>IF(BA2199="",0,IFERROR(IF(VLOOKUP(BA2199,BA$44:BA2198,1,0)&gt;0,0,0),1))</f>
        <v>0</v>
      </c>
      <c r="BA2199" s="143">
        <f>IF(DATOS!J2157=AW$45,DATOS!C2157,"")</f>
        <v>0</v>
      </c>
    </row>
    <row r="2200" spans="51:53" x14ac:dyDescent="0.25">
      <c r="AY2200" s="142">
        <f t="shared" si="39"/>
        <v>1</v>
      </c>
      <c r="AZ2200" s="142">
        <f>IF(BA2200="",0,IFERROR(IF(VLOOKUP(BA2200,BA$44:BA2199,1,0)&gt;0,0,0),1))</f>
        <v>0</v>
      </c>
      <c r="BA2200" s="143">
        <f>IF(DATOS!J2158=AW$45,DATOS!C2158,"")</f>
        <v>0</v>
      </c>
    </row>
    <row r="2201" spans="51:53" x14ac:dyDescent="0.25">
      <c r="AY2201" s="142">
        <f t="shared" si="39"/>
        <v>1</v>
      </c>
      <c r="AZ2201" s="142">
        <f>IF(BA2201="",0,IFERROR(IF(VLOOKUP(BA2201,BA$44:BA2200,1,0)&gt;0,0,0),1))</f>
        <v>0</v>
      </c>
      <c r="BA2201" s="143">
        <f>IF(DATOS!J2159=AW$45,DATOS!C2159,"")</f>
        <v>0</v>
      </c>
    </row>
    <row r="2202" spans="51:53" x14ac:dyDescent="0.25">
      <c r="AY2202" s="142">
        <f t="shared" si="39"/>
        <v>1</v>
      </c>
      <c r="AZ2202" s="142">
        <f>IF(BA2202="",0,IFERROR(IF(VLOOKUP(BA2202,BA$44:BA2201,1,0)&gt;0,0,0),1))</f>
        <v>0</v>
      </c>
      <c r="BA2202" s="143">
        <f>IF(DATOS!J2160=AW$45,DATOS!C2160,"")</f>
        <v>0</v>
      </c>
    </row>
    <row r="2203" spans="51:53" x14ac:dyDescent="0.25">
      <c r="AY2203" s="142">
        <f t="shared" si="39"/>
        <v>1</v>
      </c>
      <c r="AZ2203" s="142">
        <f>IF(BA2203="",0,IFERROR(IF(VLOOKUP(BA2203,BA$44:BA2202,1,0)&gt;0,0,0),1))</f>
        <v>0</v>
      </c>
      <c r="BA2203" s="143">
        <f>IF(DATOS!J2161=AW$45,DATOS!C2161,"")</f>
        <v>0</v>
      </c>
    </row>
    <row r="2204" spans="51:53" x14ac:dyDescent="0.25">
      <c r="AY2204" s="142">
        <f t="shared" si="39"/>
        <v>1</v>
      </c>
      <c r="AZ2204" s="142">
        <f>IF(BA2204="",0,IFERROR(IF(VLOOKUP(BA2204,BA$44:BA2203,1,0)&gt;0,0,0),1))</f>
        <v>0</v>
      </c>
      <c r="BA2204" s="143">
        <f>IF(DATOS!J2162=AW$45,DATOS!C2162,"")</f>
        <v>0</v>
      </c>
    </row>
    <row r="2205" spans="51:53" x14ac:dyDescent="0.25">
      <c r="AY2205" s="142">
        <f t="shared" si="39"/>
        <v>1</v>
      </c>
      <c r="AZ2205" s="142">
        <f>IF(BA2205="",0,IFERROR(IF(VLOOKUP(BA2205,BA$44:BA2204,1,0)&gt;0,0,0),1))</f>
        <v>0</v>
      </c>
      <c r="BA2205" s="143">
        <f>IF(DATOS!J2163=AW$45,DATOS!C2163,"")</f>
        <v>0</v>
      </c>
    </row>
    <row r="2206" spans="51:53" x14ac:dyDescent="0.25">
      <c r="AY2206" s="142">
        <f t="shared" si="39"/>
        <v>1</v>
      </c>
      <c r="AZ2206" s="142">
        <f>IF(BA2206="",0,IFERROR(IF(VLOOKUP(BA2206,BA$44:BA2205,1,0)&gt;0,0,0),1))</f>
        <v>0</v>
      </c>
      <c r="BA2206" s="143">
        <f>IF(DATOS!J2164=AW$45,DATOS!C2164,"")</f>
        <v>0</v>
      </c>
    </row>
    <row r="2207" spans="51:53" x14ac:dyDescent="0.25">
      <c r="AY2207" s="142">
        <f t="shared" si="39"/>
        <v>1</v>
      </c>
      <c r="AZ2207" s="142">
        <f>IF(BA2207="",0,IFERROR(IF(VLOOKUP(BA2207,BA$44:BA2206,1,0)&gt;0,0,0),1))</f>
        <v>0</v>
      </c>
      <c r="BA2207" s="143">
        <f>IF(DATOS!J2165=AW$45,DATOS!C2165,"")</f>
        <v>0</v>
      </c>
    </row>
    <row r="2208" spans="51:53" x14ac:dyDescent="0.25">
      <c r="AY2208" s="142">
        <f t="shared" si="39"/>
        <v>1</v>
      </c>
      <c r="AZ2208" s="142">
        <f>IF(BA2208="",0,IFERROR(IF(VLOOKUP(BA2208,BA$44:BA2207,1,0)&gt;0,0,0),1))</f>
        <v>0</v>
      </c>
      <c r="BA2208" s="143">
        <f>IF(DATOS!J2166=AW$45,DATOS!C2166,"")</f>
        <v>0</v>
      </c>
    </row>
    <row r="2209" spans="51:53" x14ac:dyDescent="0.25">
      <c r="AY2209" s="142">
        <f t="shared" si="39"/>
        <v>1</v>
      </c>
      <c r="AZ2209" s="142">
        <f>IF(BA2209="",0,IFERROR(IF(VLOOKUP(BA2209,BA$44:BA2208,1,0)&gt;0,0,0),1))</f>
        <v>0</v>
      </c>
      <c r="BA2209" s="143">
        <f>IF(DATOS!J2167=AW$45,DATOS!C2167,"")</f>
        <v>0</v>
      </c>
    </row>
    <row r="2210" spans="51:53" x14ac:dyDescent="0.25">
      <c r="AY2210" s="142">
        <f t="shared" si="39"/>
        <v>1</v>
      </c>
      <c r="AZ2210" s="142">
        <f>IF(BA2210="",0,IFERROR(IF(VLOOKUP(BA2210,BA$44:BA2209,1,0)&gt;0,0,0),1))</f>
        <v>0</v>
      </c>
      <c r="BA2210" s="143">
        <f>IF(DATOS!J2168=AW$45,DATOS!C2168,"")</f>
        <v>0</v>
      </c>
    </row>
    <row r="2211" spans="51:53" x14ac:dyDescent="0.25">
      <c r="AY2211" s="142">
        <f t="shared" si="39"/>
        <v>1</v>
      </c>
      <c r="AZ2211" s="142">
        <f>IF(BA2211="",0,IFERROR(IF(VLOOKUP(BA2211,BA$44:BA2210,1,0)&gt;0,0,0),1))</f>
        <v>0</v>
      </c>
      <c r="BA2211" s="143">
        <f>IF(DATOS!J2169=AW$45,DATOS!C2169,"")</f>
        <v>0</v>
      </c>
    </row>
    <row r="2212" spans="51:53" x14ac:dyDescent="0.25">
      <c r="AY2212" s="142">
        <f t="shared" si="39"/>
        <v>1</v>
      </c>
      <c r="AZ2212" s="142">
        <f>IF(BA2212="",0,IFERROR(IF(VLOOKUP(BA2212,BA$44:BA2211,1,0)&gt;0,0,0),1))</f>
        <v>0</v>
      </c>
      <c r="BA2212" s="143">
        <f>IF(DATOS!J2170=AW$45,DATOS!C2170,"")</f>
        <v>0</v>
      </c>
    </row>
    <row r="2213" spans="51:53" x14ac:dyDescent="0.25">
      <c r="AY2213" s="142">
        <f t="shared" si="39"/>
        <v>1</v>
      </c>
      <c r="AZ2213" s="142">
        <f>IF(BA2213="",0,IFERROR(IF(VLOOKUP(BA2213,BA$44:BA2212,1,0)&gt;0,0,0),1))</f>
        <v>0</v>
      </c>
      <c r="BA2213" s="143">
        <f>IF(DATOS!J2171=AW$45,DATOS!C2171,"")</f>
        <v>0</v>
      </c>
    </row>
    <row r="2214" spans="51:53" x14ac:dyDescent="0.25">
      <c r="AY2214" s="142">
        <f t="shared" si="39"/>
        <v>1</v>
      </c>
      <c r="AZ2214" s="142">
        <f>IF(BA2214="",0,IFERROR(IF(VLOOKUP(BA2214,BA$44:BA2213,1,0)&gt;0,0,0),1))</f>
        <v>0</v>
      </c>
      <c r="BA2214" s="143">
        <f>IF(DATOS!J2172=AW$45,DATOS!C2172,"")</f>
        <v>0</v>
      </c>
    </row>
    <row r="2215" spans="51:53" x14ac:dyDescent="0.25">
      <c r="AY2215" s="142">
        <f t="shared" si="39"/>
        <v>1</v>
      </c>
      <c r="AZ2215" s="142">
        <f>IF(BA2215="",0,IFERROR(IF(VLOOKUP(BA2215,BA$44:BA2214,1,0)&gt;0,0,0),1))</f>
        <v>0</v>
      </c>
      <c r="BA2215" s="143">
        <f>IF(DATOS!J2173=AW$45,DATOS!C2173,"")</f>
        <v>0</v>
      </c>
    </row>
    <row r="2216" spans="51:53" x14ac:dyDescent="0.25">
      <c r="AY2216" s="142">
        <f t="shared" si="39"/>
        <v>1</v>
      </c>
      <c r="AZ2216" s="142">
        <f>IF(BA2216="",0,IFERROR(IF(VLOOKUP(BA2216,BA$44:BA2215,1,0)&gt;0,0,0),1))</f>
        <v>0</v>
      </c>
      <c r="BA2216" s="143">
        <f>IF(DATOS!J2174=AW$45,DATOS!C2174,"")</f>
        <v>0</v>
      </c>
    </row>
    <row r="2217" spans="51:53" x14ac:dyDescent="0.25">
      <c r="AY2217" s="142">
        <f t="shared" si="39"/>
        <v>1</v>
      </c>
      <c r="AZ2217" s="142">
        <f>IF(BA2217="",0,IFERROR(IF(VLOOKUP(BA2217,BA$44:BA2216,1,0)&gt;0,0,0),1))</f>
        <v>0</v>
      </c>
      <c r="BA2217" s="143">
        <f>IF(DATOS!J2175=AW$45,DATOS!C2175,"")</f>
        <v>0</v>
      </c>
    </row>
    <row r="2218" spans="51:53" x14ac:dyDescent="0.25">
      <c r="AY2218" s="142">
        <f t="shared" si="39"/>
        <v>1</v>
      </c>
      <c r="AZ2218" s="142">
        <f>IF(BA2218="",0,IFERROR(IF(VLOOKUP(BA2218,BA$44:BA2217,1,0)&gt;0,0,0),1))</f>
        <v>0</v>
      </c>
      <c r="BA2218" s="143">
        <f>IF(DATOS!J2176=AW$45,DATOS!C2176,"")</f>
        <v>0</v>
      </c>
    </row>
    <row r="2219" spans="51:53" x14ac:dyDescent="0.25">
      <c r="AY2219" s="142">
        <f t="shared" si="39"/>
        <v>1</v>
      </c>
      <c r="AZ2219" s="142">
        <f>IF(BA2219="",0,IFERROR(IF(VLOOKUP(BA2219,BA$44:BA2218,1,0)&gt;0,0,0),1))</f>
        <v>0</v>
      </c>
      <c r="BA2219" s="143">
        <f>IF(DATOS!J2177=AW$45,DATOS!C2177,"")</f>
        <v>0</v>
      </c>
    </row>
    <row r="2220" spans="51:53" x14ac:dyDescent="0.25">
      <c r="AY2220" s="142">
        <f t="shared" ref="AY2220:AY2283" si="40">AY2219+AZ2220</f>
        <v>1</v>
      </c>
      <c r="AZ2220" s="142">
        <f>IF(BA2220="",0,IFERROR(IF(VLOOKUP(BA2220,BA$44:BA2219,1,0)&gt;0,0,0),1))</f>
        <v>0</v>
      </c>
      <c r="BA2220" s="143">
        <f>IF(DATOS!J2178=AW$45,DATOS!C2178,"")</f>
        <v>0</v>
      </c>
    </row>
    <row r="2221" spans="51:53" x14ac:dyDescent="0.25">
      <c r="AY2221" s="142">
        <f t="shared" si="40"/>
        <v>1</v>
      </c>
      <c r="AZ2221" s="142">
        <f>IF(BA2221="",0,IFERROR(IF(VLOOKUP(BA2221,BA$44:BA2220,1,0)&gt;0,0,0),1))</f>
        <v>0</v>
      </c>
      <c r="BA2221" s="143">
        <f>IF(DATOS!J2179=AW$45,DATOS!C2179,"")</f>
        <v>0</v>
      </c>
    </row>
    <row r="2222" spans="51:53" x14ac:dyDescent="0.25">
      <c r="AY2222" s="142">
        <f t="shared" si="40"/>
        <v>1</v>
      </c>
      <c r="AZ2222" s="142">
        <f>IF(BA2222="",0,IFERROR(IF(VLOOKUP(BA2222,BA$44:BA2221,1,0)&gt;0,0,0),1))</f>
        <v>0</v>
      </c>
      <c r="BA2222" s="143">
        <f>IF(DATOS!J2180=AW$45,DATOS!C2180,"")</f>
        <v>0</v>
      </c>
    </row>
    <row r="2223" spans="51:53" x14ac:dyDescent="0.25">
      <c r="AY2223" s="142">
        <f t="shared" si="40"/>
        <v>1</v>
      </c>
      <c r="AZ2223" s="142">
        <f>IF(BA2223="",0,IFERROR(IF(VLOOKUP(BA2223,BA$44:BA2222,1,0)&gt;0,0,0),1))</f>
        <v>0</v>
      </c>
      <c r="BA2223" s="143">
        <f>IF(DATOS!J2181=AW$45,DATOS!C2181,"")</f>
        <v>0</v>
      </c>
    </row>
    <row r="2224" spans="51:53" x14ac:dyDescent="0.25">
      <c r="AY2224" s="142">
        <f t="shared" si="40"/>
        <v>1</v>
      </c>
      <c r="AZ2224" s="142">
        <f>IF(BA2224="",0,IFERROR(IF(VLOOKUP(BA2224,BA$44:BA2223,1,0)&gt;0,0,0),1))</f>
        <v>0</v>
      </c>
      <c r="BA2224" s="143">
        <f>IF(DATOS!J2182=AW$45,DATOS!C2182,"")</f>
        <v>0</v>
      </c>
    </row>
    <row r="2225" spans="51:53" x14ac:dyDescent="0.25">
      <c r="AY2225" s="142">
        <f t="shared" si="40"/>
        <v>1</v>
      </c>
      <c r="AZ2225" s="142">
        <f>IF(BA2225="",0,IFERROR(IF(VLOOKUP(BA2225,BA$44:BA2224,1,0)&gt;0,0,0),1))</f>
        <v>0</v>
      </c>
      <c r="BA2225" s="143">
        <f>IF(DATOS!J2183=AW$45,DATOS!C2183,"")</f>
        <v>0</v>
      </c>
    </row>
    <row r="2226" spans="51:53" x14ac:dyDescent="0.25">
      <c r="AY2226" s="142">
        <f t="shared" si="40"/>
        <v>1</v>
      </c>
      <c r="AZ2226" s="142">
        <f>IF(BA2226="",0,IFERROR(IF(VLOOKUP(BA2226,BA$44:BA2225,1,0)&gt;0,0,0),1))</f>
        <v>0</v>
      </c>
      <c r="BA2226" s="143">
        <f>IF(DATOS!J2184=AW$45,DATOS!C2184,"")</f>
        <v>0</v>
      </c>
    </row>
    <row r="2227" spans="51:53" x14ac:dyDescent="0.25">
      <c r="AY2227" s="142">
        <f t="shared" si="40"/>
        <v>1</v>
      </c>
      <c r="AZ2227" s="142">
        <f>IF(BA2227="",0,IFERROR(IF(VLOOKUP(BA2227,BA$44:BA2226,1,0)&gt;0,0,0),1))</f>
        <v>0</v>
      </c>
      <c r="BA2227" s="143">
        <f>IF(DATOS!J2185=AW$45,DATOS!C2185,"")</f>
        <v>0</v>
      </c>
    </row>
    <row r="2228" spans="51:53" x14ac:dyDescent="0.25">
      <c r="AY2228" s="142">
        <f t="shared" si="40"/>
        <v>1</v>
      </c>
      <c r="AZ2228" s="142">
        <f>IF(BA2228="",0,IFERROR(IF(VLOOKUP(BA2228,BA$44:BA2227,1,0)&gt;0,0,0),1))</f>
        <v>0</v>
      </c>
      <c r="BA2228" s="143">
        <f>IF(DATOS!J2186=AW$45,DATOS!C2186,"")</f>
        <v>0</v>
      </c>
    </row>
    <row r="2229" spans="51:53" x14ac:dyDescent="0.25">
      <c r="AY2229" s="142">
        <f t="shared" si="40"/>
        <v>1</v>
      </c>
      <c r="AZ2229" s="142">
        <f>IF(BA2229="",0,IFERROR(IF(VLOOKUP(BA2229,BA$44:BA2228,1,0)&gt;0,0,0),1))</f>
        <v>0</v>
      </c>
      <c r="BA2229" s="143">
        <f>IF(DATOS!J2187=AW$45,DATOS!C2187,"")</f>
        <v>0</v>
      </c>
    </row>
    <row r="2230" spans="51:53" x14ac:dyDescent="0.25">
      <c r="AY2230" s="142">
        <f t="shared" si="40"/>
        <v>1</v>
      </c>
      <c r="AZ2230" s="142">
        <f>IF(BA2230="",0,IFERROR(IF(VLOOKUP(BA2230,BA$44:BA2229,1,0)&gt;0,0,0),1))</f>
        <v>0</v>
      </c>
      <c r="BA2230" s="143">
        <f>IF(DATOS!J2188=AW$45,DATOS!C2188,"")</f>
        <v>0</v>
      </c>
    </row>
    <row r="2231" spans="51:53" x14ac:dyDescent="0.25">
      <c r="AY2231" s="142">
        <f t="shared" si="40"/>
        <v>1</v>
      </c>
      <c r="AZ2231" s="142">
        <f>IF(BA2231="",0,IFERROR(IF(VLOOKUP(BA2231,BA$44:BA2230,1,0)&gt;0,0,0),1))</f>
        <v>0</v>
      </c>
      <c r="BA2231" s="143">
        <f>IF(DATOS!J2189=AW$45,DATOS!C2189,"")</f>
        <v>0</v>
      </c>
    </row>
    <row r="2232" spans="51:53" x14ac:dyDescent="0.25">
      <c r="AY2232" s="142">
        <f t="shared" si="40"/>
        <v>1</v>
      </c>
      <c r="AZ2232" s="142">
        <f>IF(BA2232="",0,IFERROR(IF(VLOOKUP(BA2232,BA$44:BA2231,1,0)&gt;0,0,0),1))</f>
        <v>0</v>
      </c>
      <c r="BA2232" s="143">
        <f>IF(DATOS!J2190=AW$45,DATOS!C2190,"")</f>
        <v>0</v>
      </c>
    </row>
    <row r="2233" spans="51:53" x14ac:dyDescent="0.25">
      <c r="AY2233" s="142">
        <f t="shared" si="40"/>
        <v>1</v>
      </c>
      <c r="AZ2233" s="142">
        <f>IF(BA2233="",0,IFERROR(IF(VLOOKUP(BA2233,BA$44:BA2232,1,0)&gt;0,0,0),1))</f>
        <v>0</v>
      </c>
      <c r="BA2233" s="143">
        <f>IF(DATOS!J2191=AW$45,DATOS!C2191,"")</f>
        <v>0</v>
      </c>
    </row>
    <row r="2234" spans="51:53" x14ac:dyDescent="0.25">
      <c r="AY2234" s="142">
        <f t="shared" si="40"/>
        <v>1</v>
      </c>
      <c r="AZ2234" s="142">
        <f>IF(BA2234="",0,IFERROR(IF(VLOOKUP(BA2234,BA$44:BA2233,1,0)&gt;0,0,0),1))</f>
        <v>0</v>
      </c>
      <c r="BA2234" s="143">
        <f>IF(DATOS!J2192=AW$45,DATOS!C2192,"")</f>
        <v>0</v>
      </c>
    </row>
    <row r="2235" spans="51:53" x14ac:dyDescent="0.25">
      <c r="AY2235" s="142">
        <f t="shared" si="40"/>
        <v>1</v>
      </c>
      <c r="AZ2235" s="142">
        <f>IF(BA2235="",0,IFERROR(IF(VLOOKUP(BA2235,BA$44:BA2234,1,0)&gt;0,0,0),1))</f>
        <v>0</v>
      </c>
      <c r="BA2235" s="143">
        <f>IF(DATOS!J2193=AW$45,DATOS!C2193,"")</f>
        <v>0</v>
      </c>
    </row>
    <row r="2236" spans="51:53" x14ac:dyDescent="0.25">
      <c r="AY2236" s="142">
        <f t="shared" si="40"/>
        <v>1</v>
      </c>
      <c r="AZ2236" s="142">
        <f>IF(BA2236="",0,IFERROR(IF(VLOOKUP(BA2236,BA$44:BA2235,1,0)&gt;0,0,0),1))</f>
        <v>0</v>
      </c>
      <c r="BA2236" s="143">
        <f>IF(DATOS!J2194=AW$45,DATOS!C2194,"")</f>
        <v>0</v>
      </c>
    </row>
    <row r="2237" spans="51:53" x14ac:dyDescent="0.25">
      <c r="AY2237" s="142">
        <f t="shared" si="40"/>
        <v>1</v>
      </c>
      <c r="AZ2237" s="142">
        <f>IF(BA2237="",0,IFERROR(IF(VLOOKUP(BA2237,BA$44:BA2236,1,0)&gt;0,0,0),1))</f>
        <v>0</v>
      </c>
      <c r="BA2237" s="143">
        <f>IF(DATOS!J2195=AW$45,DATOS!C2195,"")</f>
        <v>0</v>
      </c>
    </row>
    <row r="2238" spans="51:53" x14ac:dyDescent="0.25">
      <c r="AY2238" s="142">
        <f t="shared" si="40"/>
        <v>1</v>
      </c>
      <c r="AZ2238" s="142">
        <f>IF(BA2238="",0,IFERROR(IF(VLOOKUP(BA2238,BA$44:BA2237,1,0)&gt;0,0,0),1))</f>
        <v>0</v>
      </c>
      <c r="BA2238" s="143">
        <f>IF(DATOS!J2196=AW$45,DATOS!C2196,"")</f>
        <v>0</v>
      </c>
    </row>
    <row r="2239" spans="51:53" x14ac:dyDescent="0.25">
      <c r="AY2239" s="142">
        <f t="shared" si="40"/>
        <v>1</v>
      </c>
      <c r="AZ2239" s="142">
        <f>IF(BA2239="",0,IFERROR(IF(VLOOKUP(BA2239,BA$44:BA2238,1,0)&gt;0,0,0),1))</f>
        <v>0</v>
      </c>
      <c r="BA2239" s="143">
        <f>IF(DATOS!J2197=AW$45,DATOS!C2197,"")</f>
        <v>0</v>
      </c>
    </row>
    <row r="2240" spans="51:53" x14ac:dyDescent="0.25">
      <c r="AY2240" s="142">
        <f t="shared" si="40"/>
        <v>1</v>
      </c>
      <c r="AZ2240" s="142">
        <f>IF(BA2240="",0,IFERROR(IF(VLOOKUP(BA2240,BA$44:BA2239,1,0)&gt;0,0,0),1))</f>
        <v>0</v>
      </c>
      <c r="BA2240" s="143">
        <f>IF(DATOS!J2198=AW$45,DATOS!C2198,"")</f>
        <v>0</v>
      </c>
    </row>
    <row r="2241" spans="51:53" x14ac:dyDescent="0.25">
      <c r="AY2241" s="142">
        <f t="shared" si="40"/>
        <v>1</v>
      </c>
      <c r="AZ2241" s="142">
        <f>IF(BA2241="",0,IFERROR(IF(VLOOKUP(BA2241,BA$44:BA2240,1,0)&gt;0,0,0),1))</f>
        <v>0</v>
      </c>
      <c r="BA2241" s="143">
        <f>IF(DATOS!J2199=AW$45,DATOS!C2199,"")</f>
        <v>0</v>
      </c>
    </row>
    <row r="2242" spans="51:53" x14ac:dyDescent="0.25">
      <c r="AY2242" s="142">
        <f t="shared" si="40"/>
        <v>1</v>
      </c>
      <c r="AZ2242" s="142">
        <f>IF(BA2242="",0,IFERROR(IF(VLOOKUP(BA2242,BA$44:BA2241,1,0)&gt;0,0,0),1))</f>
        <v>0</v>
      </c>
      <c r="BA2242" s="143">
        <f>IF(DATOS!J2200=AW$45,DATOS!C2200,"")</f>
        <v>0</v>
      </c>
    </row>
    <row r="2243" spans="51:53" x14ac:dyDescent="0.25">
      <c r="AY2243" s="142">
        <f t="shared" si="40"/>
        <v>1</v>
      </c>
      <c r="AZ2243" s="142">
        <f>IF(BA2243="",0,IFERROR(IF(VLOOKUP(BA2243,BA$44:BA2242,1,0)&gt;0,0,0),1))</f>
        <v>0</v>
      </c>
      <c r="BA2243" s="143">
        <f>IF(DATOS!J2201=AW$45,DATOS!C2201,"")</f>
        <v>0</v>
      </c>
    </row>
    <row r="2244" spans="51:53" x14ac:dyDescent="0.25">
      <c r="AY2244" s="142">
        <f t="shared" si="40"/>
        <v>1</v>
      </c>
      <c r="AZ2244" s="142">
        <f>IF(BA2244="",0,IFERROR(IF(VLOOKUP(BA2244,BA$44:BA2243,1,0)&gt;0,0,0),1))</f>
        <v>0</v>
      </c>
      <c r="BA2244" s="143">
        <f>IF(DATOS!J2202=AW$45,DATOS!C2202,"")</f>
        <v>0</v>
      </c>
    </row>
    <row r="2245" spans="51:53" x14ac:dyDescent="0.25">
      <c r="AY2245" s="142">
        <f t="shared" si="40"/>
        <v>1</v>
      </c>
      <c r="AZ2245" s="142">
        <f>IF(BA2245="",0,IFERROR(IF(VLOOKUP(BA2245,BA$44:BA2244,1,0)&gt;0,0,0),1))</f>
        <v>0</v>
      </c>
      <c r="BA2245" s="143">
        <f>IF(DATOS!J2203=AW$45,DATOS!C2203,"")</f>
        <v>0</v>
      </c>
    </row>
    <row r="2246" spans="51:53" x14ac:dyDescent="0.25">
      <c r="AY2246" s="142">
        <f t="shared" si="40"/>
        <v>1</v>
      </c>
      <c r="AZ2246" s="142">
        <f>IF(BA2246="",0,IFERROR(IF(VLOOKUP(BA2246,BA$44:BA2245,1,0)&gt;0,0,0),1))</f>
        <v>0</v>
      </c>
      <c r="BA2246" s="143">
        <f>IF(DATOS!J2204=AW$45,DATOS!C2204,"")</f>
        <v>0</v>
      </c>
    </row>
    <row r="2247" spans="51:53" x14ac:dyDescent="0.25">
      <c r="AY2247" s="142">
        <f t="shared" si="40"/>
        <v>1</v>
      </c>
      <c r="AZ2247" s="142">
        <f>IF(BA2247="",0,IFERROR(IF(VLOOKUP(BA2247,BA$44:BA2246,1,0)&gt;0,0,0),1))</f>
        <v>0</v>
      </c>
      <c r="BA2247" s="143">
        <f>IF(DATOS!J2205=AW$45,DATOS!C2205,"")</f>
        <v>0</v>
      </c>
    </row>
    <row r="2248" spans="51:53" x14ac:dyDescent="0.25">
      <c r="AY2248" s="142">
        <f t="shared" si="40"/>
        <v>1</v>
      </c>
      <c r="AZ2248" s="142">
        <f>IF(BA2248="",0,IFERROR(IF(VLOOKUP(BA2248,BA$44:BA2247,1,0)&gt;0,0,0),1))</f>
        <v>0</v>
      </c>
      <c r="BA2248" s="143">
        <f>IF(DATOS!J2206=AW$45,DATOS!C2206,"")</f>
        <v>0</v>
      </c>
    </row>
    <row r="2249" spans="51:53" x14ac:dyDescent="0.25">
      <c r="AY2249" s="142">
        <f t="shared" si="40"/>
        <v>1</v>
      </c>
      <c r="AZ2249" s="142">
        <f>IF(BA2249="",0,IFERROR(IF(VLOOKUP(BA2249,BA$44:BA2248,1,0)&gt;0,0,0),1))</f>
        <v>0</v>
      </c>
      <c r="BA2249" s="143">
        <f>IF(DATOS!J2207=AW$45,DATOS!C2207,"")</f>
        <v>0</v>
      </c>
    </row>
    <row r="2250" spans="51:53" x14ac:dyDescent="0.25">
      <c r="AY2250" s="142">
        <f t="shared" si="40"/>
        <v>1</v>
      </c>
      <c r="AZ2250" s="142">
        <f>IF(BA2250="",0,IFERROR(IF(VLOOKUP(BA2250,BA$44:BA2249,1,0)&gt;0,0,0),1))</f>
        <v>0</v>
      </c>
      <c r="BA2250" s="143">
        <f>IF(DATOS!J2208=AW$45,DATOS!C2208,"")</f>
        <v>0</v>
      </c>
    </row>
    <row r="2251" spans="51:53" x14ac:dyDescent="0.25">
      <c r="AY2251" s="142">
        <f t="shared" si="40"/>
        <v>1</v>
      </c>
      <c r="AZ2251" s="142">
        <f>IF(BA2251="",0,IFERROR(IF(VLOOKUP(BA2251,BA$44:BA2250,1,0)&gt;0,0,0),1))</f>
        <v>0</v>
      </c>
      <c r="BA2251" s="143">
        <f>IF(DATOS!J2209=AW$45,DATOS!C2209,"")</f>
        <v>0</v>
      </c>
    </row>
    <row r="2252" spans="51:53" x14ac:dyDescent="0.25">
      <c r="AY2252" s="142">
        <f t="shared" si="40"/>
        <v>1</v>
      </c>
      <c r="AZ2252" s="142">
        <f>IF(BA2252="",0,IFERROR(IF(VLOOKUP(BA2252,BA$44:BA2251,1,0)&gt;0,0,0),1))</f>
        <v>0</v>
      </c>
      <c r="BA2252" s="143">
        <f>IF(DATOS!J2210=AW$45,DATOS!C2210,"")</f>
        <v>0</v>
      </c>
    </row>
    <row r="2253" spans="51:53" x14ac:dyDescent="0.25">
      <c r="AY2253" s="142">
        <f t="shared" si="40"/>
        <v>1</v>
      </c>
      <c r="AZ2253" s="142">
        <f>IF(BA2253="",0,IFERROR(IF(VLOOKUP(BA2253,BA$44:BA2252,1,0)&gt;0,0,0),1))</f>
        <v>0</v>
      </c>
      <c r="BA2253" s="143">
        <f>IF(DATOS!J2211=AW$45,DATOS!C2211,"")</f>
        <v>0</v>
      </c>
    </row>
    <row r="2254" spans="51:53" x14ac:dyDescent="0.25">
      <c r="AY2254" s="142">
        <f t="shared" si="40"/>
        <v>1</v>
      </c>
      <c r="AZ2254" s="142">
        <f>IF(BA2254="",0,IFERROR(IF(VLOOKUP(BA2254,BA$44:BA2253,1,0)&gt;0,0,0),1))</f>
        <v>0</v>
      </c>
      <c r="BA2254" s="143">
        <f>IF(DATOS!J2212=AW$45,DATOS!C2212,"")</f>
        <v>0</v>
      </c>
    </row>
    <row r="2255" spans="51:53" x14ac:dyDescent="0.25">
      <c r="AY2255" s="142">
        <f t="shared" si="40"/>
        <v>1</v>
      </c>
      <c r="AZ2255" s="142">
        <f>IF(BA2255="",0,IFERROR(IF(VLOOKUP(BA2255,BA$44:BA2254,1,0)&gt;0,0,0),1))</f>
        <v>0</v>
      </c>
      <c r="BA2255" s="143">
        <f>IF(DATOS!J2213=AW$45,DATOS!C2213,"")</f>
        <v>0</v>
      </c>
    </row>
    <row r="2256" spans="51:53" x14ac:dyDescent="0.25">
      <c r="AY2256" s="142">
        <f t="shared" si="40"/>
        <v>1</v>
      </c>
      <c r="AZ2256" s="142">
        <f>IF(BA2256="",0,IFERROR(IF(VLOOKUP(BA2256,BA$44:BA2255,1,0)&gt;0,0,0),1))</f>
        <v>0</v>
      </c>
      <c r="BA2256" s="143">
        <f>IF(DATOS!J2214=AW$45,DATOS!C2214,"")</f>
        <v>0</v>
      </c>
    </row>
    <row r="2257" spans="51:53" x14ac:dyDescent="0.25">
      <c r="AY2257" s="142">
        <f t="shared" si="40"/>
        <v>1</v>
      </c>
      <c r="AZ2257" s="142">
        <f>IF(BA2257="",0,IFERROR(IF(VLOOKUP(BA2257,BA$44:BA2256,1,0)&gt;0,0,0),1))</f>
        <v>0</v>
      </c>
      <c r="BA2257" s="143">
        <f>IF(DATOS!J2215=AW$45,DATOS!C2215,"")</f>
        <v>0</v>
      </c>
    </row>
    <row r="2258" spans="51:53" x14ac:dyDescent="0.25">
      <c r="AY2258" s="142">
        <f t="shared" si="40"/>
        <v>1</v>
      </c>
      <c r="AZ2258" s="142">
        <f>IF(BA2258="",0,IFERROR(IF(VLOOKUP(BA2258,BA$44:BA2257,1,0)&gt;0,0,0),1))</f>
        <v>0</v>
      </c>
      <c r="BA2258" s="143">
        <f>IF(DATOS!J2216=AW$45,DATOS!C2216,"")</f>
        <v>0</v>
      </c>
    </row>
    <row r="2259" spans="51:53" x14ac:dyDescent="0.25">
      <c r="AY2259" s="142">
        <f t="shared" si="40"/>
        <v>1</v>
      </c>
      <c r="AZ2259" s="142">
        <f>IF(BA2259="",0,IFERROR(IF(VLOOKUP(BA2259,BA$44:BA2258,1,0)&gt;0,0,0),1))</f>
        <v>0</v>
      </c>
      <c r="BA2259" s="143">
        <f>IF(DATOS!J2217=AW$45,DATOS!C2217,"")</f>
        <v>0</v>
      </c>
    </row>
    <row r="2260" spans="51:53" x14ac:dyDescent="0.25">
      <c r="AY2260" s="142">
        <f t="shared" si="40"/>
        <v>1</v>
      </c>
      <c r="AZ2260" s="142">
        <f>IF(BA2260="",0,IFERROR(IF(VLOOKUP(BA2260,BA$44:BA2259,1,0)&gt;0,0,0),1))</f>
        <v>0</v>
      </c>
      <c r="BA2260" s="143">
        <f>IF(DATOS!J2218=AW$45,DATOS!C2218,"")</f>
        <v>0</v>
      </c>
    </row>
    <row r="2261" spans="51:53" x14ac:dyDescent="0.25">
      <c r="AY2261" s="142">
        <f t="shared" si="40"/>
        <v>1</v>
      </c>
      <c r="AZ2261" s="142">
        <f>IF(BA2261="",0,IFERROR(IF(VLOOKUP(BA2261,BA$44:BA2260,1,0)&gt;0,0,0),1))</f>
        <v>0</v>
      </c>
      <c r="BA2261" s="143">
        <f>IF(DATOS!J2219=AW$45,DATOS!C2219,"")</f>
        <v>0</v>
      </c>
    </row>
    <row r="2262" spans="51:53" x14ac:dyDescent="0.25">
      <c r="AY2262" s="142">
        <f t="shared" si="40"/>
        <v>1</v>
      </c>
      <c r="AZ2262" s="142">
        <f>IF(BA2262="",0,IFERROR(IF(VLOOKUP(BA2262,BA$44:BA2261,1,0)&gt;0,0,0),1))</f>
        <v>0</v>
      </c>
      <c r="BA2262" s="143">
        <f>IF(DATOS!J2220=AW$45,DATOS!C2220,"")</f>
        <v>0</v>
      </c>
    </row>
    <row r="2263" spans="51:53" x14ac:dyDescent="0.25">
      <c r="AY2263" s="142">
        <f t="shared" si="40"/>
        <v>1</v>
      </c>
      <c r="AZ2263" s="142">
        <f>IF(BA2263="",0,IFERROR(IF(VLOOKUP(BA2263,BA$44:BA2262,1,0)&gt;0,0,0),1))</f>
        <v>0</v>
      </c>
      <c r="BA2263" s="143">
        <f>IF(DATOS!J2221=AW$45,DATOS!C2221,"")</f>
        <v>0</v>
      </c>
    </row>
    <row r="2264" spans="51:53" x14ac:dyDescent="0.25">
      <c r="AY2264" s="142">
        <f t="shared" si="40"/>
        <v>1</v>
      </c>
      <c r="AZ2264" s="142">
        <f>IF(BA2264="",0,IFERROR(IF(VLOOKUP(BA2264,BA$44:BA2263,1,0)&gt;0,0,0),1))</f>
        <v>0</v>
      </c>
      <c r="BA2264" s="143">
        <f>IF(DATOS!J2222=AW$45,DATOS!C2222,"")</f>
        <v>0</v>
      </c>
    </row>
    <row r="2265" spans="51:53" x14ac:dyDescent="0.25">
      <c r="AY2265" s="142">
        <f t="shared" si="40"/>
        <v>1</v>
      </c>
      <c r="AZ2265" s="142">
        <f>IF(BA2265="",0,IFERROR(IF(VLOOKUP(BA2265,BA$44:BA2264,1,0)&gt;0,0,0),1))</f>
        <v>0</v>
      </c>
      <c r="BA2265" s="143">
        <f>IF(DATOS!J2223=AW$45,DATOS!C2223,"")</f>
        <v>0</v>
      </c>
    </row>
    <row r="2266" spans="51:53" x14ac:dyDescent="0.25">
      <c r="AY2266" s="142">
        <f t="shared" si="40"/>
        <v>1</v>
      </c>
      <c r="AZ2266" s="142">
        <f>IF(BA2266="",0,IFERROR(IF(VLOOKUP(BA2266,BA$44:BA2265,1,0)&gt;0,0,0),1))</f>
        <v>0</v>
      </c>
      <c r="BA2266" s="143">
        <f>IF(DATOS!J2224=AW$45,DATOS!C2224,"")</f>
        <v>0</v>
      </c>
    </row>
    <row r="2267" spans="51:53" x14ac:dyDescent="0.25">
      <c r="AY2267" s="142">
        <f t="shared" si="40"/>
        <v>1</v>
      </c>
      <c r="AZ2267" s="142">
        <f>IF(BA2267="",0,IFERROR(IF(VLOOKUP(BA2267,BA$44:BA2266,1,0)&gt;0,0,0),1))</f>
        <v>0</v>
      </c>
      <c r="BA2267" s="143">
        <f>IF(DATOS!J2225=AW$45,DATOS!C2225,"")</f>
        <v>0</v>
      </c>
    </row>
    <row r="2268" spans="51:53" x14ac:dyDescent="0.25">
      <c r="AY2268" s="142">
        <f t="shared" si="40"/>
        <v>1</v>
      </c>
      <c r="AZ2268" s="142">
        <f>IF(BA2268="",0,IFERROR(IF(VLOOKUP(BA2268,BA$44:BA2267,1,0)&gt;0,0,0),1))</f>
        <v>0</v>
      </c>
      <c r="BA2268" s="143">
        <f>IF(DATOS!J2226=AW$45,DATOS!C2226,"")</f>
        <v>0</v>
      </c>
    </row>
    <row r="2269" spans="51:53" x14ac:dyDescent="0.25">
      <c r="AY2269" s="142">
        <f t="shared" si="40"/>
        <v>1</v>
      </c>
      <c r="AZ2269" s="142">
        <f>IF(BA2269="",0,IFERROR(IF(VLOOKUP(BA2269,BA$44:BA2268,1,0)&gt;0,0,0),1))</f>
        <v>0</v>
      </c>
      <c r="BA2269" s="143">
        <f>IF(DATOS!J2227=AW$45,DATOS!C2227,"")</f>
        <v>0</v>
      </c>
    </row>
    <row r="2270" spans="51:53" x14ac:dyDescent="0.25">
      <c r="AY2270" s="142">
        <f t="shared" si="40"/>
        <v>1</v>
      </c>
      <c r="AZ2270" s="142">
        <f>IF(BA2270="",0,IFERROR(IF(VLOOKUP(BA2270,BA$44:BA2269,1,0)&gt;0,0,0),1))</f>
        <v>0</v>
      </c>
      <c r="BA2270" s="143">
        <f>IF(DATOS!J2228=AW$45,DATOS!C2228,"")</f>
        <v>0</v>
      </c>
    </row>
    <row r="2271" spans="51:53" x14ac:dyDescent="0.25">
      <c r="AY2271" s="142">
        <f t="shared" si="40"/>
        <v>1</v>
      </c>
      <c r="AZ2271" s="142">
        <f>IF(BA2271="",0,IFERROR(IF(VLOOKUP(BA2271,BA$44:BA2270,1,0)&gt;0,0,0),1))</f>
        <v>0</v>
      </c>
      <c r="BA2271" s="143">
        <f>IF(DATOS!J2229=AW$45,DATOS!C2229,"")</f>
        <v>0</v>
      </c>
    </row>
    <row r="2272" spans="51:53" x14ac:dyDescent="0.25">
      <c r="AY2272" s="142">
        <f t="shared" si="40"/>
        <v>1</v>
      </c>
      <c r="AZ2272" s="142">
        <f>IF(BA2272="",0,IFERROR(IF(VLOOKUP(BA2272,BA$44:BA2271,1,0)&gt;0,0,0),1))</f>
        <v>0</v>
      </c>
      <c r="BA2272" s="143">
        <f>IF(DATOS!J2230=AW$45,DATOS!C2230,"")</f>
        <v>0</v>
      </c>
    </row>
    <row r="2273" spans="51:53" x14ac:dyDescent="0.25">
      <c r="AY2273" s="142">
        <f t="shared" si="40"/>
        <v>1</v>
      </c>
      <c r="AZ2273" s="142">
        <f>IF(BA2273="",0,IFERROR(IF(VLOOKUP(BA2273,BA$44:BA2272,1,0)&gt;0,0,0),1))</f>
        <v>0</v>
      </c>
      <c r="BA2273" s="143">
        <f>IF(DATOS!J2231=AW$45,DATOS!C2231,"")</f>
        <v>0</v>
      </c>
    </row>
    <row r="2274" spans="51:53" x14ac:dyDescent="0.25">
      <c r="AY2274" s="142">
        <f t="shared" si="40"/>
        <v>1</v>
      </c>
      <c r="AZ2274" s="142">
        <f>IF(BA2274="",0,IFERROR(IF(VLOOKUP(BA2274,BA$44:BA2273,1,0)&gt;0,0,0),1))</f>
        <v>0</v>
      </c>
      <c r="BA2274" s="143">
        <f>IF(DATOS!J2232=AW$45,DATOS!C2232,"")</f>
        <v>0</v>
      </c>
    </row>
    <row r="2275" spans="51:53" x14ac:dyDescent="0.25">
      <c r="AY2275" s="142">
        <f t="shared" si="40"/>
        <v>1</v>
      </c>
      <c r="AZ2275" s="142">
        <f>IF(BA2275="",0,IFERROR(IF(VLOOKUP(BA2275,BA$44:BA2274,1,0)&gt;0,0,0),1))</f>
        <v>0</v>
      </c>
      <c r="BA2275" s="143">
        <f>IF(DATOS!J2233=AW$45,DATOS!C2233,"")</f>
        <v>0</v>
      </c>
    </row>
    <row r="2276" spans="51:53" x14ac:dyDescent="0.25">
      <c r="AY2276" s="142">
        <f t="shared" si="40"/>
        <v>1</v>
      </c>
      <c r="AZ2276" s="142">
        <f>IF(BA2276="",0,IFERROR(IF(VLOOKUP(BA2276,BA$44:BA2275,1,0)&gt;0,0,0),1))</f>
        <v>0</v>
      </c>
      <c r="BA2276" s="143">
        <f>IF(DATOS!J2234=AW$45,DATOS!C2234,"")</f>
        <v>0</v>
      </c>
    </row>
    <row r="2277" spans="51:53" x14ac:dyDescent="0.25">
      <c r="AY2277" s="142">
        <f t="shared" si="40"/>
        <v>1</v>
      </c>
      <c r="AZ2277" s="142">
        <f>IF(BA2277="",0,IFERROR(IF(VLOOKUP(BA2277,BA$44:BA2276,1,0)&gt;0,0,0),1))</f>
        <v>0</v>
      </c>
      <c r="BA2277" s="143">
        <f>IF(DATOS!J2235=AW$45,DATOS!C2235,"")</f>
        <v>0</v>
      </c>
    </row>
    <row r="2278" spans="51:53" x14ac:dyDescent="0.25">
      <c r="AY2278" s="142">
        <f t="shared" si="40"/>
        <v>1</v>
      </c>
      <c r="AZ2278" s="142">
        <f>IF(BA2278="",0,IFERROR(IF(VLOOKUP(BA2278,BA$44:BA2277,1,0)&gt;0,0,0),1))</f>
        <v>0</v>
      </c>
      <c r="BA2278" s="143">
        <f>IF(DATOS!J2236=AW$45,DATOS!C2236,"")</f>
        <v>0</v>
      </c>
    </row>
    <row r="2279" spans="51:53" x14ac:dyDescent="0.25">
      <c r="AY2279" s="142">
        <f t="shared" si="40"/>
        <v>1</v>
      </c>
      <c r="AZ2279" s="142">
        <f>IF(BA2279="",0,IFERROR(IF(VLOOKUP(BA2279,BA$44:BA2278,1,0)&gt;0,0,0),1))</f>
        <v>0</v>
      </c>
      <c r="BA2279" s="143">
        <f>IF(DATOS!J2237=AW$45,DATOS!C2237,"")</f>
        <v>0</v>
      </c>
    </row>
    <row r="2280" spans="51:53" x14ac:dyDescent="0.25">
      <c r="AY2280" s="142">
        <f t="shared" si="40"/>
        <v>1</v>
      </c>
      <c r="AZ2280" s="142">
        <f>IF(BA2280="",0,IFERROR(IF(VLOOKUP(BA2280,BA$44:BA2279,1,0)&gt;0,0,0),1))</f>
        <v>0</v>
      </c>
      <c r="BA2280" s="143">
        <f>IF(DATOS!J2238=AW$45,DATOS!C2238,"")</f>
        <v>0</v>
      </c>
    </row>
    <row r="2281" spans="51:53" x14ac:dyDescent="0.25">
      <c r="AY2281" s="142">
        <f t="shared" si="40"/>
        <v>1</v>
      </c>
      <c r="AZ2281" s="142">
        <f>IF(BA2281="",0,IFERROR(IF(VLOOKUP(BA2281,BA$44:BA2280,1,0)&gt;0,0,0),1))</f>
        <v>0</v>
      </c>
      <c r="BA2281" s="143">
        <f>IF(DATOS!J2239=AW$45,DATOS!C2239,"")</f>
        <v>0</v>
      </c>
    </row>
    <row r="2282" spans="51:53" x14ac:dyDescent="0.25">
      <c r="AY2282" s="142">
        <f t="shared" si="40"/>
        <v>1</v>
      </c>
      <c r="AZ2282" s="142">
        <f>IF(BA2282="",0,IFERROR(IF(VLOOKUP(BA2282,BA$44:BA2281,1,0)&gt;0,0,0),1))</f>
        <v>0</v>
      </c>
      <c r="BA2282" s="143">
        <f>IF(DATOS!J2240=AW$45,DATOS!C2240,"")</f>
        <v>0</v>
      </c>
    </row>
    <row r="2283" spans="51:53" x14ac:dyDescent="0.25">
      <c r="AY2283" s="142">
        <f t="shared" si="40"/>
        <v>1</v>
      </c>
      <c r="AZ2283" s="142">
        <f>IF(BA2283="",0,IFERROR(IF(VLOOKUP(BA2283,BA$44:BA2282,1,0)&gt;0,0,0),1))</f>
        <v>0</v>
      </c>
      <c r="BA2283" s="143">
        <f>IF(DATOS!J2241=AW$45,DATOS!C2241,"")</f>
        <v>0</v>
      </c>
    </row>
    <row r="2284" spans="51:53" x14ac:dyDescent="0.25">
      <c r="AY2284" s="142">
        <f t="shared" ref="AY2284:AY2347" si="41">AY2283+AZ2284</f>
        <v>1</v>
      </c>
      <c r="AZ2284" s="142">
        <f>IF(BA2284="",0,IFERROR(IF(VLOOKUP(BA2284,BA$44:BA2283,1,0)&gt;0,0,0),1))</f>
        <v>0</v>
      </c>
      <c r="BA2284" s="143">
        <f>IF(DATOS!J2242=AW$45,DATOS!C2242,"")</f>
        <v>0</v>
      </c>
    </row>
    <row r="2285" spans="51:53" x14ac:dyDescent="0.25">
      <c r="AY2285" s="142">
        <f t="shared" si="41"/>
        <v>1</v>
      </c>
      <c r="AZ2285" s="142">
        <f>IF(BA2285="",0,IFERROR(IF(VLOOKUP(BA2285,BA$44:BA2284,1,0)&gt;0,0,0),1))</f>
        <v>0</v>
      </c>
      <c r="BA2285" s="143">
        <f>IF(DATOS!J2243=AW$45,DATOS!C2243,"")</f>
        <v>0</v>
      </c>
    </row>
    <row r="2286" spans="51:53" x14ac:dyDescent="0.25">
      <c r="AY2286" s="142">
        <f t="shared" si="41"/>
        <v>1</v>
      </c>
      <c r="AZ2286" s="142">
        <f>IF(BA2286="",0,IFERROR(IF(VLOOKUP(BA2286,BA$44:BA2285,1,0)&gt;0,0,0),1))</f>
        <v>0</v>
      </c>
      <c r="BA2286" s="143">
        <f>IF(DATOS!J2244=AW$45,DATOS!C2244,"")</f>
        <v>0</v>
      </c>
    </row>
    <row r="2287" spans="51:53" x14ac:dyDescent="0.25">
      <c r="AY2287" s="142">
        <f t="shared" si="41"/>
        <v>1</v>
      </c>
      <c r="AZ2287" s="142">
        <f>IF(BA2287="",0,IFERROR(IF(VLOOKUP(BA2287,BA$44:BA2286,1,0)&gt;0,0,0),1))</f>
        <v>0</v>
      </c>
      <c r="BA2287" s="143">
        <f>IF(DATOS!J2245=AW$45,DATOS!C2245,"")</f>
        <v>0</v>
      </c>
    </row>
    <row r="2288" spans="51:53" x14ac:dyDescent="0.25">
      <c r="AY2288" s="142">
        <f t="shared" si="41"/>
        <v>1</v>
      </c>
      <c r="AZ2288" s="142">
        <f>IF(BA2288="",0,IFERROR(IF(VLOOKUP(BA2288,BA$44:BA2287,1,0)&gt;0,0,0),1))</f>
        <v>0</v>
      </c>
      <c r="BA2288" s="143">
        <f>IF(DATOS!J2246=AW$45,DATOS!C2246,"")</f>
        <v>0</v>
      </c>
    </row>
    <row r="2289" spans="51:53" x14ac:dyDescent="0.25">
      <c r="AY2289" s="142">
        <f t="shared" si="41"/>
        <v>1</v>
      </c>
      <c r="AZ2289" s="142">
        <f>IF(BA2289="",0,IFERROR(IF(VLOOKUP(BA2289,BA$44:BA2288,1,0)&gt;0,0,0),1))</f>
        <v>0</v>
      </c>
      <c r="BA2289" s="143">
        <f>IF(DATOS!J2247=AW$45,DATOS!C2247,"")</f>
        <v>0</v>
      </c>
    </row>
    <row r="2290" spans="51:53" x14ac:dyDescent="0.25">
      <c r="AY2290" s="142">
        <f t="shared" si="41"/>
        <v>1</v>
      </c>
      <c r="AZ2290" s="142">
        <f>IF(BA2290="",0,IFERROR(IF(VLOOKUP(BA2290,BA$44:BA2289,1,0)&gt;0,0,0),1))</f>
        <v>0</v>
      </c>
      <c r="BA2290" s="143">
        <f>IF(DATOS!J2248=AW$45,DATOS!C2248,"")</f>
        <v>0</v>
      </c>
    </row>
    <row r="2291" spans="51:53" x14ac:dyDescent="0.25">
      <c r="AY2291" s="142">
        <f t="shared" si="41"/>
        <v>1</v>
      </c>
      <c r="AZ2291" s="142">
        <f>IF(BA2291="",0,IFERROR(IF(VLOOKUP(BA2291,BA$44:BA2290,1,0)&gt;0,0,0),1))</f>
        <v>0</v>
      </c>
      <c r="BA2291" s="143">
        <f>IF(DATOS!J2249=AW$45,DATOS!C2249,"")</f>
        <v>0</v>
      </c>
    </row>
    <row r="2292" spans="51:53" x14ac:dyDescent="0.25">
      <c r="AY2292" s="142">
        <f t="shared" si="41"/>
        <v>1</v>
      </c>
      <c r="AZ2292" s="142">
        <f>IF(BA2292="",0,IFERROR(IF(VLOOKUP(BA2292,BA$44:BA2291,1,0)&gt;0,0,0),1))</f>
        <v>0</v>
      </c>
      <c r="BA2292" s="143">
        <f>IF(DATOS!J2250=AW$45,DATOS!C2250,"")</f>
        <v>0</v>
      </c>
    </row>
    <row r="2293" spans="51:53" x14ac:dyDescent="0.25">
      <c r="AY2293" s="142">
        <f t="shared" si="41"/>
        <v>1</v>
      </c>
      <c r="AZ2293" s="142">
        <f>IF(BA2293="",0,IFERROR(IF(VLOOKUP(BA2293,BA$44:BA2292,1,0)&gt;0,0,0),1))</f>
        <v>0</v>
      </c>
      <c r="BA2293" s="143">
        <f>IF(DATOS!J2251=AW$45,DATOS!C2251,"")</f>
        <v>0</v>
      </c>
    </row>
    <row r="2294" spans="51:53" x14ac:dyDescent="0.25">
      <c r="AY2294" s="142">
        <f t="shared" si="41"/>
        <v>1</v>
      </c>
      <c r="AZ2294" s="142">
        <f>IF(BA2294="",0,IFERROR(IF(VLOOKUP(BA2294,BA$44:BA2293,1,0)&gt;0,0,0),1))</f>
        <v>0</v>
      </c>
      <c r="BA2294" s="143">
        <f>IF(DATOS!J2252=AW$45,DATOS!C2252,"")</f>
        <v>0</v>
      </c>
    </row>
    <row r="2295" spans="51:53" x14ac:dyDescent="0.25">
      <c r="AY2295" s="142">
        <f t="shared" si="41"/>
        <v>1</v>
      </c>
      <c r="AZ2295" s="142">
        <f>IF(BA2295="",0,IFERROR(IF(VLOOKUP(BA2295,BA$44:BA2294,1,0)&gt;0,0,0),1))</f>
        <v>0</v>
      </c>
      <c r="BA2295" s="143">
        <f>IF(DATOS!J2253=AW$45,DATOS!C2253,"")</f>
        <v>0</v>
      </c>
    </row>
    <row r="2296" spans="51:53" x14ac:dyDescent="0.25">
      <c r="AY2296" s="142">
        <f t="shared" si="41"/>
        <v>1</v>
      </c>
      <c r="AZ2296" s="142">
        <f>IF(BA2296="",0,IFERROR(IF(VLOOKUP(BA2296,BA$44:BA2295,1,0)&gt;0,0,0),1))</f>
        <v>0</v>
      </c>
      <c r="BA2296" s="143">
        <f>IF(DATOS!J2254=AW$45,DATOS!C2254,"")</f>
        <v>0</v>
      </c>
    </row>
    <row r="2297" spans="51:53" x14ac:dyDescent="0.25">
      <c r="AY2297" s="142">
        <f t="shared" si="41"/>
        <v>1</v>
      </c>
      <c r="AZ2297" s="142">
        <f>IF(BA2297="",0,IFERROR(IF(VLOOKUP(BA2297,BA$44:BA2296,1,0)&gt;0,0,0),1))</f>
        <v>0</v>
      </c>
      <c r="BA2297" s="143">
        <f>IF(DATOS!J2255=AW$45,DATOS!C2255,"")</f>
        <v>0</v>
      </c>
    </row>
    <row r="2298" spans="51:53" x14ac:dyDescent="0.25">
      <c r="AY2298" s="142">
        <f t="shared" si="41"/>
        <v>1</v>
      </c>
      <c r="AZ2298" s="142">
        <f>IF(BA2298="",0,IFERROR(IF(VLOOKUP(BA2298,BA$44:BA2297,1,0)&gt;0,0,0),1))</f>
        <v>0</v>
      </c>
      <c r="BA2298" s="143">
        <f>IF(DATOS!J2256=AW$45,DATOS!C2256,"")</f>
        <v>0</v>
      </c>
    </row>
    <row r="2299" spans="51:53" x14ac:dyDescent="0.25">
      <c r="AY2299" s="142">
        <f t="shared" si="41"/>
        <v>1</v>
      </c>
      <c r="AZ2299" s="142">
        <f>IF(BA2299="",0,IFERROR(IF(VLOOKUP(BA2299,BA$44:BA2298,1,0)&gt;0,0,0),1))</f>
        <v>0</v>
      </c>
      <c r="BA2299" s="143">
        <f>IF(DATOS!J2257=AW$45,DATOS!C2257,"")</f>
        <v>0</v>
      </c>
    </row>
    <row r="2300" spans="51:53" x14ac:dyDescent="0.25">
      <c r="AY2300" s="142">
        <f t="shared" si="41"/>
        <v>1</v>
      </c>
      <c r="AZ2300" s="142">
        <f>IF(BA2300="",0,IFERROR(IF(VLOOKUP(BA2300,BA$44:BA2299,1,0)&gt;0,0,0),1))</f>
        <v>0</v>
      </c>
      <c r="BA2300" s="143">
        <f>IF(DATOS!J2258=AW$45,DATOS!C2258,"")</f>
        <v>0</v>
      </c>
    </row>
    <row r="2301" spans="51:53" x14ac:dyDescent="0.25">
      <c r="AY2301" s="142">
        <f t="shared" si="41"/>
        <v>1</v>
      </c>
      <c r="AZ2301" s="142">
        <f>IF(BA2301="",0,IFERROR(IF(VLOOKUP(BA2301,BA$44:BA2300,1,0)&gt;0,0,0),1))</f>
        <v>0</v>
      </c>
      <c r="BA2301" s="143">
        <f>IF(DATOS!J2259=AW$45,DATOS!C2259,"")</f>
        <v>0</v>
      </c>
    </row>
    <row r="2302" spans="51:53" x14ac:dyDescent="0.25">
      <c r="AY2302" s="142">
        <f t="shared" si="41"/>
        <v>1</v>
      </c>
      <c r="AZ2302" s="142">
        <f>IF(BA2302="",0,IFERROR(IF(VLOOKUP(BA2302,BA$44:BA2301,1,0)&gt;0,0,0),1))</f>
        <v>0</v>
      </c>
      <c r="BA2302" s="143">
        <f>IF(DATOS!J2260=AW$45,DATOS!C2260,"")</f>
        <v>0</v>
      </c>
    </row>
    <row r="2303" spans="51:53" x14ac:dyDescent="0.25">
      <c r="AY2303" s="142">
        <f t="shared" si="41"/>
        <v>1</v>
      </c>
      <c r="AZ2303" s="142">
        <f>IF(BA2303="",0,IFERROR(IF(VLOOKUP(BA2303,BA$44:BA2302,1,0)&gt;0,0,0),1))</f>
        <v>0</v>
      </c>
      <c r="BA2303" s="143">
        <f>IF(DATOS!J2261=AW$45,DATOS!C2261,"")</f>
        <v>0</v>
      </c>
    </row>
    <row r="2304" spans="51:53" x14ac:dyDescent="0.25">
      <c r="AY2304" s="142">
        <f t="shared" si="41"/>
        <v>1</v>
      </c>
      <c r="AZ2304" s="142">
        <f>IF(BA2304="",0,IFERROR(IF(VLOOKUP(BA2304,BA$44:BA2303,1,0)&gt;0,0,0),1))</f>
        <v>0</v>
      </c>
      <c r="BA2304" s="143">
        <f>IF(DATOS!J2262=AW$45,DATOS!C2262,"")</f>
        <v>0</v>
      </c>
    </row>
    <row r="2305" spans="51:53" x14ac:dyDescent="0.25">
      <c r="AY2305" s="142">
        <f t="shared" si="41"/>
        <v>1</v>
      </c>
      <c r="AZ2305" s="142">
        <f>IF(BA2305="",0,IFERROR(IF(VLOOKUP(BA2305,BA$44:BA2304,1,0)&gt;0,0,0),1))</f>
        <v>0</v>
      </c>
      <c r="BA2305" s="143">
        <f>IF(DATOS!J2263=AW$45,DATOS!C2263,"")</f>
        <v>0</v>
      </c>
    </row>
    <row r="2306" spans="51:53" x14ac:dyDescent="0.25">
      <c r="AY2306" s="142">
        <f t="shared" si="41"/>
        <v>1</v>
      </c>
      <c r="AZ2306" s="142">
        <f>IF(BA2306="",0,IFERROR(IF(VLOOKUP(BA2306,BA$44:BA2305,1,0)&gt;0,0,0),1))</f>
        <v>0</v>
      </c>
      <c r="BA2306" s="143">
        <f>IF(DATOS!J2264=AW$45,DATOS!C2264,"")</f>
        <v>0</v>
      </c>
    </row>
    <row r="2307" spans="51:53" x14ac:dyDescent="0.25">
      <c r="AY2307" s="142">
        <f t="shared" si="41"/>
        <v>1</v>
      </c>
      <c r="AZ2307" s="142">
        <f>IF(BA2307="",0,IFERROR(IF(VLOOKUP(BA2307,BA$44:BA2306,1,0)&gt;0,0,0),1))</f>
        <v>0</v>
      </c>
      <c r="BA2307" s="143">
        <f>IF(DATOS!J2265=AW$45,DATOS!C2265,"")</f>
        <v>0</v>
      </c>
    </row>
    <row r="2308" spans="51:53" x14ac:dyDescent="0.25">
      <c r="AY2308" s="142">
        <f t="shared" si="41"/>
        <v>1</v>
      </c>
      <c r="AZ2308" s="142">
        <f>IF(BA2308="",0,IFERROR(IF(VLOOKUP(BA2308,BA$44:BA2307,1,0)&gt;0,0,0),1))</f>
        <v>0</v>
      </c>
      <c r="BA2308" s="143">
        <f>IF(DATOS!J2266=AW$45,DATOS!C2266,"")</f>
        <v>0</v>
      </c>
    </row>
    <row r="2309" spans="51:53" x14ac:dyDescent="0.25">
      <c r="AY2309" s="142">
        <f t="shared" si="41"/>
        <v>1</v>
      </c>
      <c r="AZ2309" s="142">
        <f>IF(BA2309="",0,IFERROR(IF(VLOOKUP(BA2309,BA$44:BA2308,1,0)&gt;0,0,0),1))</f>
        <v>0</v>
      </c>
      <c r="BA2309" s="143">
        <f>IF(DATOS!J2267=AW$45,DATOS!C2267,"")</f>
        <v>0</v>
      </c>
    </row>
    <row r="2310" spans="51:53" x14ac:dyDescent="0.25">
      <c r="AY2310" s="142">
        <f t="shared" si="41"/>
        <v>1</v>
      </c>
      <c r="AZ2310" s="142">
        <f>IF(BA2310="",0,IFERROR(IF(VLOOKUP(BA2310,BA$44:BA2309,1,0)&gt;0,0,0),1))</f>
        <v>0</v>
      </c>
      <c r="BA2310" s="143">
        <f>IF(DATOS!J2268=AW$45,DATOS!C2268,"")</f>
        <v>0</v>
      </c>
    </row>
    <row r="2311" spans="51:53" x14ac:dyDescent="0.25">
      <c r="AY2311" s="142">
        <f t="shared" si="41"/>
        <v>1</v>
      </c>
      <c r="AZ2311" s="142">
        <f>IF(BA2311="",0,IFERROR(IF(VLOOKUP(BA2311,BA$44:BA2310,1,0)&gt;0,0,0),1))</f>
        <v>0</v>
      </c>
      <c r="BA2311" s="143">
        <f>IF(DATOS!J2269=AW$45,DATOS!C2269,"")</f>
        <v>0</v>
      </c>
    </row>
    <row r="2312" spans="51:53" x14ac:dyDescent="0.25">
      <c r="AY2312" s="142">
        <f t="shared" si="41"/>
        <v>1</v>
      </c>
      <c r="AZ2312" s="142">
        <f>IF(BA2312="",0,IFERROR(IF(VLOOKUP(BA2312,BA$44:BA2311,1,0)&gt;0,0,0),1))</f>
        <v>0</v>
      </c>
      <c r="BA2312" s="143">
        <f>IF(DATOS!J2270=AW$45,DATOS!C2270,"")</f>
        <v>0</v>
      </c>
    </row>
    <row r="2313" spans="51:53" x14ac:dyDescent="0.25">
      <c r="AY2313" s="142">
        <f t="shared" si="41"/>
        <v>1</v>
      </c>
      <c r="AZ2313" s="142">
        <f>IF(BA2313="",0,IFERROR(IF(VLOOKUP(BA2313,BA$44:BA2312,1,0)&gt;0,0,0),1))</f>
        <v>0</v>
      </c>
      <c r="BA2313" s="143">
        <f>IF(DATOS!J2271=AW$45,DATOS!C2271,"")</f>
        <v>0</v>
      </c>
    </row>
    <row r="2314" spans="51:53" x14ac:dyDescent="0.25">
      <c r="AY2314" s="142">
        <f t="shared" si="41"/>
        <v>1</v>
      </c>
      <c r="AZ2314" s="142">
        <f>IF(BA2314="",0,IFERROR(IF(VLOOKUP(BA2314,BA$44:BA2313,1,0)&gt;0,0,0),1))</f>
        <v>0</v>
      </c>
      <c r="BA2314" s="143">
        <f>IF(DATOS!J2272=AW$45,DATOS!C2272,"")</f>
        <v>0</v>
      </c>
    </row>
    <row r="2315" spans="51:53" x14ac:dyDescent="0.25">
      <c r="AY2315" s="142">
        <f t="shared" si="41"/>
        <v>1</v>
      </c>
      <c r="AZ2315" s="142">
        <f>IF(BA2315="",0,IFERROR(IF(VLOOKUP(BA2315,BA$44:BA2314,1,0)&gt;0,0,0),1))</f>
        <v>0</v>
      </c>
      <c r="BA2315" s="143">
        <f>IF(DATOS!J2273=AW$45,DATOS!C2273,"")</f>
        <v>0</v>
      </c>
    </row>
    <row r="2316" spans="51:53" x14ac:dyDescent="0.25">
      <c r="AY2316" s="142">
        <f t="shared" si="41"/>
        <v>1</v>
      </c>
      <c r="AZ2316" s="142">
        <f>IF(BA2316="",0,IFERROR(IF(VLOOKUP(BA2316,BA$44:BA2315,1,0)&gt;0,0,0),1))</f>
        <v>0</v>
      </c>
      <c r="BA2316" s="143">
        <f>IF(DATOS!J2274=AW$45,DATOS!C2274,"")</f>
        <v>0</v>
      </c>
    </row>
    <row r="2317" spans="51:53" x14ac:dyDescent="0.25">
      <c r="AY2317" s="142">
        <f t="shared" si="41"/>
        <v>1</v>
      </c>
      <c r="AZ2317" s="142">
        <f>IF(BA2317="",0,IFERROR(IF(VLOOKUP(BA2317,BA$44:BA2316,1,0)&gt;0,0,0),1))</f>
        <v>0</v>
      </c>
      <c r="BA2317" s="143">
        <f>IF(DATOS!J2275=AW$45,DATOS!C2275,"")</f>
        <v>0</v>
      </c>
    </row>
    <row r="2318" spans="51:53" x14ac:dyDescent="0.25">
      <c r="AY2318" s="142">
        <f t="shared" si="41"/>
        <v>1</v>
      </c>
      <c r="AZ2318" s="142">
        <f>IF(BA2318="",0,IFERROR(IF(VLOOKUP(BA2318,BA$44:BA2317,1,0)&gt;0,0,0),1))</f>
        <v>0</v>
      </c>
      <c r="BA2318" s="143">
        <f>IF(DATOS!J2276=AW$45,DATOS!C2276,"")</f>
        <v>0</v>
      </c>
    </row>
    <row r="2319" spans="51:53" x14ac:dyDescent="0.25">
      <c r="AY2319" s="142">
        <f t="shared" si="41"/>
        <v>1</v>
      </c>
      <c r="AZ2319" s="142">
        <f>IF(BA2319="",0,IFERROR(IF(VLOOKUP(BA2319,BA$44:BA2318,1,0)&gt;0,0,0),1))</f>
        <v>0</v>
      </c>
      <c r="BA2319" s="143">
        <f>IF(DATOS!J2277=AW$45,DATOS!C2277,"")</f>
        <v>0</v>
      </c>
    </row>
    <row r="2320" spans="51:53" x14ac:dyDescent="0.25">
      <c r="AY2320" s="142">
        <f t="shared" si="41"/>
        <v>1</v>
      </c>
      <c r="AZ2320" s="142">
        <f>IF(BA2320="",0,IFERROR(IF(VLOOKUP(BA2320,BA$44:BA2319,1,0)&gt;0,0,0),1))</f>
        <v>0</v>
      </c>
      <c r="BA2320" s="143">
        <f>IF(DATOS!J2278=AW$45,DATOS!C2278,"")</f>
        <v>0</v>
      </c>
    </row>
    <row r="2321" spans="51:53" x14ac:dyDescent="0.25">
      <c r="AY2321" s="142">
        <f t="shared" si="41"/>
        <v>1</v>
      </c>
      <c r="AZ2321" s="142">
        <f>IF(BA2321="",0,IFERROR(IF(VLOOKUP(BA2321,BA$44:BA2320,1,0)&gt;0,0,0),1))</f>
        <v>0</v>
      </c>
      <c r="BA2321" s="143">
        <f>IF(DATOS!J2279=AW$45,DATOS!C2279,"")</f>
        <v>0</v>
      </c>
    </row>
    <row r="2322" spans="51:53" x14ac:dyDescent="0.25">
      <c r="AY2322" s="142">
        <f t="shared" si="41"/>
        <v>1</v>
      </c>
      <c r="AZ2322" s="142">
        <f>IF(BA2322="",0,IFERROR(IF(VLOOKUP(BA2322,BA$44:BA2321,1,0)&gt;0,0,0),1))</f>
        <v>0</v>
      </c>
      <c r="BA2322" s="143">
        <f>IF(DATOS!J2280=AW$45,DATOS!C2280,"")</f>
        <v>0</v>
      </c>
    </row>
    <row r="2323" spans="51:53" x14ac:dyDescent="0.25">
      <c r="AY2323" s="142">
        <f t="shared" si="41"/>
        <v>1</v>
      </c>
      <c r="AZ2323" s="142">
        <f>IF(BA2323="",0,IFERROR(IF(VLOOKUP(BA2323,BA$44:BA2322,1,0)&gt;0,0,0),1))</f>
        <v>0</v>
      </c>
      <c r="BA2323" s="143">
        <f>IF(DATOS!J2281=AW$45,DATOS!C2281,"")</f>
        <v>0</v>
      </c>
    </row>
    <row r="2324" spans="51:53" x14ac:dyDescent="0.25">
      <c r="AY2324" s="142">
        <f t="shared" si="41"/>
        <v>1</v>
      </c>
      <c r="AZ2324" s="142">
        <f>IF(BA2324="",0,IFERROR(IF(VLOOKUP(BA2324,BA$44:BA2323,1,0)&gt;0,0,0),1))</f>
        <v>0</v>
      </c>
      <c r="BA2324" s="143">
        <f>IF(DATOS!J2282=AW$45,DATOS!C2282,"")</f>
        <v>0</v>
      </c>
    </row>
    <row r="2325" spans="51:53" x14ac:dyDescent="0.25">
      <c r="AY2325" s="142">
        <f t="shared" si="41"/>
        <v>1</v>
      </c>
      <c r="AZ2325" s="142">
        <f>IF(BA2325="",0,IFERROR(IF(VLOOKUP(BA2325,BA$44:BA2324,1,0)&gt;0,0,0),1))</f>
        <v>0</v>
      </c>
      <c r="BA2325" s="143">
        <f>IF(DATOS!J2283=AW$45,DATOS!C2283,"")</f>
        <v>0</v>
      </c>
    </row>
    <row r="2326" spans="51:53" x14ac:dyDescent="0.25">
      <c r="AY2326" s="142">
        <f t="shared" si="41"/>
        <v>1</v>
      </c>
      <c r="AZ2326" s="142">
        <f>IF(BA2326="",0,IFERROR(IF(VLOOKUP(BA2326,BA$44:BA2325,1,0)&gt;0,0,0),1))</f>
        <v>0</v>
      </c>
      <c r="BA2326" s="143">
        <f>IF(DATOS!J2284=AW$45,DATOS!C2284,"")</f>
        <v>0</v>
      </c>
    </row>
    <row r="2327" spans="51:53" x14ac:dyDescent="0.25">
      <c r="AY2327" s="142">
        <f t="shared" si="41"/>
        <v>1</v>
      </c>
      <c r="AZ2327" s="142">
        <f>IF(BA2327="",0,IFERROR(IF(VLOOKUP(BA2327,BA$44:BA2326,1,0)&gt;0,0,0),1))</f>
        <v>0</v>
      </c>
      <c r="BA2327" s="143">
        <f>IF(DATOS!J2285=AW$45,DATOS!C2285,"")</f>
        <v>0</v>
      </c>
    </row>
    <row r="2328" spans="51:53" x14ac:dyDescent="0.25">
      <c r="AY2328" s="142">
        <f t="shared" si="41"/>
        <v>1</v>
      </c>
      <c r="AZ2328" s="142">
        <f>IF(BA2328="",0,IFERROR(IF(VLOOKUP(BA2328,BA$44:BA2327,1,0)&gt;0,0,0),1))</f>
        <v>0</v>
      </c>
      <c r="BA2328" s="143">
        <f>IF(DATOS!J2286=AW$45,DATOS!C2286,"")</f>
        <v>0</v>
      </c>
    </row>
    <row r="2329" spans="51:53" x14ac:dyDescent="0.25">
      <c r="AY2329" s="142">
        <f t="shared" si="41"/>
        <v>1</v>
      </c>
      <c r="AZ2329" s="142">
        <f>IF(BA2329="",0,IFERROR(IF(VLOOKUP(BA2329,BA$44:BA2328,1,0)&gt;0,0,0),1))</f>
        <v>0</v>
      </c>
      <c r="BA2329" s="143">
        <f>IF(DATOS!J2287=AW$45,DATOS!C2287,"")</f>
        <v>0</v>
      </c>
    </row>
    <row r="2330" spans="51:53" x14ac:dyDescent="0.25">
      <c r="AY2330" s="142">
        <f t="shared" si="41"/>
        <v>1</v>
      </c>
      <c r="AZ2330" s="142">
        <f>IF(BA2330="",0,IFERROR(IF(VLOOKUP(BA2330,BA$44:BA2329,1,0)&gt;0,0,0),1))</f>
        <v>0</v>
      </c>
      <c r="BA2330" s="143">
        <f>IF(DATOS!J2288=AW$45,DATOS!C2288,"")</f>
        <v>0</v>
      </c>
    </row>
    <row r="2331" spans="51:53" x14ac:dyDescent="0.25">
      <c r="AY2331" s="142">
        <f t="shared" si="41"/>
        <v>1</v>
      </c>
      <c r="AZ2331" s="142">
        <f>IF(BA2331="",0,IFERROR(IF(VLOOKUP(BA2331,BA$44:BA2330,1,0)&gt;0,0,0),1))</f>
        <v>0</v>
      </c>
      <c r="BA2331" s="143">
        <f>IF(DATOS!J2289=AW$45,DATOS!C2289,"")</f>
        <v>0</v>
      </c>
    </row>
    <row r="2332" spans="51:53" x14ac:dyDescent="0.25">
      <c r="AY2332" s="142">
        <f t="shared" si="41"/>
        <v>1</v>
      </c>
      <c r="AZ2332" s="142">
        <f>IF(BA2332="",0,IFERROR(IF(VLOOKUP(BA2332,BA$44:BA2331,1,0)&gt;0,0,0),1))</f>
        <v>0</v>
      </c>
      <c r="BA2332" s="143">
        <f>IF(DATOS!J2290=AW$45,DATOS!C2290,"")</f>
        <v>0</v>
      </c>
    </row>
    <row r="2333" spans="51:53" x14ac:dyDescent="0.25">
      <c r="AY2333" s="142">
        <f t="shared" si="41"/>
        <v>1</v>
      </c>
      <c r="AZ2333" s="142">
        <f>IF(BA2333="",0,IFERROR(IF(VLOOKUP(BA2333,BA$44:BA2332,1,0)&gt;0,0,0),1))</f>
        <v>0</v>
      </c>
      <c r="BA2333" s="143">
        <f>IF(DATOS!J2291=AW$45,DATOS!C2291,"")</f>
        <v>0</v>
      </c>
    </row>
    <row r="2334" spans="51:53" x14ac:dyDescent="0.25">
      <c r="AY2334" s="142">
        <f t="shared" si="41"/>
        <v>1</v>
      </c>
      <c r="AZ2334" s="142">
        <f>IF(BA2334="",0,IFERROR(IF(VLOOKUP(BA2334,BA$44:BA2333,1,0)&gt;0,0,0),1))</f>
        <v>0</v>
      </c>
      <c r="BA2334" s="143">
        <f>IF(DATOS!J2292=AW$45,DATOS!C2292,"")</f>
        <v>0</v>
      </c>
    </row>
    <row r="2335" spans="51:53" x14ac:dyDescent="0.25">
      <c r="AY2335" s="142">
        <f t="shared" si="41"/>
        <v>1</v>
      </c>
      <c r="AZ2335" s="142">
        <f>IF(BA2335="",0,IFERROR(IF(VLOOKUP(BA2335,BA$44:BA2334,1,0)&gt;0,0,0),1))</f>
        <v>0</v>
      </c>
      <c r="BA2335" s="143">
        <f>IF(DATOS!J2293=AW$45,DATOS!C2293,"")</f>
        <v>0</v>
      </c>
    </row>
    <row r="2336" spans="51:53" x14ac:dyDescent="0.25">
      <c r="AY2336" s="142">
        <f t="shared" si="41"/>
        <v>1</v>
      </c>
      <c r="AZ2336" s="142">
        <f>IF(BA2336="",0,IFERROR(IF(VLOOKUP(BA2336,BA$44:BA2335,1,0)&gt;0,0,0),1))</f>
        <v>0</v>
      </c>
      <c r="BA2336" s="143">
        <f>IF(DATOS!J2294=AW$45,DATOS!C2294,"")</f>
        <v>0</v>
      </c>
    </row>
    <row r="2337" spans="51:53" x14ac:dyDescent="0.25">
      <c r="AY2337" s="142">
        <f t="shared" si="41"/>
        <v>1</v>
      </c>
      <c r="AZ2337" s="142">
        <f>IF(BA2337="",0,IFERROR(IF(VLOOKUP(BA2337,BA$44:BA2336,1,0)&gt;0,0,0),1))</f>
        <v>0</v>
      </c>
      <c r="BA2337" s="143">
        <f>IF(DATOS!J2295=AW$45,DATOS!C2295,"")</f>
        <v>0</v>
      </c>
    </row>
    <row r="2338" spans="51:53" x14ac:dyDescent="0.25">
      <c r="AY2338" s="142">
        <f t="shared" si="41"/>
        <v>1</v>
      </c>
      <c r="AZ2338" s="142">
        <f>IF(BA2338="",0,IFERROR(IF(VLOOKUP(BA2338,BA$44:BA2337,1,0)&gt;0,0,0),1))</f>
        <v>0</v>
      </c>
      <c r="BA2338" s="143">
        <f>IF(DATOS!J2296=AW$45,DATOS!C2296,"")</f>
        <v>0</v>
      </c>
    </row>
    <row r="2339" spans="51:53" x14ac:dyDescent="0.25">
      <c r="AY2339" s="142">
        <f t="shared" si="41"/>
        <v>1</v>
      </c>
      <c r="AZ2339" s="142">
        <f>IF(BA2339="",0,IFERROR(IF(VLOOKUP(BA2339,BA$44:BA2338,1,0)&gt;0,0,0),1))</f>
        <v>0</v>
      </c>
      <c r="BA2339" s="143">
        <f>IF(DATOS!J2297=AW$45,DATOS!C2297,"")</f>
        <v>0</v>
      </c>
    </row>
    <row r="2340" spans="51:53" x14ac:dyDescent="0.25">
      <c r="AY2340" s="142">
        <f t="shared" si="41"/>
        <v>1</v>
      </c>
      <c r="AZ2340" s="142">
        <f>IF(BA2340="",0,IFERROR(IF(VLOOKUP(BA2340,BA$44:BA2339,1,0)&gt;0,0,0),1))</f>
        <v>0</v>
      </c>
      <c r="BA2340" s="143">
        <f>IF(DATOS!J2298=AW$45,DATOS!C2298,"")</f>
        <v>0</v>
      </c>
    </row>
    <row r="2341" spans="51:53" x14ac:dyDescent="0.25">
      <c r="AY2341" s="142">
        <f t="shared" si="41"/>
        <v>1</v>
      </c>
      <c r="AZ2341" s="142">
        <f>IF(BA2341="",0,IFERROR(IF(VLOOKUP(BA2341,BA$44:BA2340,1,0)&gt;0,0,0),1))</f>
        <v>0</v>
      </c>
      <c r="BA2341" s="143">
        <f>IF(DATOS!J2299=AW$45,DATOS!C2299,"")</f>
        <v>0</v>
      </c>
    </row>
    <row r="2342" spans="51:53" x14ac:dyDescent="0.25">
      <c r="AY2342" s="142">
        <f t="shared" si="41"/>
        <v>1</v>
      </c>
      <c r="AZ2342" s="142">
        <f>IF(BA2342="",0,IFERROR(IF(VLOOKUP(BA2342,BA$44:BA2341,1,0)&gt;0,0,0),1))</f>
        <v>0</v>
      </c>
      <c r="BA2342" s="143">
        <f>IF(DATOS!J2300=AW$45,DATOS!C2300,"")</f>
        <v>0</v>
      </c>
    </row>
    <row r="2343" spans="51:53" x14ac:dyDescent="0.25">
      <c r="AY2343" s="142">
        <f t="shared" si="41"/>
        <v>1</v>
      </c>
      <c r="AZ2343" s="142">
        <f>IF(BA2343="",0,IFERROR(IF(VLOOKUP(BA2343,BA$44:BA2342,1,0)&gt;0,0,0),1))</f>
        <v>0</v>
      </c>
      <c r="BA2343" s="143">
        <f>IF(DATOS!J2301=AW$45,DATOS!C2301,"")</f>
        <v>0</v>
      </c>
    </row>
    <row r="2344" spans="51:53" x14ac:dyDescent="0.25">
      <c r="AY2344" s="142">
        <f t="shared" si="41"/>
        <v>1</v>
      </c>
      <c r="AZ2344" s="142">
        <f>IF(BA2344="",0,IFERROR(IF(VLOOKUP(BA2344,BA$44:BA2343,1,0)&gt;0,0,0),1))</f>
        <v>0</v>
      </c>
      <c r="BA2344" s="143">
        <f>IF(DATOS!J2302=AW$45,DATOS!C2302,"")</f>
        <v>0</v>
      </c>
    </row>
    <row r="2345" spans="51:53" x14ac:dyDescent="0.25">
      <c r="AY2345" s="142">
        <f t="shared" si="41"/>
        <v>1</v>
      </c>
      <c r="AZ2345" s="142">
        <f>IF(BA2345="",0,IFERROR(IF(VLOOKUP(BA2345,BA$44:BA2344,1,0)&gt;0,0,0),1))</f>
        <v>0</v>
      </c>
      <c r="BA2345" s="143">
        <f>IF(DATOS!J2303=AW$45,DATOS!C2303,"")</f>
        <v>0</v>
      </c>
    </row>
    <row r="2346" spans="51:53" x14ac:dyDescent="0.25">
      <c r="AY2346" s="142">
        <f t="shared" si="41"/>
        <v>1</v>
      </c>
      <c r="AZ2346" s="142">
        <f>IF(BA2346="",0,IFERROR(IF(VLOOKUP(BA2346,BA$44:BA2345,1,0)&gt;0,0,0),1))</f>
        <v>0</v>
      </c>
      <c r="BA2346" s="143">
        <f>IF(DATOS!J2304=AW$45,DATOS!C2304,"")</f>
        <v>0</v>
      </c>
    </row>
    <row r="2347" spans="51:53" x14ac:dyDescent="0.25">
      <c r="AY2347" s="142">
        <f t="shared" si="41"/>
        <v>1</v>
      </c>
      <c r="AZ2347" s="142">
        <f>IF(BA2347="",0,IFERROR(IF(VLOOKUP(BA2347,BA$44:BA2346,1,0)&gt;0,0,0),1))</f>
        <v>0</v>
      </c>
      <c r="BA2347" s="143">
        <f>IF(DATOS!J2305=AW$45,DATOS!C2305,"")</f>
        <v>0</v>
      </c>
    </row>
    <row r="2348" spans="51:53" x14ac:dyDescent="0.25">
      <c r="AY2348" s="142">
        <f t="shared" ref="AY2348:AY2411" si="42">AY2347+AZ2348</f>
        <v>1</v>
      </c>
      <c r="AZ2348" s="142">
        <f>IF(BA2348="",0,IFERROR(IF(VLOOKUP(BA2348,BA$44:BA2347,1,0)&gt;0,0,0),1))</f>
        <v>0</v>
      </c>
      <c r="BA2348" s="143">
        <f>IF(DATOS!J2306=AW$45,DATOS!C2306,"")</f>
        <v>0</v>
      </c>
    </row>
    <row r="2349" spans="51:53" x14ac:dyDescent="0.25">
      <c r="AY2349" s="142">
        <f t="shared" si="42"/>
        <v>1</v>
      </c>
      <c r="AZ2349" s="142">
        <f>IF(BA2349="",0,IFERROR(IF(VLOOKUP(BA2349,BA$44:BA2348,1,0)&gt;0,0,0),1))</f>
        <v>0</v>
      </c>
      <c r="BA2349" s="143">
        <f>IF(DATOS!J2307=AW$45,DATOS!C2307,"")</f>
        <v>0</v>
      </c>
    </row>
    <row r="2350" spans="51:53" x14ac:dyDescent="0.25">
      <c r="AY2350" s="142">
        <f t="shared" si="42"/>
        <v>1</v>
      </c>
      <c r="AZ2350" s="142">
        <f>IF(BA2350="",0,IFERROR(IF(VLOOKUP(BA2350,BA$44:BA2349,1,0)&gt;0,0,0),1))</f>
        <v>0</v>
      </c>
      <c r="BA2350" s="143">
        <f>IF(DATOS!J2308=AW$45,DATOS!C2308,"")</f>
        <v>0</v>
      </c>
    </row>
    <row r="2351" spans="51:53" x14ac:dyDescent="0.25">
      <c r="AY2351" s="142">
        <f t="shared" si="42"/>
        <v>1</v>
      </c>
      <c r="AZ2351" s="142">
        <f>IF(BA2351="",0,IFERROR(IF(VLOOKUP(BA2351,BA$44:BA2350,1,0)&gt;0,0,0),1))</f>
        <v>0</v>
      </c>
      <c r="BA2351" s="143">
        <f>IF(DATOS!J2309=AW$45,DATOS!C2309,"")</f>
        <v>0</v>
      </c>
    </row>
    <row r="2352" spans="51:53" x14ac:dyDescent="0.25">
      <c r="AY2352" s="142">
        <f t="shared" si="42"/>
        <v>1</v>
      </c>
      <c r="AZ2352" s="142">
        <f>IF(BA2352="",0,IFERROR(IF(VLOOKUP(BA2352,BA$44:BA2351,1,0)&gt;0,0,0),1))</f>
        <v>0</v>
      </c>
      <c r="BA2352" s="143">
        <f>IF(DATOS!J2310=AW$45,DATOS!C2310,"")</f>
        <v>0</v>
      </c>
    </row>
    <row r="2353" spans="51:53" x14ac:dyDescent="0.25">
      <c r="AY2353" s="142">
        <f t="shared" si="42"/>
        <v>1</v>
      </c>
      <c r="AZ2353" s="142">
        <f>IF(BA2353="",0,IFERROR(IF(VLOOKUP(BA2353,BA$44:BA2352,1,0)&gt;0,0,0),1))</f>
        <v>0</v>
      </c>
      <c r="BA2353" s="143">
        <f>IF(DATOS!J2311=AW$45,DATOS!C2311,"")</f>
        <v>0</v>
      </c>
    </row>
    <row r="2354" spans="51:53" x14ac:dyDescent="0.25">
      <c r="AY2354" s="142">
        <f t="shared" si="42"/>
        <v>1</v>
      </c>
      <c r="AZ2354" s="142">
        <f>IF(BA2354="",0,IFERROR(IF(VLOOKUP(BA2354,BA$44:BA2353,1,0)&gt;0,0,0),1))</f>
        <v>0</v>
      </c>
      <c r="BA2354" s="143">
        <f>IF(DATOS!J2312=AW$45,DATOS!C2312,"")</f>
        <v>0</v>
      </c>
    </row>
    <row r="2355" spans="51:53" x14ac:dyDescent="0.25">
      <c r="AY2355" s="142">
        <f t="shared" si="42"/>
        <v>1</v>
      </c>
      <c r="AZ2355" s="142">
        <f>IF(BA2355="",0,IFERROR(IF(VLOOKUP(BA2355,BA$44:BA2354,1,0)&gt;0,0,0),1))</f>
        <v>0</v>
      </c>
      <c r="BA2355" s="143">
        <f>IF(DATOS!J2313=AW$45,DATOS!C2313,"")</f>
        <v>0</v>
      </c>
    </row>
    <row r="2356" spans="51:53" x14ac:dyDescent="0.25">
      <c r="AY2356" s="142">
        <f t="shared" si="42"/>
        <v>1</v>
      </c>
      <c r="AZ2356" s="142">
        <f>IF(BA2356="",0,IFERROR(IF(VLOOKUP(BA2356,BA$44:BA2355,1,0)&gt;0,0,0),1))</f>
        <v>0</v>
      </c>
      <c r="BA2356" s="143">
        <f>IF(DATOS!J2314=AW$45,DATOS!C2314,"")</f>
        <v>0</v>
      </c>
    </row>
    <row r="2357" spans="51:53" x14ac:dyDescent="0.25">
      <c r="AY2357" s="142">
        <f t="shared" si="42"/>
        <v>1</v>
      </c>
      <c r="AZ2357" s="142">
        <f>IF(BA2357="",0,IFERROR(IF(VLOOKUP(BA2357,BA$44:BA2356,1,0)&gt;0,0,0),1))</f>
        <v>0</v>
      </c>
      <c r="BA2357" s="143">
        <f>IF(DATOS!J2315=AW$45,DATOS!C2315,"")</f>
        <v>0</v>
      </c>
    </row>
    <row r="2358" spans="51:53" x14ac:dyDescent="0.25">
      <c r="AY2358" s="142">
        <f t="shared" si="42"/>
        <v>1</v>
      </c>
      <c r="AZ2358" s="142">
        <f>IF(BA2358="",0,IFERROR(IF(VLOOKUP(BA2358,BA$44:BA2357,1,0)&gt;0,0,0),1))</f>
        <v>0</v>
      </c>
      <c r="BA2358" s="143">
        <f>IF(DATOS!J2316=AW$45,DATOS!C2316,"")</f>
        <v>0</v>
      </c>
    </row>
    <row r="2359" spans="51:53" x14ac:dyDescent="0.25">
      <c r="AY2359" s="142">
        <f t="shared" si="42"/>
        <v>1</v>
      </c>
      <c r="AZ2359" s="142">
        <f>IF(BA2359="",0,IFERROR(IF(VLOOKUP(BA2359,BA$44:BA2358,1,0)&gt;0,0,0),1))</f>
        <v>0</v>
      </c>
      <c r="BA2359" s="143">
        <f>IF(DATOS!J2317=AW$45,DATOS!C2317,"")</f>
        <v>0</v>
      </c>
    </row>
    <row r="2360" spans="51:53" x14ac:dyDescent="0.25">
      <c r="AY2360" s="142">
        <f t="shared" si="42"/>
        <v>1</v>
      </c>
      <c r="AZ2360" s="142">
        <f>IF(BA2360="",0,IFERROR(IF(VLOOKUP(BA2360,BA$44:BA2359,1,0)&gt;0,0,0),1))</f>
        <v>0</v>
      </c>
      <c r="BA2360" s="143">
        <f>IF(DATOS!J2318=AW$45,DATOS!C2318,"")</f>
        <v>0</v>
      </c>
    </row>
    <row r="2361" spans="51:53" x14ac:dyDescent="0.25">
      <c r="AY2361" s="142">
        <f t="shared" si="42"/>
        <v>1</v>
      </c>
      <c r="AZ2361" s="142">
        <f>IF(BA2361="",0,IFERROR(IF(VLOOKUP(BA2361,BA$44:BA2360,1,0)&gt;0,0,0),1))</f>
        <v>0</v>
      </c>
      <c r="BA2361" s="143">
        <f>IF(DATOS!J2319=AW$45,DATOS!C2319,"")</f>
        <v>0</v>
      </c>
    </row>
    <row r="2362" spans="51:53" x14ac:dyDescent="0.25">
      <c r="AY2362" s="142">
        <f t="shared" si="42"/>
        <v>1</v>
      </c>
      <c r="AZ2362" s="142">
        <f>IF(BA2362="",0,IFERROR(IF(VLOOKUP(BA2362,BA$44:BA2361,1,0)&gt;0,0,0),1))</f>
        <v>0</v>
      </c>
      <c r="BA2362" s="143">
        <f>IF(DATOS!J2320=AW$45,DATOS!C2320,"")</f>
        <v>0</v>
      </c>
    </row>
    <row r="2363" spans="51:53" x14ac:dyDescent="0.25">
      <c r="AY2363" s="142">
        <f t="shared" si="42"/>
        <v>1</v>
      </c>
      <c r="AZ2363" s="142">
        <f>IF(BA2363="",0,IFERROR(IF(VLOOKUP(BA2363,BA$44:BA2362,1,0)&gt;0,0,0),1))</f>
        <v>0</v>
      </c>
      <c r="BA2363" s="143">
        <f>IF(DATOS!J2321=AW$45,DATOS!C2321,"")</f>
        <v>0</v>
      </c>
    </row>
    <row r="2364" spans="51:53" x14ac:dyDescent="0.25">
      <c r="AY2364" s="142">
        <f t="shared" si="42"/>
        <v>1</v>
      </c>
      <c r="AZ2364" s="142">
        <f>IF(BA2364="",0,IFERROR(IF(VLOOKUP(BA2364,BA$44:BA2363,1,0)&gt;0,0,0),1))</f>
        <v>0</v>
      </c>
      <c r="BA2364" s="143">
        <f>IF(DATOS!J2322=AW$45,DATOS!C2322,"")</f>
        <v>0</v>
      </c>
    </row>
    <row r="2365" spans="51:53" x14ac:dyDescent="0.25">
      <c r="AY2365" s="142">
        <f t="shared" si="42"/>
        <v>1</v>
      </c>
      <c r="AZ2365" s="142">
        <f>IF(BA2365="",0,IFERROR(IF(VLOOKUP(BA2365,BA$44:BA2364,1,0)&gt;0,0,0),1))</f>
        <v>0</v>
      </c>
      <c r="BA2365" s="143">
        <f>IF(DATOS!J2323=AW$45,DATOS!C2323,"")</f>
        <v>0</v>
      </c>
    </row>
    <row r="2366" spans="51:53" x14ac:dyDescent="0.25">
      <c r="AY2366" s="142">
        <f t="shared" si="42"/>
        <v>1</v>
      </c>
      <c r="AZ2366" s="142">
        <f>IF(BA2366="",0,IFERROR(IF(VLOOKUP(BA2366,BA$44:BA2365,1,0)&gt;0,0,0),1))</f>
        <v>0</v>
      </c>
      <c r="BA2366" s="143">
        <f>IF(DATOS!J2324=AW$45,DATOS!C2324,"")</f>
        <v>0</v>
      </c>
    </row>
    <row r="2367" spans="51:53" x14ac:dyDescent="0.25">
      <c r="AY2367" s="142">
        <f t="shared" si="42"/>
        <v>1</v>
      </c>
      <c r="AZ2367" s="142">
        <f>IF(BA2367="",0,IFERROR(IF(VLOOKUP(BA2367,BA$44:BA2366,1,0)&gt;0,0,0),1))</f>
        <v>0</v>
      </c>
      <c r="BA2367" s="143">
        <f>IF(DATOS!J2325=AW$45,DATOS!C2325,"")</f>
        <v>0</v>
      </c>
    </row>
    <row r="2368" spans="51:53" x14ac:dyDescent="0.25">
      <c r="AY2368" s="142">
        <f t="shared" si="42"/>
        <v>1</v>
      </c>
      <c r="AZ2368" s="142">
        <f>IF(BA2368="",0,IFERROR(IF(VLOOKUP(BA2368,BA$44:BA2367,1,0)&gt;0,0,0),1))</f>
        <v>0</v>
      </c>
      <c r="BA2368" s="143">
        <f>IF(DATOS!J2326=AW$45,DATOS!C2326,"")</f>
        <v>0</v>
      </c>
    </row>
    <row r="2369" spans="51:53" x14ac:dyDescent="0.25">
      <c r="AY2369" s="142">
        <f t="shared" si="42"/>
        <v>1</v>
      </c>
      <c r="AZ2369" s="142">
        <f>IF(BA2369="",0,IFERROR(IF(VLOOKUP(BA2369,BA$44:BA2368,1,0)&gt;0,0,0),1))</f>
        <v>0</v>
      </c>
      <c r="BA2369" s="143">
        <f>IF(DATOS!J2327=AW$45,DATOS!C2327,"")</f>
        <v>0</v>
      </c>
    </row>
    <row r="2370" spans="51:53" x14ac:dyDescent="0.25">
      <c r="AY2370" s="142">
        <f t="shared" si="42"/>
        <v>1</v>
      </c>
      <c r="AZ2370" s="142">
        <f>IF(BA2370="",0,IFERROR(IF(VLOOKUP(BA2370,BA$44:BA2369,1,0)&gt;0,0,0),1))</f>
        <v>0</v>
      </c>
      <c r="BA2370" s="143">
        <f>IF(DATOS!J2328=AW$45,DATOS!C2328,"")</f>
        <v>0</v>
      </c>
    </row>
    <row r="2371" spans="51:53" x14ac:dyDescent="0.25">
      <c r="AY2371" s="142">
        <f t="shared" si="42"/>
        <v>1</v>
      </c>
      <c r="AZ2371" s="142">
        <f>IF(BA2371="",0,IFERROR(IF(VLOOKUP(BA2371,BA$44:BA2370,1,0)&gt;0,0,0),1))</f>
        <v>0</v>
      </c>
      <c r="BA2371" s="143">
        <f>IF(DATOS!J2329=AW$45,DATOS!C2329,"")</f>
        <v>0</v>
      </c>
    </row>
    <row r="2372" spans="51:53" x14ac:dyDescent="0.25">
      <c r="AY2372" s="142">
        <f t="shared" si="42"/>
        <v>1</v>
      </c>
      <c r="AZ2372" s="142">
        <f>IF(BA2372="",0,IFERROR(IF(VLOOKUP(BA2372,BA$44:BA2371,1,0)&gt;0,0,0),1))</f>
        <v>0</v>
      </c>
      <c r="BA2372" s="143">
        <f>IF(DATOS!J2330=AW$45,DATOS!C2330,"")</f>
        <v>0</v>
      </c>
    </row>
    <row r="2373" spans="51:53" x14ac:dyDescent="0.25">
      <c r="AY2373" s="142">
        <f t="shared" si="42"/>
        <v>1</v>
      </c>
      <c r="AZ2373" s="142">
        <f>IF(BA2373="",0,IFERROR(IF(VLOOKUP(BA2373,BA$44:BA2372,1,0)&gt;0,0,0),1))</f>
        <v>0</v>
      </c>
      <c r="BA2373" s="143">
        <f>IF(DATOS!J2331=AW$45,DATOS!C2331,"")</f>
        <v>0</v>
      </c>
    </row>
    <row r="2374" spans="51:53" x14ac:dyDescent="0.25">
      <c r="AY2374" s="142">
        <f t="shared" si="42"/>
        <v>1</v>
      </c>
      <c r="AZ2374" s="142">
        <f>IF(BA2374="",0,IFERROR(IF(VLOOKUP(BA2374,BA$44:BA2373,1,0)&gt;0,0,0),1))</f>
        <v>0</v>
      </c>
      <c r="BA2374" s="143">
        <f>IF(DATOS!J2332=AW$45,DATOS!C2332,"")</f>
        <v>0</v>
      </c>
    </row>
    <row r="2375" spans="51:53" x14ac:dyDescent="0.25">
      <c r="AY2375" s="142">
        <f t="shared" si="42"/>
        <v>1</v>
      </c>
      <c r="AZ2375" s="142">
        <f>IF(BA2375="",0,IFERROR(IF(VLOOKUP(BA2375,BA$44:BA2374,1,0)&gt;0,0,0),1))</f>
        <v>0</v>
      </c>
      <c r="BA2375" s="143">
        <f>IF(DATOS!J2333=AW$45,DATOS!C2333,"")</f>
        <v>0</v>
      </c>
    </row>
    <row r="2376" spans="51:53" x14ac:dyDescent="0.25">
      <c r="AY2376" s="142">
        <f t="shared" si="42"/>
        <v>1</v>
      </c>
      <c r="AZ2376" s="142">
        <f>IF(BA2376="",0,IFERROR(IF(VLOOKUP(BA2376,BA$44:BA2375,1,0)&gt;0,0,0),1))</f>
        <v>0</v>
      </c>
      <c r="BA2376" s="143">
        <f>IF(DATOS!J2334=AW$45,DATOS!C2334,"")</f>
        <v>0</v>
      </c>
    </row>
    <row r="2377" spans="51:53" x14ac:dyDescent="0.25">
      <c r="AY2377" s="142">
        <f t="shared" si="42"/>
        <v>1</v>
      </c>
      <c r="AZ2377" s="142">
        <f>IF(BA2377="",0,IFERROR(IF(VLOOKUP(BA2377,BA$44:BA2376,1,0)&gt;0,0,0),1))</f>
        <v>0</v>
      </c>
      <c r="BA2377" s="143">
        <f>IF(DATOS!J2335=AW$45,DATOS!C2335,"")</f>
        <v>0</v>
      </c>
    </row>
    <row r="2378" spans="51:53" x14ac:dyDescent="0.25">
      <c r="AY2378" s="142">
        <f t="shared" si="42"/>
        <v>1</v>
      </c>
      <c r="AZ2378" s="142">
        <f>IF(BA2378="",0,IFERROR(IF(VLOOKUP(BA2378,BA$44:BA2377,1,0)&gt;0,0,0),1))</f>
        <v>0</v>
      </c>
      <c r="BA2378" s="143">
        <f>IF(DATOS!J2336=AW$45,DATOS!C2336,"")</f>
        <v>0</v>
      </c>
    </row>
    <row r="2379" spans="51:53" x14ac:dyDescent="0.25">
      <c r="AY2379" s="142">
        <f t="shared" si="42"/>
        <v>1</v>
      </c>
      <c r="AZ2379" s="142">
        <f>IF(BA2379="",0,IFERROR(IF(VLOOKUP(BA2379,BA$44:BA2378,1,0)&gt;0,0,0),1))</f>
        <v>0</v>
      </c>
      <c r="BA2379" s="143">
        <f>IF(DATOS!J2337=AW$45,DATOS!C2337,"")</f>
        <v>0</v>
      </c>
    </row>
    <row r="2380" spans="51:53" x14ac:dyDescent="0.25">
      <c r="AY2380" s="142">
        <f t="shared" si="42"/>
        <v>1</v>
      </c>
      <c r="AZ2380" s="142">
        <f>IF(BA2380="",0,IFERROR(IF(VLOOKUP(BA2380,BA$44:BA2379,1,0)&gt;0,0,0),1))</f>
        <v>0</v>
      </c>
      <c r="BA2380" s="143">
        <f>IF(DATOS!J2338=AW$45,DATOS!C2338,"")</f>
        <v>0</v>
      </c>
    </row>
    <row r="2381" spans="51:53" x14ac:dyDescent="0.25">
      <c r="AY2381" s="142">
        <f t="shared" si="42"/>
        <v>1</v>
      </c>
      <c r="AZ2381" s="142">
        <f>IF(BA2381="",0,IFERROR(IF(VLOOKUP(BA2381,BA$44:BA2380,1,0)&gt;0,0,0),1))</f>
        <v>0</v>
      </c>
      <c r="BA2381" s="143">
        <f>IF(DATOS!J2339=AW$45,DATOS!C2339,"")</f>
        <v>0</v>
      </c>
    </row>
    <row r="2382" spans="51:53" x14ac:dyDescent="0.25">
      <c r="AY2382" s="142">
        <f t="shared" si="42"/>
        <v>1</v>
      </c>
      <c r="AZ2382" s="142">
        <f>IF(BA2382="",0,IFERROR(IF(VLOOKUP(BA2382,BA$44:BA2381,1,0)&gt;0,0,0),1))</f>
        <v>0</v>
      </c>
      <c r="BA2382" s="143">
        <f>IF(DATOS!J2340=AW$45,DATOS!C2340,"")</f>
        <v>0</v>
      </c>
    </row>
    <row r="2383" spans="51:53" x14ac:dyDescent="0.25">
      <c r="AY2383" s="142">
        <f t="shared" si="42"/>
        <v>1</v>
      </c>
      <c r="AZ2383" s="142">
        <f>IF(BA2383="",0,IFERROR(IF(VLOOKUP(BA2383,BA$44:BA2382,1,0)&gt;0,0,0),1))</f>
        <v>0</v>
      </c>
      <c r="BA2383" s="143">
        <f>IF(DATOS!J2341=AW$45,DATOS!C2341,"")</f>
        <v>0</v>
      </c>
    </row>
    <row r="2384" spans="51:53" x14ac:dyDescent="0.25">
      <c r="AY2384" s="142">
        <f t="shared" si="42"/>
        <v>1</v>
      </c>
      <c r="AZ2384" s="142">
        <f>IF(BA2384="",0,IFERROR(IF(VLOOKUP(BA2384,BA$44:BA2383,1,0)&gt;0,0,0),1))</f>
        <v>0</v>
      </c>
      <c r="BA2384" s="143">
        <f>IF(DATOS!J2342=AW$45,DATOS!C2342,"")</f>
        <v>0</v>
      </c>
    </row>
    <row r="2385" spans="51:53" x14ac:dyDescent="0.25">
      <c r="AY2385" s="142">
        <f t="shared" si="42"/>
        <v>1</v>
      </c>
      <c r="AZ2385" s="142">
        <f>IF(BA2385="",0,IFERROR(IF(VLOOKUP(BA2385,BA$44:BA2384,1,0)&gt;0,0,0),1))</f>
        <v>0</v>
      </c>
      <c r="BA2385" s="143">
        <f>IF(DATOS!J2343=AW$45,DATOS!C2343,"")</f>
        <v>0</v>
      </c>
    </row>
    <row r="2386" spans="51:53" x14ac:dyDescent="0.25">
      <c r="AY2386" s="142">
        <f t="shared" si="42"/>
        <v>1</v>
      </c>
      <c r="AZ2386" s="142">
        <f>IF(BA2386="",0,IFERROR(IF(VLOOKUP(BA2386,BA$44:BA2385,1,0)&gt;0,0,0),1))</f>
        <v>0</v>
      </c>
      <c r="BA2386" s="143">
        <f>IF(DATOS!J2344=AW$45,DATOS!C2344,"")</f>
        <v>0</v>
      </c>
    </row>
    <row r="2387" spans="51:53" x14ac:dyDescent="0.25">
      <c r="AY2387" s="142">
        <f t="shared" si="42"/>
        <v>1</v>
      </c>
      <c r="AZ2387" s="142">
        <f>IF(BA2387="",0,IFERROR(IF(VLOOKUP(BA2387,BA$44:BA2386,1,0)&gt;0,0,0),1))</f>
        <v>0</v>
      </c>
      <c r="BA2387" s="143">
        <f>IF(DATOS!J2345=AW$45,DATOS!C2345,"")</f>
        <v>0</v>
      </c>
    </row>
    <row r="2388" spans="51:53" x14ac:dyDescent="0.25">
      <c r="AY2388" s="142">
        <f t="shared" si="42"/>
        <v>1</v>
      </c>
      <c r="AZ2388" s="142">
        <f>IF(BA2388="",0,IFERROR(IF(VLOOKUP(BA2388,BA$44:BA2387,1,0)&gt;0,0,0),1))</f>
        <v>0</v>
      </c>
      <c r="BA2388" s="143">
        <f>IF(DATOS!J2346=AW$45,DATOS!C2346,"")</f>
        <v>0</v>
      </c>
    </row>
    <row r="2389" spans="51:53" x14ac:dyDescent="0.25">
      <c r="AY2389" s="142">
        <f t="shared" si="42"/>
        <v>1</v>
      </c>
      <c r="AZ2389" s="142">
        <f>IF(BA2389="",0,IFERROR(IF(VLOOKUP(BA2389,BA$44:BA2388,1,0)&gt;0,0,0),1))</f>
        <v>0</v>
      </c>
      <c r="BA2389" s="143">
        <f>IF(DATOS!J2347=AW$45,DATOS!C2347,"")</f>
        <v>0</v>
      </c>
    </row>
    <row r="2390" spans="51:53" x14ac:dyDescent="0.25">
      <c r="AY2390" s="142">
        <f t="shared" si="42"/>
        <v>1</v>
      </c>
      <c r="AZ2390" s="142">
        <f>IF(BA2390="",0,IFERROR(IF(VLOOKUP(BA2390,BA$44:BA2389,1,0)&gt;0,0,0),1))</f>
        <v>0</v>
      </c>
      <c r="BA2390" s="143">
        <f>IF(DATOS!J2348=AW$45,DATOS!C2348,"")</f>
        <v>0</v>
      </c>
    </row>
    <row r="2391" spans="51:53" x14ac:dyDescent="0.25">
      <c r="AY2391" s="142">
        <f t="shared" si="42"/>
        <v>1</v>
      </c>
      <c r="AZ2391" s="142">
        <f>IF(BA2391="",0,IFERROR(IF(VLOOKUP(BA2391,BA$44:BA2390,1,0)&gt;0,0,0),1))</f>
        <v>0</v>
      </c>
      <c r="BA2391" s="143">
        <f>IF(DATOS!J2349=AW$45,DATOS!C2349,"")</f>
        <v>0</v>
      </c>
    </row>
    <row r="2392" spans="51:53" x14ac:dyDescent="0.25">
      <c r="AY2392" s="142">
        <f t="shared" si="42"/>
        <v>1</v>
      </c>
      <c r="AZ2392" s="142">
        <f>IF(BA2392="",0,IFERROR(IF(VLOOKUP(BA2392,BA$44:BA2391,1,0)&gt;0,0,0),1))</f>
        <v>0</v>
      </c>
      <c r="BA2392" s="143">
        <f>IF(DATOS!J2350=AW$45,DATOS!C2350,"")</f>
        <v>0</v>
      </c>
    </row>
    <row r="2393" spans="51:53" x14ac:dyDescent="0.25">
      <c r="AY2393" s="142">
        <f t="shared" si="42"/>
        <v>1</v>
      </c>
      <c r="AZ2393" s="142">
        <f>IF(BA2393="",0,IFERROR(IF(VLOOKUP(BA2393,BA$44:BA2392,1,0)&gt;0,0,0),1))</f>
        <v>0</v>
      </c>
      <c r="BA2393" s="143">
        <f>IF(DATOS!J2351=AW$45,DATOS!C2351,"")</f>
        <v>0</v>
      </c>
    </row>
    <row r="2394" spans="51:53" x14ac:dyDescent="0.25">
      <c r="AY2394" s="142">
        <f t="shared" si="42"/>
        <v>1</v>
      </c>
      <c r="AZ2394" s="142">
        <f>IF(BA2394="",0,IFERROR(IF(VLOOKUP(BA2394,BA$44:BA2393,1,0)&gt;0,0,0),1))</f>
        <v>0</v>
      </c>
      <c r="BA2394" s="143">
        <f>IF(DATOS!J2352=AW$45,DATOS!C2352,"")</f>
        <v>0</v>
      </c>
    </row>
    <row r="2395" spans="51:53" x14ac:dyDescent="0.25">
      <c r="AY2395" s="142">
        <f t="shared" si="42"/>
        <v>1</v>
      </c>
      <c r="AZ2395" s="142">
        <f>IF(BA2395="",0,IFERROR(IF(VLOOKUP(BA2395,BA$44:BA2394,1,0)&gt;0,0,0),1))</f>
        <v>0</v>
      </c>
      <c r="BA2395" s="143">
        <f>IF(DATOS!J2353=AW$45,DATOS!C2353,"")</f>
        <v>0</v>
      </c>
    </row>
    <row r="2396" spans="51:53" x14ac:dyDescent="0.25">
      <c r="AY2396" s="142">
        <f t="shared" si="42"/>
        <v>1</v>
      </c>
      <c r="AZ2396" s="142">
        <f>IF(BA2396="",0,IFERROR(IF(VLOOKUP(BA2396,BA$44:BA2395,1,0)&gt;0,0,0),1))</f>
        <v>0</v>
      </c>
      <c r="BA2396" s="143">
        <f>IF(DATOS!J2354=AW$45,DATOS!C2354,"")</f>
        <v>0</v>
      </c>
    </row>
    <row r="2397" spans="51:53" x14ac:dyDescent="0.25">
      <c r="AY2397" s="142">
        <f t="shared" si="42"/>
        <v>1</v>
      </c>
      <c r="AZ2397" s="142">
        <f>IF(BA2397="",0,IFERROR(IF(VLOOKUP(BA2397,BA$44:BA2396,1,0)&gt;0,0,0),1))</f>
        <v>0</v>
      </c>
      <c r="BA2397" s="143">
        <f>IF(DATOS!J2355=AW$45,DATOS!C2355,"")</f>
        <v>0</v>
      </c>
    </row>
    <row r="2398" spans="51:53" x14ac:dyDescent="0.25">
      <c r="AY2398" s="142">
        <f t="shared" si="42"/>
        <v>1</v>
      </c>
      <c r="AZ2398" s="142">
        <f>IF(BA2398="",0,IFERROR(IF(VLOOKUP(BA2398,BA$44:BA2397,1,0)&gt;0,0,0),1))</f>
        <v>0</v>
      </c>
      <c r="BA2398" s="143">
        <f>IF(DATOS!J2356=AW$45,DATOS!C2356,"")</f>
        <v>0</v>
      </c>
    </row>
    <row r="2399" spans="51:53" x14ac:dyDescent="0.25">
      <c r="AY2399" s="142">
        <f t="shared" si="42"/>
        <v>1</v>
      </c>
      <c r="AZ2399" s="142">
        <f>IF(BA2399="",0,IFERROR(IF(VLOOKUP(BA2399,BA$44:BA2398,1,0)&gt;0,0,0),1))</f>
        <v>0</v>
      </c>
      <c r="BA2399" s="143">
        <f>IF(DATOS!J2357=AW$45,DATOS!C2357,"")</f>
        <v>0</v>
      </c>
    </row>
    <row r="2400" spans="51:53" x14ac:dyDescent="0.25">
      <c r="AY2400" s="142">
        <f t="shared" si="42"/>
        <v>1</v>
      </c>
      <c r="AZ2400" s="142">
        <f>IF(BA2400="",0,IFERROR(IF(VLOOKUP(BA2400,BA$44:BA2399,1,0)&gt;0,0,0),1))</f>
        <v>0</v>
      </c>
      <c r="BA2400" s="143">
        <f>IF(DATOS!J2358=AW$45,DATOS!C2358,"")</f>
        <v>0</v>
      </c>
    </row>
    <row r="2401" spans="51:53" x14ac:dyDescent="0.25">
      <c r="AY2401" s="142">
        <f t="shared" si="42"/>
        <v>1</v>
      </c>
      <c r="AZ2401" s="142">
        <f>IF(BA2401="",0,IFERROR(IF(VLOOKUP(BA2401,BA$44:BA2400,1,0)&gt;0,0,0),1))</f>
        <v>0</v>
      </c>
      <c r="BA2401" s="143">
        <f>IF(DATOS!J2359=AW$45,DATOS!C2359,"")</f>
        <v>0</v>
      </c>
    </row>
    <row r="2402" spans="51:53" x14ac:dyDescent="0.25">
      <c r="AY2402" s="142">
        <f t="shared" si="42"/>
        <v>1</v>
      </c>
      <c r="AZ2402" s="142">
        <f>IF(BA2402="",0,IFERROR(IF(VLOOKUP(BA2402,BA$44:BA2401,1,0)&gt;0,0,0),1))</f>
        <v>0</v>
      </c>
      <c r="BA2402" s="143">
        <f>IF(DATOS!J2360=AW$45,DATOS!C2360,"")</f>
        <v>0</v>
      </c>
    </row>
    <row r="2403" spans="51:53" x14ac:dyDescent="0.25">
      <c r="AY2403" s="142">
        <f t="shared" si="42"/>
        <v>1</v>
      </c>
      <c r="AZ2403" s="142">
        <f>IF(BA2403="",0,IFERROR(IF(VLOOKUP(BA2403,BA$44:BA2402,1,0)&gt;0,0,0),1))</f>
        <v>0</v>
      </c>
      <c r="BA2403" s="143">
        <f>IF(DATOS!J2361=AW$45,DATOS!C2361,"")</f>
        <v>0</v>
      </c>
    </row>
    <row r="2404" spans="51:53" x14ac:dyDescent="0.25">
      <c r="AY2404" s="142">
        <f t="shared" si="42"/>
        <v>1</v>
      </c>
      <c r="AZ2404" s="142">
        <f>IF(BA2404="",0,IFERROR(IF(VLOOKUP(BA2404,BA$44:BA2403,1,0)&gt;0,0,0),1))</f>
        <v>0</v>
      </c>
      <c r="BA2404" s="143">
        <f>IF(DATOS!J2362=AW$45,DATOS!C2362,"")</f>
        <v>0</v>
      </c>
    </row>
    <row r="2405" spans="51:53" x14ac:dyDescent="0.25">
      <c r="AY2405" s="142">
        <f t="shared" si="42"/>
        <v>1</v>
      </c>
      <c r="AZ2405" s="142">
        <f>IF(BA2405="",0,IFERROR(IF(VLOOKUP(BA2405,BA$44:BA2404,1,0)&gt;0,0,0),1))</f>
        <v>0</v>
      </c>
      <c r="BA2405" s="143">
        <f>IF(DATOS!J2363=AW$45,DATOS!C2363,"")</f>
        <v>0</v>
      </c>
    </row>
    <row r="2406" spans="51:53" x14ac:dyDescent="0.25">
      <c r="AY2406" s="142">
        <f t="shared" si="42"/>
        <v>1</v>
      </c>
      <c r="AZ2406" s="142">
        <f>IF(BA2406="",0,IFERROR(IF(VLOOKUP(BA2406,BA$44:BA2405,1,0)&gt;0,0,0),1))</f>
        <v>0</v>
      </c>
      <c r="BA2406" s="143">
        <f>IF(DATOS!J2364=AW$45,DATOS!C2364,"")</f>
        <v>0</v>
      </c>
    </row>
    <row r="2407" spans="51:53" x14ac:dyDescent="0.25">
      <c r="AY2407" s="142">
        <f t="shared" si="42"/>
        <v>1</v>
      </c>
      <c r="AZ2407" s="142">
        <f>IF(BA2407="",0,IFERROR(IF(VLOOKUP(BA2407,BA$44:BA2406,1,0)&gt;0,0,0),1))</f>
        <v>0</v>
      </c>
      <c r="BA2407" s="143">
        <f>IF(DATOS!J2365=AW$45,DATOS!C2365,"")</f>
        <v>0</v>
      </c>
    </row>
    <row r="2408" spans="51:53" x14ac:dyDescent="0.25">
      <c r="AY2408" s="142">
        <f t="shared" si="42"/>
        <v>1</v>
      </c>
      <c r="AZ2408" s="142">
        <f>IF(BA2408="",0,IFERROR(IF(VLOOKUP(BA2408,BA$44:BA2407,1,0)&gt;0,0,0),1))</f>
        <v>0</v>
      </c>
      <c r="BA2408" s="143">
        <f>IF(DATOS!J2366=AW$45,DATOS!C2366,"")</f>
        <v>0</v>
      </c>
    </row>
    <row r="2409" spans="51:53" x14ac:dyDescent="0.25">
      <c r="AY2409" s="142">
        <f t="shared" si="42"/>
        <v>1</v>
      </c>
      <c r="AZ2409" s="142">
        <f>IF(BA2409="",0,IFERROR(IF(VLOOKUP(BA2409,BA$44:BA2408,1,0)&gt;0,0,0),1))</f>
        <v>0</v>
      </c>
      <c r="BA2409" s="143">
        <f>IF(DATOS!J2367=AW$45,DATOS!C2367,"")</f>
        <v>0</v>
      </c>
    </row>
    <row r="2410" spans="51:53" x14ac:dyDescent="0.25">
      <c r="AY2410" s="142">
        <f t="shared" si="42"/>
        <v>1</v>
      </c>
      <c r="AZ2410" s="142">
        <f>IF(BA2410="",0,IFERROR(IF(VLOOKUP(BA2410,BA$44:BA2409,1,0)&gt;0,0,0),1))</f>
        <v>0</v>
      </c>
      <c r="BA2410" s="143">
        <f>IF(DATOS!J2368=AW$45,DATOS!C2368,"")</f>
        <v>0</v>
      </c>
    </row>
    <row r="2411" spans="51:53" x14ac:dyDescent="0.25">
      <c r="AY2411" s="142">
        <f t="shared" si="42"/>
        <v>1</v>
      </c>
      <c r="AZ2411" s="142">
        <f>IF(BA2411="",0,IFERROR(IF(VLOOKUP(BA2411,BA$44:BA2410,1,0)&gt;0,0,0),1))</f>
        <v>0</v>
      </c>
      <c r="BA2411" s="143">
        <f>IF(DATOS!J2369=AW$45,DATOS!C2369,"")</f>
        <v>0</v>
      </c>
    </row>
    <row r="2412" spans="51:53" x14ac:dyDescent="0.25">
      <c r="AY2412" s="142">
        <f t="shared" ref="AY2412:AY2475" si="43">AY2411+AZ2412</f>
        <v>1</v>
      </c>
      <c r="AZ2412" s="142">
        <f>IF(BA2412="",0,IFERROR(IF(VLOOKUP(BA2412,BA$44:BA2411,1,0)&gt;0,0,0),1))</f>
        <v>0</v>
      </c>
      <c r="BA2412" s="143">
        <f>IF(DATOS!J2370=AW$45,DATOS!C2370,"")</f>
        <v>0</v>
      </c>
    </row>
    <row r="2413" spans="51:53" x14ac:dyDescent="0.25">
      <c r="AY2413" s="142">
        <f t="shared" si="43"/>
        <v>1</v>
      </c>
      <c r="AZ2413" s="142">
        <f>IF(BA2413="",0,IFERROR(IF(VLOOKUP(BA2413,BA$44:BA2412,1,0)&gt;0,0,0),1))</f>
        <v>0</v>
      </c>
      <c r="BA2413" s="143">
        <f>IF(DATOS!J2371=AW$45,DATOS!C2371,"")</f>
        <v>0</v>
      </c>
    </row>
    <row r="2414" spans="51:53" x14ac:dyDescent="0.25">
      <c r="AY2414" s="142">
        <f t="shared" si="43"/>
        <v>1</v>
      </c>
      <c r="AZ2414" s="142">
        <f>IF(BA2414="",0,IFERROR(IF(VLOOKUP(BA2414,BA$44:BA2413,1,0)&gt;0,0,0),1))</f>
        <v>0</v>
      </c>
      <c r="BA2414" s="143">
        <f>IF(DATOS!J2372=AW$45,DATOS!C2372,"")</f>
        <v>0</v>
      </c>
    </row>
    <row r="2415" spans="51:53" x14ac:dyDescent="0.25">
      <c r="AY2415" s="142">
        <f t="shared" si="43"/>
        <v>1</v>
      </c>
      <c r="AZ2415" s="142">
        <f>IF(BA2415="",0,IFERROR(IF(VLOOKUP(BA2415,BA$44:BA2414,1,0)&gt;0,0,0),1))</f>
        <v>0</v>
      </c>
      <c r="BA2415" s="143">
        <f>IF(DATOS!J2373=AW$45,DATOS!C2373,"")</f>
        <v>0</v>
      </c>
    </row>
    <row r="2416" spans="51:53" x14ac:dyDescent="0.25">
      <c r="AY2416" s="142">
        <f t="shared" si="43"/>
        <v>1</v>
      </c>
      <c r="AZ2416" s="142">
        <f>IF(BA2416="",0,IFERROR(IF(VLOOKUP(BA2416,BA$44:BA2415,1,0)&gt;0,0,0),1))</f>
        <v>0</v>
      </c>
      <c r="BA2416" s="143">
        <f>IF(DATOS!J2374=AW$45,DATOS!C2374,"")</f>
        <v>0</v>
      </c>
    </row>
    <row r="2417" spans="51:53" x14ac:dyDescent="0.25">
      <c r="AY2417" s="142">
        <f t="shared" si="43"/>
        <v>1</v>
      </c>
      <c r="AZ2417" s="142">
        <f>IF(BA2417="",0,IFERROR(IF(VLOOKUP(BA2417,BA$44:BA2416,1,0)&gt;0,0,0),1))</f>
        <v>0</v>
      </c>
      <c r="BA2417" s="143">
        <f>IF(DATOS!J2375=AW$45,DATOS!C2375,"")</f>
        <v>0</v>
      </c>
    </row>
    <row r="2418" spans="51:53" x14ac:dyDescent="0.25">
      <c r="AY2418" s="142">
        <f t="shared" si="43"/>
        <v>1</v>
      </c>
      <c r="AZ2418" s="142">
        <f>IF(BA2418="",0,IFERROR(IF(VLOOKUP(BA2418,BA$44:BA2417,1,0)&gt;0,0,0),1))</f>
        <v>0</v>
      </c>
      <c r="BA2418" s="143">
        <f>IF(DATOS!J2376=AW$45,DATOS!C2376,"")</f>
        <v>0</v>
      </c>
    </row>
    <row r="2419" spans="51:53" x14ac:dyDescent="0.25">
      <c r="AY2419" s="142">
        <f t="shared" si="43"/>
        <v>1</v>
      </c>
      <c r="AZ2419" s="142">
        <f>IF(BA2419="",0,IFERROR(IF(VLOOKUP(BA2419,BA$44:BA2418,1,0)&gt;0,0,0),1))</f>
        <v>0</v>
      </c>
      <c r="BA2419" s="143">
        <f>IF(DATOS!J2377=AW$45,DATOS!C2377,"")</f>
        <v>0</v>
      </c>
    </row>
    <row r="2420" spans="51:53" x14ac:dyDescent="0.25">
      <c r="AY2420" s="142">
        <f t="shared" si="43"/>
        <v>1</v>
      </c>
      <c r="AZ2420" s="142">
        <f>IF(BA2420="",0,IFERROR(IF(VLOOKUP(BA2420,BA$44:BA2419,1,0)&gt;0,0,0),1))</f>
        <v>0</v>
      </c>
      <c r="BA2420" s="143">
        <f>IF(DATOS!J2378=AW$45,DATOS!C2378,"")</f>
        <v>0</v>
      </c>
    </row>
    <row r="2421" spans="51:53" x14ac:dyDescent="0.25">
      <c r="AY2421" s="142">
        <f t="shared" si="43"/>
        <v>1</v>
      </c>
      <c r="AZ2421" s="142">
        <f>IF(BA2421="",0,IFERROR(IF(VLOOKUP(BA2421,BA$44:BA2420,1,0)&gt;0,0,0),1))</f>
        <v>0</v>
      </c>
      <c r="BA2421" s="143">
        <f>IF(DATOS!J2379=AW$45,DATOS!C2379,"")</f>
        <v>0</v>
      </c>
    </row>
    <row r="2422" spans="51:53" x14ac:dyDescent="0.25">
      <c r="AY2422" s="142">
        <f t="shared" si="43"/>
        <v>1</v>
      </c>
      <c r="AZ2422" s="142">
        <f>IF(BA2422="",0,IFERROR(IF(VLOOKUP(BA2422,BA$44:BA2421,1,0)&gt;0,0,0),1))</f>
        <v>0</v>
      </c>
      <c r="BA2422" s="143">
        <f>IF(DATOS!J2380=AW$45,DATOS!C2380,"")</f>
        <v>0</v>
      </c>
    </row>
    <row r="2423" spans="51:53" x14ac:dyDescent="0.25">
      <c r="AY2423" s="142">
        <f t="shared" si="43"/>
        <v>1</v>
      </c>
      <c r="AZ2423" s="142">
        <f>IF(BA2423="",0,IFERROR(IF(VLOOKUP(BA2423,BA$44:BA2422,1,0)&gt;0,0,0),1))</f>
        <v>0</v>
      </c>
      <c r="BA2423" s="143">
        <f>IF(DATOS!J2381=AW$45,DATOS!C2381,"")</f>
        <v>0</v>
      </c>
    </row>
    <row r="2424" spans="51:53" x14ac:dyDescent="0.25">
      <c r="AY2424" s="142">
        <f t="shared" si="43"/>
        <v>1</v>
      </c>
      <c r="AZ2424" s="142">
        <f>IF(BA2424="",0,IFERROR(IF(VLOOKUP(BA2424,BA$44:BA2423,1,0)&gt;0,0,0),1))</f>
        <v>0</v>
      </c>
      <c r="BA2424" s="143">
        <f>IF(DATOS!J2382=AW$45,DATOS!C2382,"")</f>
        <v>0</v>
      </c>
    </row>
    <row r="2425" spans="51:53" x14ac:dyDescent="0.25">
      <c r="AY2425" s="142">
        <f t="shared" si="43"/>
        <v>1</v>
      </c>
      <c r="AZ2425" s="142">
        <f>IF(BA2425="",0,IFERROR(IF(VLOOKUP(BA2425,BA$44:BA2424,1,0)&gt;0,0,0),1))</f>
        <v>0</v>
      </c>
      <c r="BA2425" s="143">
        <f>IF(DATOS!J2383=AW$45,DATOS!C2383,"")</f>
        <v>0</v>
      </c>
    </row>
    <row r="2426" spans="51:53" x14ac:dyDescent="0.25">
      <c r="AY2426" s="142">
        <f t="shared" si="43"/>
        <v>1</v>
      </c>
      <c r="AZ2426" s="142">
        <f>IF(BA2426="",0,IFERROR(IF(VLOOKUP(BA2426,BA$44:BA2425,1,0)&gt;0,0,0),1))</f>
        <v>0</v>
      </c>
      <c r="BA2426" s="143">
        <f>IF(DATOS!J2384=AW$45,DATOS!C2384,"")</f>
        <v>0</v>
      </c>
    </row>
    <row r="2427" spans="51:53" x14ac:dyDescent="0.25">
      <c r="AY2427" s="142">
        <f t="shared" si="43"/>
        <v>1</v>
      </c>
      <c r="AZ2427" s="142">
        <f>IF(BA2427="",0,IFERROR(IF(VLOOKUP(BA2427,BA$44:BA2426,1,0)&gt;0,0,0),1))</f>
        <v>0</v>
      </c>
      <c r="BA2427" s="143">
        <f>IF(DATOS!J2385=AW$45,DATOS!C2385,"")</f>
        <v>0</v>
      </c>
    </row>
    <row r="2428" spans="51:53" x14ac:dyDescent="0.25">
      <c r="AY2428" s="142">
        <f t="shared" si="43"/>
        <v>1</v>
      </c>
      <c r="AZ2428" s="142">
        <f>IF(BA2428="",0,IFERROR(IF(VLOOKUP(BA2428,BA$44:BA2427,1,0)&gt;0,0,0),1))</f>
        <v>0</v>
      </c>
      <c r="BA2428" s="143">
        <f>IF(DATOS!J2386=AW$45,DATOS!C2386,"")</f>
        <v>0</v>
      </c>
    </row>
    <row r="2429" spans="51:53" x14ac:dyDescent="0.25">
      <c r="AY2429" s="142">
        <f t="shared" si="43"/>
        <v>1</v>
      </c>
      <c r="AZ2429" s="142">
        <f>IF(BA2429="",0,IFERROR(IF(VLOOKUP(BA2429,BA$44:BA2428,1,0)&gt;0,0,0),1))</f>
        <v>0</v>
      </c>
      <c r="BA2429" s="143">
        <f>IF(DATOS!J2387=AW$45,DATOS!C2387,"")</f>
        <v>0</v>
      </c>
    </row>
    <row r="2430" spans="51:53" x14ac:dyDescent="0.25">
      <c r="AY2430" s="142">
        <f t="shared" si="43"/>
        <v>1</v>
      </c>
      <c r="AZ2430" s="142">
        <f>IF(BA2430="",0,IFERROR(IF(VLOOKUP(BA2430,BA$44:BA2429,1,0)&gt;0,0,0),1))</f>
        <v>0</v>
      </c>
      <c r="BA2430" s="143">
        <f>IF(DATOS!J2388=AW$45,DATOS!C2388,"")</f>
        <v>0</v>
      </c>
    </row>
    <row r="2431" spans="51:53" x14ac:dyDescent="0.25">
      <c r="AY2431" s="142">
        <f t="shared" si="43"/>
        <v>1</v>
      </c>
      <c r="AZ2431" s="142">
        <f>IF(BA2431="",0,IFERROR(IF(VLOOKUP(BA2431,BA$44:BA2430,1,0)&gt;0,0,0),1))</f>
        <v>0</v>
      </c>
      <c r="BA2431" s="143">
        <f>IF(DATOS!J2389=AW$45,DATOS!C2389,"")</f>
        <v>0</v>
      </c>
    </row>
    <row r="2432" spans="51:53" x14ac:dyDescent="0.25">
      <c r="AY2432" s="142">
        <f t="shared" si="43"/>
        <v>1</v>
      </c>
      <c r="AZ2432" s="142">
        <f>IF(BA2432="",0,IFERROR(IF(VLOOKUP(BA2432,BA$44:BA2431,1,0)&gt;0,0,0),1))</f>
        <v>0</v>
      </c>
      <c r="BA2432" s="143">
        <f>IF(DATOS!J2390=AW$45,DATOS!C2390,"")</f>
        <v>0</v>
      </c>
    </row>
    <row r="2433" spans="51:53" x14ac:dyDescent="0.25">
      <c r="AY2433" s="142">
        <f t="shared" si="43"/>
        <v>1</v>
      </c>
      <c r="AZ2433" s="142">
        <f>IF(BA2433="",0,IFERROR(IF(VLOOKUP(BA2433,BA$44:BA2432,1,0)&gt;0,0,0),1))</f>
        <v>0</v>
      </c>
      <c r="BA2433" s="143">
        <f>IF(DATOS!J2391=AW$45,DATOS!C2391,"")</f>
        <v>0</v>
      </c>
    </row>
    <row r="2434" spans="51:53" x14ac:dyDescent="0.25">
      <c r="AY2434" s="142">
        <f t="shared" si="43"/>
        <v>1</v>
      </c>
      <c r="AZ2434" s="142">
        <f>IF(BA2434="",0,IFERROR(IF(VLOOKUP(BA2434,BA$44:BA2433,1,0)&gt;0,0,0),1))</f>
        <v>0</v>
      </c>
      <c r="BA2434" s="143">
        <f>IF(DATOS!J2392=AW$45,DATOS!C2392,"")</f>
        <v>0</v>
      </c>
    </row>
    <row r="2435" spans="51:53" x14ac:dyDescent="0.25">
      <c r="AY2435" s="142">
        <f t="shared" si="43"/>
        <v>1</v>
      </c>
      <c r="AZ2435" s="142">
        <f>IF(BA2435="",0,IFERROR(IF(VLOOKUP(BA2435,BA$44:BA2434,1,0)&gt;0,0,0),1))</f>
        <v>0</v>
      </c>
      <c r="BA2435" s="143">
        <f>IF(DATOS!J2393=AW$45,DATOS!C2393,"")</f>
        <v>0</v>
      </c>
    </row>
    <row r="2436" spans="51:53" x14ac:dyDescent="0.25">
      <c r="AY2436" s="142">
        <f t="shared" si="43"/>
        <v>1</v>
      </c>
      <c r="AZ2436" s="142">
        <f>IF(BA2436="",0,IFERROR(IF(VLOOKUP(BA2436,BA$44:BA2435,1,0)&gt;0,0,0),1))</f>
        <v>0</v>
      </c>
      <c r="BA2436" s="143">
        <f>IF(DATOS!J2394=AW$45,DATOS!C2394,"")</f>
        <v>0</v>
      </c>
    </row>
    <row r="2437" spans="51:53" x14ac:dyDescent="0.25">
      <c r="AY2437" s="142">
        <f t="shared" si="43"/>
        <v>1</v>
      </c>
      <c r="AZ2437" s="142">
        <f>IF(BA2437="",0,IFERROR(IF(VLOOKUP(BA2437,BA$44:BA2436,1,0)&gt;0,0,0),1))</f>
        <v>0</v>
      </c>
      <c r="BA2437" s="143">
        <f>IF(DATOS!J2395=AW$45,DATOS!C2395,"")</f>
        <v>0</v>
      </c>
    </row>
    <row r="2438" spans="51:53" x14ac:dyDescent="0.25">
      <c r="AY2438" s="142">
        <f t="shared" si="43"/>
        <v>1</v>
      </c>
      <c r="AZ2438" s="142">
        <f>IF(BA2438="",0,IFERROR(IF(VLOOKUP(BA2438,BA$44:BA2437,1,0)&gt;0,0,0),1))</f>
        <v>0</v>
      </c>
      <c r="BA2438" s="143">
        <f>IF(DATOS!J2396=AW$45,DATOS!C2396,"")</f>
        <v>0</v>
      </c>
    </row>
    <row r="2439" spans="51:53" x14ac:dyDescent="0.25">
      <c r="AY2439" s="142">
        <f t="shared" si="43"/>
        <v>1</v>
      </c>
      <c r="AZ2439" s="142">
        <f>IF(BA2439="",0,IFERROR(IF(VLOOKUP(BA2439,BA$44:BA2438,1,0)&gt;0,0,0),1))</f>
        <v>0</v>
      </c>
      <c r="BA2439" s="143">
        <f>IF(DATOS!J2397=AW$45,DATOS!C2397,"")</f>
        <v>0</v>
      </c>
    </row>
    <row r="2440" spans="51:53" x14ac:dyDescent="0.25">
      <c r="AY2440" s="142">
        <f t="shared" si="43"/>
        <v>1</v>
      </c>
      <c r="AZ2440" s="142">
        <f>IF(BA2440="",0,IFERROR(IF(VLOOKUP(BA2440,BA$44:BA2439,1,0)&gt;0,0,0),1))</f>
        <v>0</v>
      </c>
      <c r="BA2440" s="143">
        <f>IF(DATOS!J2398=AW$45,DATOS!C2398,"")</f>
        <v>0</v>
      </c>
    </row>
    <row r="2441" spans="51:53" x14ac:dyDescent="0.25">
      <c r="AY2441" s="142">
        <f t="shared" si="43"/>
        <v>1</v>
      </c>
      <c r="AZ2441" s="142">
        <f>IF(BA2441="",0,IFERROR(IF(VLOOKUP(BA2441,BA$44:BA2440,1,0)&gt;0,0,0),1))</f>
        <v>0</v>
      </c>
      <c r="BA2441" s="143">
        <f>IF(DATOS!J2399=AW$45,DATOS!C2399,"")</f>
        <v>0</v>
      </c>
    </row>
    <row r="2442" spans="51:53" x14ac:dyDescent="0.25">
      <c r="AY2442" s="142">
        <f t="shared" si="43"/>
        <v>1</v>
      </c>
      <c r="AZ2442" s="142">
        <f>IF(BA2442="",0,IFERROR(IF(VLOOKUP(BA2442,BA$44:BA2441,1,0)&gt;0,0,0),1))</f>
        <v>0</v>
      </c>
      <c r="BA2442" s="143">
        <f>IF(DATOS!J2400=AW$45,DATOS!C2400,"")</f>
        <v>0</v>
      </c>
    </row>
    <row r="2443" spans="51:53" x14ac:dyDescent="0.25">
      <c r="AY2443" s="142">
        <f t="shared" si="43"/>
        <v>1</v>
      </c>
      <c r="AZ2443" s="142">
        <f>IF(BA2443="",0,IFERROR(IF(VLOOKUP(BA2443,BA$44:BA2442,1,0)&gt;0,0,0),1))</f>
        <v>0</v>
      </c>
      <c r="BA2443" s="143">
        <f>IF(DATOS!J2401=AW$45,DATOS!C2401,"")</f>
        <v>0</v>
      </c>
    </row>
    <row r="2444" spans="51:53" x14ac:dyDescent="0.25">
      <c r="AY2444" s="142">
        <f t="shared" si="43"/>
        <v>1</v>
      </c>
      <c r="AZ2444" s="142">
        <f>IF(BA2444="",0,IFERROR(IF(VLOOKUP(BA2444,BA$44:BA2443,1,0)&gt;0,0,0),1))</f>
        <v>0</v>
      </c>
      <c r="BA2444" s="143">
        <f>IF(DATOS!J2402=AW$45,DATOS!C2402,"")</f>
        <v>0</v>
      </c>
    </row>
    <row r="2445" spans="51:53" x14ac:dyDescent="0.25">
      <c r="AY2445" s="142">
        <f t="shared" si="43"/>
        <v>1</v>
      </c>
      <c r="AZ2445" s="142">
        <f>IF(BA2445="",0,IFERROR(IF(VLOOKUP(BA2445,BA$44:BA2444,1,0)&gt;0,0,0),1))</f>
        <v>0</v>
      </c>
      <c r="BA2445" s="143">
        <f>IF(DATOS!J2403=AW$45,DATOS!C2403,"")</f>
        <v>0</v>
      </c>
    </row>
    <row r="2446" spans="51:53" x14ac:dyDescent="0.25">
      <c r="AY2446" s="142">
        <f t="shared" si="43"/>
        <v>1</v>
      </c>
      <c r="AZ2446" s="142">
        <f>IF(BA2446="",0,IFERROR(IF(VLOOKUP(BA2446,BA$44:BA2445,1,0)&gt;0,0,0),1))</f>
        <v>0</v>
      </c>
      <c r="BA2446" s="143">
        <f>IF(DATOS!J2404=AW$45,DATOS!C2404,"")</f>
        <v>0</v>
      </c>
    </row>
    <row r="2447" spans="51:53" x14ac:dyDescent="0.25">
      <c r="AY2447" s="142">
        <f t="shared" si="43"/>
        <v>1</v>
      </c>
      <c r="AZ2447" s="142">
        <f>IF(BA2447="",0,IFERROR(IF(VLOOKUP(BA2447,BA$44:BA2446,1,0)&gt;0,0,0),1))</f>
        <v>0</v>
      </c>
      <c r="BA2447" s="143">
        <f>IF(DATOS!J2405=AW$45,DATOS!C2405,"")</f>
        <v>0</v>
      </c>
    </row>
    <row r="2448" spans="51:53" x14ac:dyDescent="0.25">
      <c r="AY2448" s="142">
        <f t="shared" si="43"/>
        <v>1</v>
      </c>
      <c r="AZ2448" s="142">
        <f>IF(BA2448="",0,IFERROR(IF(VLOOKUP(BA2448,BA$44:BA2447,1,0)&gt;0,0,0),1))</f>
        <v>0</v>
      </c>
      <c r="BA2448" s="143">
        <f>IF(DATOS!J2406=AW$45,DATOS!C2406,"")</f>
        <v>0</v>
      </c>
    </row>
    <row r="2449" spans="51:53" x14ac:dyDescent="0.25">
      <c r="AY2449" s="142">
        <f t="shared" si="43"/>
        <v>1</v>
      </c>
      <c r="AZ2449" s="142">
        <f>IF(BA2449="",0,IFERROR(IF(VLOOKUP(BA2449,BA$44:BA2448,1,0)&gt;0,0,0),1))</f>
        <v>0</v>
      </c>
      <c r="BA2449" s="143">
        <f>IF(DATOS!J2407=AW$45,DATOS!C2407,"")</f>
        <v>0</v>
      </c>
    </row>
    <row r="2450" spans="51:53" x14ac:dyDescent="0.25">
      <c r="AY2450" s="142">
        <f t="shared" si="43"/>
        <v>1</v>
      </c>
      <c r="AZ2450" s="142">
        <f>IF(BA2450="",0,IFERROR(IF(VLOOKUP(BA2450,BA$44:BA2449,1,0)&gt;0,0,0),1))</f>
        <v>0</v>
      </c>
      <c r="BA2450" s="143">
        <f>IF(DATOS!J2408=AW$45,DATOS!C2408,"")</f>
        <v>0</v>
      </c>
    </row>
    <row r="2451" spans="51:53" x14ac:dyDescent="0.25">
      <c r="AY2451" s="142">
        <f t="shared" si="43"/>
        <v>1</v>
      </c>
      <c r="AZ2451" s="142">
        <f>IF(BA2451="",0,IFERROR(IF(VLOOKUP(BA2451,BA$44:BA2450,1,0)&gt;0,0,0),1))</f>
        <v>0</v>
      </c>
      <c r="BA2451" s="143">
        <f>IF(DATOS!J2409=AW$45,DATOS!C2409,"")</f>
        <v>0</v>
      </c>
    </row>
    <row r="2452" spans="51:53" x14ac:dyDescent="0.25">
      <c r="AY2452" s="142">
        <f t="shared" si="43"/>
        <v>1</v>
      </c>
      <c r="AZ2452" s="142">
        <f>IF(BA2452="",0,IFERROR(IF(VLOOKUP(BA2452,BA$44:BA2451,1,0)&gt;0,0,0),1))</f>
        <v>0</v>
      </c>
      <c r="BA2452" s="143">
        <f>IF(DATOS!J2410=AW$45,DATOS!C2410,"")</f>
        <v>0</v>
      </c>
    </row>
    <row r="2453" spans="51:53" x14ac:dyDescent="0.25">
      <c r="AY2453" s="142">
        <f t="shared" si="43"/>
        <v>1</v>
      </c>
      <c r="AZ2453" s="142">
        <f>IF(BA2453="",0,IFERROR(IF(VLOOKUP(BA2453,BA$44:BA2452,1,0)&gt;0,0,0),1))</f>
        <v>0</v>
      </c>
      <c r="BA2453" s="143">
        <f>IF(DATOS!J2411=AW$45,DATOS!C2411,"")</f>
        <v>0</v>
      </c>
    </row>
    <row r="2454" spans="51:53" x14ac:dyDescent="0.25">
      <c r="AY2454" s="142">
        <f t="shared" si="43"/>
        <v>1</v>
      </c>
      <c r="AZ2454" s="142">
        <f>IF(BA2454="",0,IFERROR(IF(VLOOKUP(BA2454,BA$44:BA2453,1,0)&gt;0,0,0),1))</f>
        <v>0</v>
      </c>
      <c r="BA2454" s="143">
        <f>IF(DATOS!J2412=AW$45,DATOS!C2412,"")</f>
        <v>0</v>
      </c>
    </row>
    <row r="2455" spans="51:53" x14ac:dyDescent="0.25">
      <c r="AY2455" s="142">
        <f t="shared" si="43"/>
        <v>1</v>
      </c>
      <c r="AZ2455" s="142">
        <f>IF(BA2455="",0,IFERROR(IF(VLOOKUP(BA2455,BA$44:BA2454,1,0)&gt;0,0,0),1))</f>
        <v>0</v>
      </c>
      <c r="BA2455" s="143">
        <f>IF(DATOS!J2413=AW$45,DATOS!C2413,"")</f>
        <v>0</v>
      </c>
    </row>
    <row r="2456" spans="51:53" x14ac:dyDescent="0.25">
      <c r="AY2456" s="142">
        <f t="shared" si="43"/>
        <v>1</v>
      </c>
      <c r="AZ2456" s="142">
        <f>IF(BA2456="",0,IFERROR(IF(VLOOKUP(BA2456,BA$44:BA2455,1,0)&gt;0,0,0),1))</f>
        <v>0</v>
      </c>
      <c r="BA2456" s="143">
        <f>IF(DATOS!J2414=AW$45,DATOS!C2414,"")</f>
        <v>0</v>
      </c>
    </row>
    <row r="2457" spans="51:53" x14ac:dyDescent="0.25">
      <c r="AY2457" s="142">
        <f t="shared" si="43"/>
        <v>1</v>
      </c>
      <c r="AZ2457" s="142">
        <f>IF(BA2457="",0,IFERROR(IF(VLOOKUP(BA2457,BA$44:BA2456,1,0)&gt;0,0,0),1))</f>
        <v>0</v>
      </c>
      <c r="BA2457" s="143">
        <f>IF(DATOS!J2415=AW$45,DATOS!C2415,"")</f>
        <v>0</v>
      </c>
    </row>
    <row r="2458" spans="51:53" x14ac:dyDescent="0.25">
      <c r="AY2458" s="142">
        <f t="shared" si="43"/>
        <v>1</v>
      </c>
      <c r="AZ2458" s="142">
        <f>IF(BA2458="",0,IFERROR(IF(VLOOKUP(BA2458,BA$44:BA2457,1,0)&gt;0,0,0),1))</f>
        <v>0</v>
      </c>
      <c r="BA2458" s="143">
        <f>IF(DATOS!J2416=AW$45,DATOS!C2416,"")</f>
        <v>0</v>
      </c>
    </row>
    <row r="2459" spans="51:53" x14ac:dyDescent="0.25">
      <c r="AY2459" s="142">
        <f t="shared" si="43"/>
        <v>1</v>
      </c>
      <c r="AZ2459" s="142">
        <f>IF(BA2459="",0,IFERROR(IF(VLOOKUP(BA2459,BA$44:BA2458,1,0)&gt;0,0,0),1))</f>
        <v>0</v>
      </c>
      <c r="BA2459" s="143">
        <f>IF(DATOS!J2417=AW$45,DATOS!C2417,"")</f>
        <v>0</v>
      </c>
    </row>
    <row r="2460" spans="51:53" x14ac:dyDescent="0.25">
      <c r="AY2460" s="142">
        <f t="shared" si="43"/>
        <v>1</v>
      </c>
      <c r="AZ2460" s="142">
        <f>IF(BA2460="",0,IFERROR(IF(VLOOKUP(BA2460,BA$44:BA2459,1,0)&gt;0,0,0),1))</f>
        <v>0</v>
      </c>
      <c r="BA2460" s="143">
        <f>IF(DATOS!J2418=AW$45,DATOS!C2418,"")</f>
        <v>0</v>
      </c>
    </row>
    <row r="2461" spans="51:53" x14ac:dyDescent="0.25">
      <c r="AY2461" s="142">
        <f t="shared" si="43"/>
        <v>1</v>
      </c>
      <c r="AZ2461" s="142">
        <f>IF(BA2461="",0,IFERROR(IF(VLOOKUP(BA2461,BA$44:BA2460,1,0)&gt;0,0,0),1))</f>
        <v>0</v>
      </c>
      <c r="BA2461" s="143">
        <f>IF(DATOS!J2419=AW$45,DATOS!C2419,"")</f>
        <v>0</v>
      </c>
    </row>
    <row r="2462" spans="51:53" x14ac:dyDescent="0.25">
      <c r="AY2462" s="142">
        <f t="shared" si="43"/>
        <v>1</v>
      </c>
      <c r="AZ2462" s="142">
        <f>IF(BA2462="",0,IFERROR(IF(VLOOKUP(BA2462,BA$44:BA2461,1,0)&gt;0,0,0),1))</f>
        <v>0</v>
      </c>
      <c r="BA2462" s="143">
        <f>IF(DATOS!J2420=AW$45,DATOS!C2420,"")</f>
        <v>0</v>
      </c>
    </row>
    <row r="2463" spans="51:53" x14ac:dyDescent="0.25">
      <c r="AY2463" s="142">
        <f t="shared" si="43"/>
        <v>1</v>
      </c>
      <c r="AZ2463" s="142">
        <f>IF(BA2463="",0,IFERROR(IF(VLOOKUP(BA2463,BA$44:BA2462,1,0)&gt;0,0,0),1))</f>
        <v>0</v>
      </c>
      <c r="BA2463" s="143">
        <f>IF(DATOS!J2421=AW$45,DATOS!C2421,"")</f>
        <v>0</v>
      </c>
    </row>
    <row r="2464" spans="51:53" x14ac:dyDescent="0.25">
      <c r="AY2464" s="142">
        <f t="shared" si="43"/>
        <v>1</v>
      </c>
      <c r="AZ2464" s="142">
        <f>IF(BA2464="",0,IFERROR(IF(VLOOKUP(BA2464,BA$44:BA2463,1,0)&gt;0,0,0),1))</f>
        <v>0</v>
      </c>
      <c r="BA2464" s="143">
        <f>IF(DATOS!J2422=AW$45,DATOS!C2422,"")</f>
        <v>0</v>
      </c>
    </row>
    <row r="2465" spans="51:53" x14ac:dyDescent="0.25">
      <c r="AY2465" s="142">
        <f t="shared" si="43"/>
        <v>1</v>
      </c>
      <c r="AZ2465" s="142">
        <f>IF(BA2465="",0,IFERROR(IF(VLOOKUP(BA2465,BA$44:BA2464,1,0)&gt;0,0,0),1))</f>
        <v>0</v>
      </c>
      <c r="BA2465" s="143">
        <f>IF(DATOS!J2423=AW$45,DATOS!C2423,"")</f>
        <v>0</v>
      </c>
    </row>
    <row r="2466" spans="51:53" x14ac:dyDescent="0.25">
      <c r="AY2466" s="142">
        <f t="shared" si="43"/>
        <v>1</v>
      </c>
      <c r="AZ2466" s="142">
        <f>IF(BA2466="",0,IFERROR(IF(VLOOKUP(BA2466,BA$44:BA2465,1,0)&gt;0,0,0),1))</f>
        <v>0</v>
      </c>
      <c r="BA2466" s="143">
        <f>IF(DATOS!J2424=AW$45,DATOS!C2424,"")</f>
        <v>0</v>
      </c>
    </row>
    <row r="2467" spans="51:53" x14ac:dyDescent="0.25">
      <c r="AY2467" s="142">
        <f t="shared" si="43"/>
        <v>1</v>
      </c>
      <c r="AZ2467" s="142">
        <f>IF(BA2467="",0,IFERROR(IF(VLOOKUP(BA2467,BA$44:BA2466,1,0)&gt;0,0,0),1))</f>
        <v>0</v>
      </c>
      <c r="BA2467" s="143">
        <f>IF(DATOS!J2425=AW$45,DATOS!C2425,"")</f>
        <v>0</v>
      </c>
    </row>
    <row r="2468" spans="51:53" x14ac:dyDescent="0.25">
      <c r="AY2468" s="142">
        <f t="shared" si="43"/>
        <v>1</v>
      </c>
      <c r="AZ2468" s="142">
        <f>IF(BA2468="",0,IFERROR(IF(VLOOKUP(BA2468,BA$44:BA2467,1,0)&gt;0,0,0),1))</f>
        <v>0</v>
      </c>
      <c r="BA2468" s="143">
        <f>IF(DATOS!J2426=AW$45,DATOS!C2426,"")</f>
        <v>0</v>
      </c>
    </row>
    <row r="2469" spans="51:53" x14ac:dyDescent="0.25">
      <c r="AY2469" s="142">
        <f t="shared" si="43"/>
        <v>1</v>
      </c>
      <c r="AZ2469" s="142">
        <f>IF(BA2469="",0,IFERROR(IF(VLOOKUP(BA2469,BA$44:BA2468,1,0)&gt;0,0,0),1))</f>
        <v>0</v>
      </c>
      <c r="BA2469" s="143">
        <f>IF(DATOS!J2427=AW$45,DATOS!C2427,"")</f>
        <v>0</v>
      </c>
    </row>
    <row r="2470" spans="51:53" x14ac:dyDescent="0.25">
      <c r="AY2470" s="142">
        <f t="shared" si="43"/>
        <v>1</v>
      </c>
      <c r="AZ2470" s="142">
        <f>IF(BA2470="",0,IFERROR(IF(VLOOKUP(BA2470,BA$44:BA2469,1,0)&gt;0,0,0),1))</f>
        <v>0</v>
      </c>
      <c r="BA2470" s="143">
        <f>IF(DATOS!J2428=AW$45,DATOS!C2428,"")</f>
        <v>0</v>
      </c>
    </row>
    <row r="2471" spans="51:53" x14ac:dyDescent="0.25">
      <c r="AY2471" s="142">
        <f t="shared" si="43"/>
        <v>1</v>
      </c>
      <c r="AZ2471" s="142">
        <f>IF(BA2471="",0,IFERROR(IF(VLOOKUP(BA2471,BA$44:BA2470,1,0)&gt;0,0,0),1))</f>
        <v>0</v>
      </c>
      <c r="BA2471" s="143">
        <f>IF(DATOS!J2429=AW$45,DATOS!C2429,"")</f>
        <v>0</v>
      </c>
    </row>
    <row r="2472" spans="51:53" x14ac:dyDescent="0.25">
      <c r="AY2472" s="142">
        <f t="shared" si="43"/>
        <v>1</v>
      </c>
      <c r="AZ2472" s="142">
        <f>IF(BA2472="",0,IFERROR(IF(VLOOKUP(BA2472,BA$44:BA2471,1,0)&gt;0,0,0),1))</f>
        <v>0</v>
      </c>
      <c r="BA2472" s="143">
        <f>IF(DATOS!J2430=AW$45,DATOS!C2430,"")</f>
        <v>0</v>
      </c>
    </row>
    <row r="2473" spans="51:53" x14ac:dyDescent="0.25">
      <c r="AY2473" s="142">
        <f t="shared" si="43"/>
        <v>1</v>
      </c>
      <c r="AZ2473" s="142">
        <f>IF(BA2473="",0,IFERROR(IF(VLOOKUP(BA2473,BA$44:BA2472,1,0)&gt;0,0,0),1))</f>
        <v>0</v>
      </c>
      <c r="BA2473" s="143">
        <f>IF(DATOS!J2431=AW$45,DATOS!C2431,"")</f>
        <v>0</v>
      </c>
    </row>
    <row r="2474" spans="51:53" x14ac:dyDescent="0.25">
      <c r="AY2474" s="142">
        <f t="shared" si="43"/>
        <v>1</v>
      </c>
      <c r="AZ2474" s="142">
        <f>IF(BA2474="",0,IFERROR(IF(VLOOKUP(BA2474,BA$44:BA2473,1,0)&gt;0,0,0),1))</f>
        <v>0</v>
      </c>
      <c r="BA2474" s="143">
        <f>IF(DATOS!J2432=AW$45,DATOS!C2432,"")</f>
        <v>0</v>
      </c>
    </row>
    <row r="2475" spans="51:53" x14ac:dyDescent="0.25">
      <c r="AY2475" s="142">
        <f t="shared" si="43"/>
        <v>1</v>
      </c>
      <c r="AZ2475" s="142">
        <f>IF(BA2475="",0,IFERROR(IF(VLOOKUP(BA2475,BA$44:BA2474,1,0)&gt;0,0,0),1))</f>
        <v>0</v>
      </c>
      <c r="BA2475" s="143">
        <f>IF(DATOS!J2433=AW$45,DATOS!C2433,"")</f>
        <v>0</v>
      </c>
    </row>
    <row r="2476" spans="51:53" x14ac:dyDescent="0.25">
      <c r="AY2476" s="142">
        <f t="shared" ref="AY2476:AY2539" si="44">AY2475+AZ2476</f>
        <v>1</v>
      </c>
      <c r="AZ2476" s="142">
        <f>IF(BA2476="",0,IFERROR(IF(VLOOKUP(BA2476,BA$44:BA2475,1,0)&gt;0,0,0),1))</f>
        <v>0</v>
      </c>
      <c r="BA2476" s="143">
        <f>IF(DATOS!J2434=AW$45,DATOS!C2434,"")</f>
        <v>0</v>
      </c>
    </row>
    <row r="2477" spans="51:53" x14ac:dyDescent="0.25">
      <c r="AY2477" s="142">
        <f t="shared" si="44"/>
        <v>1</v>
      </c>
      <c r="AZ2477" s="142">
        <f>IF(BA2477="",0,IFERROR(IF(VLOOKUP(BA2477,BA$44:BA2476,1,0)&gt;0,0,0),1))</f>
        <v>0</v>
      </c>
      <c r="BA2477" s="143">
        <f>IF(DATOS!J2435=AW$45,DATOS!C2435,"")</f>
        <v>0</v>
      </c>
    </row>
    <row r="2478" spans="51:53" x14ac:dyDescent="0.25">
      <c r="AY2478" s="142">
        <f t="shared" si="44"/>
        <v>1</v>
      </c>
      <c r="AZ2478" s="142">
        <f>IF(BA2478="",0,IFERROR(IF(VLOOKUP(BA2478,BA$44:BA2477,1,0)&gt;0,0,0),1))</f>
        <v>0</v>
      </c>
      <c r="BA2478" s="143">
        <f>IF(DATOS!J2436=AW$45,DATOS!C2436,"")</f>
        <v>0</v>
      </c>
    </row>
    <row r="2479" spans="51:53" x14ac:dyDescent="0.25">
      <c r="AY2479" s="142">
        <f t="shared" si="44"/>
        <v>1</v>
      </c>
      <c r="AZ2479" s="142">
        <f>IF(BA2479="",0,IFERROR(IF(VLOOKUP(BA2479,BA$44:BA2478,1,0)&gt;0,0,0),1))</f>
        <v>0</v>
      </c>
      <c r="BA2479" s="143">
        <f>IF(DATOS!J2437=AW$45,DATOS!C2437,"")</f>
        <v>0</v>
      </c>
    </row>
    <row r="2480" spans="51:53" x14ac:dyDescent="0.25">
      <c r="AY2480" s="142">
        <f t="shared" si="44"/>
        <v>1</v>
      </c>
      <c r="AZ2480" s="142">
        <f>IF(BA2480="",0,IFERROR(IF(VLOOKUP(BA2480,BA$44:BA2479,1,0)&gt;0,0,0),1))</f>
        <v>0</v>
      </c>
      <c r="BA2480" s="143">
        <f>IF(DATOS!J2438=AW$45,DATOS!C2438,"")</f>
        <v>0</v>
      </c>
    </row>
    <row r="2481" spans="51:53" x14ac:dyDescent="0.25">
      <c r="AY2481" s="142">
        <f t="shared" si="44"/>
        <v>1</v>
      </c>
      <c r="AZ2481" s="142">
        <f>IF(BA2481="",0,IFERROR(IF(VLOOKUP(BA2481,BA$44:BA2480,1,0)&gt;0,0,0),1))</f>
        <v>0</v>
      </c>
      <c r="BA2481" s="143">
        <f>IF(DATOS!J2439=AW$45,DATOS!C2439,"")</f>
        <v>0</v>
      </c>
    </row>
    <row r="2482" spans="51:53" x14ac:dyDescent="0.25">
      <c r="AY2482" s="142">
        <f t="shared" si="44"/>
        <v>1</v>
      </c>
      <c r="AZ2482" s="142">
        <f>IF(BA2482="",0,IFERROR(IF(VLOOKUP(BA2482,BA$44:BA2481,1,0)&gt;0,0,0),1))</f>
        <v>0</v>
      </c>
      <c r="BA2482" s="143">
        <f>IF(DATOS!J2440=AW$45,DATOS!C2440,"")</f>
        <v>0</v>
      </c>
    </row>
    <row r="2483" spans="51:53" x14ac:dyDescent="0.25">
      <c r="AY2483" s="142">
        <f t="shared" si="44"/>
        <v>1</v>
      </c>
      <c r="AZ2483" s="142">
        <f>IF(BA2483="",0,IFERROR(IF(VLOOKUP(BA2483,BA$44:BA2482,1,0)&gt;0,0,0),1))</f>
        <v>0</v>
      </c>
      <c r="BA2483" s="143">
        <f>IF(DATOS!J2441=AW$45,DATOS!C2441,"")</f>
        <v>0</v>
      </c>
    </row>
    <row r="2484" spans="51:53" x14ac:dyDescent="0.25">
      <c r="AY2484" s="142">
        <f t="shared" si="44"/>
        <v>1</v>
      </c>
      <c r="AZ2484" s="142">
        <f>IF(BA2484="",0,IFERROR(IF(VLOOKUP(BA2484,BA$44:BA2483,1,0)&gt;0,0,0),1))</f>
        <v>0</v>
      </c>
      <c r="BA2484" s="143">
        <f>IF(DATOS!J2442=AW$45,DATOS!C2442,"")</f>
        <v>0</v>
      </c>
    </row>
    <row r="2485" spans="51:53" x14ac:dyDescent="0.25">
      <c r="AY2485" s="142">
        <f t="shared" si="44"/>
        <v>1</v>
      </c>
      <c r="AZ2485" s="142">
        <f>IF(BA2485="",0,IFERROR(IF(VLOOKUP(BA2485,BA$44:BA2484,1,0)&gt;0,0,0),1))</f>
        <v>0</v>
      </c>
      <c r="BA2485" s="143">
        <f>IF(DATOS!J2443=AW$45,DATOS!C2443,"")</f>
        <v>0</v>
      </c>
    </row>
    <row r="2486" spans="51:53" x14ac:dyDescent="0.25">
      <c r="AY2486" s="142">
        <f t="shared" si="44"/>
        <v>1</v>
      </c>
      <c r="AZ2486" s="142">
        <f>IF(BA2486="",0,IFERROR(IF(VLOOKUP(BA2486,BA$44:BA2485,1,0)&gt;0,0,0),1))</f>
        <v>0</v>
      </c>
      <c r="BA2486" s="143">
        <f>IF(DATOS!J2444=AW$45,DATOS!C2444,"")</f>
        <v>0</v>
      </c>
    </row>
    <row r="2487" spans="51:53" x14ac:dyDescent="0.25">
      <c r="AY2487" s="142">
        <f t="shared" si="44"/>
        <v>1</v>
      </c>
      <c r="AZ2487" s="142">
        <f>IF(BA2487="",0,IFERROR(IF(VLOOKUP(BA2487,BA$44:BA2486,1,0)&gt;0,0,0),1))</f>
        <v>0</v>
      </c>
      <c r="BA2487" s="143">
        <f>IF(DATOS!J2445=AW$45,DATOS!C2445,"")</f>
        <v>0</v>
      </c>
    </row>
    <row r="2488" spans="51:53" x14ac:dyDescent="0.25">
      <c r="AY2488" s="142">
        <f t="shared" si="44"/>
        <v>1</v>
      </c>
      <c r="AZ2488" s="142">
        <f>IF(BA2488="",0,IFERROR(IF(VLOOKUP(BA2488,BA$44:BA2487,1,0)&gt;0,0,0),1))</f>
        <v>0</v>
      </c>
      <c r="BA2488" s="143">
        <f>IF(DATOS!J2446=AW$45,DATOS!C2446,"")</f>
        <v>0</v>
      </c>
    </row>
    <row r="2489" spans="51:53" x14ac:dyDescent="0.25">
      <c r="AY2489" s="142">
        <f t="shared" si="44"/>
        <v>1</v>
      </c>
      <c r="AZ2489" s="142">
        <f>IF(BA2489="",0,IFERROR(IF(VLOOKUP(BA2489,BA$44:BA2488,1,0)&gt;0,0,0),1))</f>
        <v>0</v>
      </c>
      <c r="BA2489" s="143">
        <f>IF(DATOS!J2447=AW$45,DATOS!C2447,"")</f>
        <v>0</v>
      </c>
    </row>
    <row r="2490" spans="51:53" x14ac:dyDescent="0.25">
      <c r="AY2490" s="142">
        <f t="shared" si="44"/>
        <v>1</v>
      </c>
      <c r="AZ2490" s="142">
        <f>IF(BA2490="",0,IFERROR(IF(VLOOKUP(BA2490,BA$44:BA2489,1,0)&gt;0,0,0),1))</f>
        <v>0</v>
      </c>
      <c r="BA2490" s="143">
        <f>IF(DATOS!J2448=AW$45,DATOS!C2448,"")</f>
        <v>0</v>
      </c>
    </row>
    <row r="2491" spans="51:53" x14ac:dyDescent="0.25">
      <c r="AY2491" s="142">
        <f t="shared" si="44"/>
        <v>1</v>
      </c>
      <c r="AZ2491" s="142">
        <f>IF(BA2491="",0,IFERROR(IF(VLOOKUP(BA2491,BA$44:BA2490,1,0)&gt;0,0,0),1))</f>
        <v>0</v>
      </c>
      <c r="BA2491" s="143">
        <f>IF(DATOS!J2449=AW$45,DATOS!C2449,"")</f>
        <v>0</v>
      </c>
    </row>
    <row r="2492" spans="51:53" x14ac:dyDescent="0.25">
      <c r="AY2492" s="142">
        <f t="shared" si="44"/>
        <v>1</v>
      </c>
      <c r="AZ2492" s="142">
        <f>IF(BA2492="",0,IFERROR(IF(VLOOKUP(BA2492,BA$44:BA2491,1,0)&gt;0,0,0),1))</f>
        <v>0</v>
      </c>
      <c r="BA2492" s="143">
        <f>IF(DATOS!J2450=AW$45,DATOS!C2450,"")</f>
        <v>0</v>
      </c>
    </row>
    <row r="2493" spans="51:53" x14ac:dyDescent="0.25">
      <c r="AY2493" s="142">
        <f t="shared" si="44"/>
        <v>1</v>
      </c>
      <c r="AZ2493" s="142">
        <f>IF(BA2493="",0,IFERROR(IF(VLOOKUP(BA2493,BA$44:BA2492,1,0)&gt;0,0,0),1))</f>
        <v>0</v>
      </c>
      <c r="BA2493" s="143">
        <f>IF(DATOS!J2451=AW$45,DATOS!C2451,"")</f>
        <v>0</v>
      </c>
    </row>
    <row r="2494" spans="51:53" x14ac:dyDescent="0.25">
      <c r="AY2494" s="142">
        <f t="shared" si="44"/>
        <v>1</v>
      </c>
      <c r="AZ2494" s="142">
        <f>IF(BA2494="",0,IFERROR(IF(VLOOKUP(BA2494,BA$44:BA2493,1,0)&gt;0,0,0),1))</f>
        <v>0</v>
      </c>
      <c r="BA2494" s="143">
        <f>IF(DATOS!J2452=AW$45,DATOS!C2452,"")</f>
        <v>0</v>
      </c>
    </row>
    <row r="2495" spans="51:53" x14ac:dyDescent="0.25">
      <c r="AY2495" s="142">
        <f t="shared" si="44"/>
        <v>1</v>
      </c>
      <c r="AZ2495" s="142">
        <f>IF(BA2495="",0,IFERROR(IF(VLOOKUP(BA2495,BA$44:BA2494,1,0)&gt;0,0,0),1))</f>
        <v>0</v>
      </c>
      <c r="BA2495" s="143">
        <f>IF(DATOS!J2453=AW$45,DATOS!C2453,"")</f>
        <v>0</v>
      </c>
    </row>
    <row r="2496" spans="51:53" x14ac:dyDescent="0.25">
      <c r="AY2496" s="142">
        <f t="shared" si="44"/>
        <v>1</v>
      </c>
      <c r="AZ2496" s="142">
        <f>IF(BA2496="",0,IFERROR(IF(VLOOKUP(BA2496,BA$44:BA2495,1,0)&gt;0,0,0),1))</f>
        <v>0</v>
      </c>
      <c r="BA2496" s="143">
        <f>IF(DATOS!J2454=AW$45,DATOS!C2454,"")</f>
        <v>0</v>
      </c>
    </row>
    <row r="2497" spans="51:53" x14ac:dyDescent="0.25">
      <c r="AY2497" s="142">
        <f t="shared" si="44"/>
        <v>1</v>
      </c>
      <c r="AZ2497" s="142">
        <f>IF(BA2497="",0,IFERROR(IF(VLOOKUP(BA2497,BA$44:BA2496,1,0)&gt;0,0,0),1))</f>
        <v>0</v>
      </c>
      <c r="BA2497" s="143">
        <f>IF(DATOS!J2455=AW$45,DATOS!C2455,"")</f>
        <v>0</v>
      </c>
    </row>
    <row r="2498" spans="51:53" x14ac:dyDescent="0.25">
      <c r="AY2498" s="142">
        <f t="shared" si="44"/>
        <v>1</v>
      </c>
      <c r="AZ2498" s="142">
        <f>IF(BA2498="",0,IFERROR(IF(VLOOKUP(BA2498,BA$44:BA2497,1,0)&gt;0,0,0),1))</f>
        <v>0</v>
      </c>
      <c r="BA2498" s="143">
        <f>IF(DATOS!J2456=AW$45,DATOS!C2456,"")</f>
        <v>0</v>
      </c>
    </row>
    <row r="2499" spans="51:53" x14ac:dyDescent="0.25">
      <c r="AY2499" s="142">
        <f t="shared" si="44"/>
        <v>1</v>
      </c>
      <c r="AZ2499" s="142">
        <f>IF(BA2499="",0,IFERROR(IF(VLOOKUP(BA2499,BA$44:BA2498,1,0)&gt;0,0,0),1))</f>
        <v>0</v>
      </c>
      <c r="BA2499" s="143">
        <f>IF(DATOS!J2457=AW$45,DATOS!C2457,"")</f>
        <v>0</v>
      </c>
    </row>
    <row r="2500" spans="51:53" x14ac:dyDescent="0.25">
      <c r="AY2500" s="142">
        <f t="shared" si="44"/>
        <v>1</v>
      </c>
      <c r="AZ2500" s="142">
        <f>IF(BA2500="",0,IFERROR(IF(VLOOKUP(BA2500,BA$44:BA2499,1,0)&gt;0,0,0),1))</f>
        <v>0</v>
      </c>
      <c r="BA2500" s="143">
        <f>IF(DATOS!J2458=AW$45,DATOS!C2458,"")</f>
        <v>0</v>
      </c>
    </row>
    <row r="2501" spans="51:53" x14ac:dyDescent="0.25">
      <c r="AY2501" s="142">
        <f t="shared" si="44"/>
        <v>1</v>
      </c>
      <c r="AZ2501" s="142">
        <f>IF(BA2501="",0,IFERROR(IF(VLOOKUP(BA2501,BA$44:BA2500,1,0)&gt;0,0,0),1))</f>
        <v>0</v>
      </c>
      <c r="BA2501" s="143">
        <f>IF(DATOS!J2459=AW$45,DATOS!C2459,"")</f>
        <v>0</v>
      </c>
    </row>
    <row r="2502" spans="51:53" x14ac:dyDescent="0.25">
      <c r="AY2502" s="142">
        <f t="shared" si="44"/>
        <v>1</v>
      </c>
      <c r="AZ2502" s="142">
        <f>IF(BA2502="",0,IFERROR(IF(VLOOKUP(BA2502,BA$44:BA2501,1,0)&gt;0,0,0),1))</f>
        <v>0</v>
      </c>
      <c r="BA2502" s="143">
        <f>IF(DATOS!J2460=AW$45,DATOS!C2460,"")</f>
        <v>0</v>
      </c>
    </row>
    <row r="2503" spans="51:53" x14ac:dyDescent="0.25">
      <c r="AY2503" s="142">
        <f t="shared" si="44"/>
        <v>1</v>
      </c>
      <c r="AZ2503" s="142">
        <f>IF(BA2503="",0,IFERROR(IF(VLOOKUP(BA2503,BA$44:BA2502,1,0)&gt;0,0,0),1))</f>
        <v>0</v>
      </c>
      <c r="BA2503" s="143">
        <f>IF(DATOS!J2461=AW$45,DATOS!C2461,"")</f>
        <v>0</v>
      </c>
    </row>
    <row r="2504" spans="51:53" x14ac:dyDescent="0.25">
      <c r="AY2504" s="142">
        <f t="shared" si="44"/>
        <v>1</v>
      </c>
      <c r="AZ2504" s="142">
        <f>IF(BA2504="",0,IFERROR(IF(VLOOKUP(BA2504,BA$44:BA2503,1,0)&gt;0,0,0),1))</f>
        <v>0</v>
      </c>
      <c r="BA2504" s="143">
        <f>IF(DATOS!J2462=AW$45,DATOS!C2462,"")</f>
        <v>0</v>
      </c>
    </row>
    <row r="2505" spans="51:53" x14ac:dyDescent="0.25">
      <c r="AY2505" s="142">
        <f t="shared" si="44"/>
        <v>1</v>
      </c>
      <c r="AZ2505" s="142">
        <f>IF(BA2505="",0,IFERROR(IF(VLOOKUP(BA2505,BA$44:BA2504,1,0)&gt;0,0,0),1))</f>
        <v>0</v>
      </c>
      <c r="BA2505" s="143">
        <f>IF(DATOS!J2463=AW$45,DATOS!C2463,"")</f>
        <v>0</v>
      </c>
    </row>
    <row r="2506" spans="51:53" x14ac:dyDescent="0.25">
      <c r="AY2506" s="142">
        <f t="shared" si="44"/>
        <v>1</v>
      </c>
      <c r="AZ2506" s="142">
        <f>IF(BA2506="",0,IFERROR(IF(VLOOKUP(BA2506,BA$44:BA2505,1,0)&gt;0,0,0),1))</f>
        <v>0</v>
      </c>
      <c r="BA2506" s="143">
        <f>IF(DATOS!J2464=AW$45,DATOS!C2464,"")</f>
        <v>0</v>
      </c>
    </row>
    <row r="2507" spans="51:53" x14ac:dyDescent="0.25">
      <c r="AY2507" s="142">
        <f t="shared" si="44"/>
        <v>1</v>
      </c>
      <c r="AZ2507" s="142">
        <f>IF(BA2507="",0,IFERROR(IF(VLOOKUP(BA2507,BA$44:BA2506,1,0)&gt;0,0,0),1))</f>
        <v>0</v>
      </c>
      <c r="BA2507" s="143">
        <f>IF(DATOS!J2465=AW$45,DATOS!C2465,"")</f>
        <v>0</v>
      </c>
    </row>
    <row r="2508" spans="51:53" x14ac:dyDescent="0.25">
      <c r="AY2508" s="142">
        <f t="shared" si="44"/>
        <v>1</v>
      </c>
      <c r="AZ2508" s="142">
        <f>IF(BA2508="",0,IFERROR(IF(VLOOKUP(BA2508,BA$44:BA2507,1,0)&gt;0,0,0),1))</f>
        <v>0</v>
      </c>
      <c r="BA2508" s="143">
        <f>IF(DATOS!J2466=AW$45,DATOS!C2466,"")</f>
        <v>0</v>
      </c>
    </row>
    <row r="2509" spans="51:53" x14ac:dyDescent="0.25">
      <c r="AY2509" s="142">
        <f t="shared" si="44"/>
        <v>1</v>
      </c>
      <c r="AZ2509" s="142">
        <f>IF(BA2509="",0,IFERROR(IF(VLOOKUP(BA2509,BA$44:BA2508,1,0)&gt;0,0,0),1))</f>
        <v>0</v>
      </c>
      <c r="BA2509" s="143">
        <f>IF(DATOS!J2467=AW$45,DATOS!C2467,"")</f>
        <v>0</v>
      </c>
    </row>
    <row r="2510" spans="51:53" x14ac:dyDescent="0.25">
      <c r="AY2510" s="142">
        <f t="shared" si="44"/>
        <v>1</v>
      </c>
      <c r="AZ2510" s="142">
        <f>IF(BA2510="",0,IFERROR(IF(VLOOKUP(BA2510,BA$44:BA2509,1,0)&gt;0,0,0),1))</f>
        <v>0</v>
      </c>
      <c r="BA2510" s="143">
        <f>IF(DATOS!J2468=AW$45,DATOS!C2468,"")</f>
        <v>0</v>
      </c>
    </row>
    <row r="2511" spans="51:53" x14ac:dyDescent="0.25">
      <c r="AY2511" s="142">
        <f t="shared" si="44"/>
        <v>1</v>
      </c>
      <c r="AZ2511" s="142">
        <f>IF(BA2511="",0,IFERROR(IF(VLOOKUP(BA2511,BA$44:BA2510,1,0)&gt;0,0,0),1))</f>
        <v>0</v>
      </c>
      <c r="BA2511" s="143">
        <f>IF(DATOS!J2469=AW$45,DATOS!C2469,"")</f>
        <v>0</v>
      </c>
    </row>
    <row r="2512" spans="51:53" x14ac:dyDescent="0.25">
      <c r="AY2512" s="142">
        <f t="shared" si="44"/>
        <v>1</v>
      </c>
      <c r="AZ2512" s="142">
        <f>IF(BA2512="",0,IFERROR(IF(VLOOKUP(BA2512,BA$44:BA2511,1,0)&gt;0,0,0),1))</f>
        <v>0</v>
      </c>
      <c r="BA2512" s="143">
        <f>IF(DATOS!J2470=AW$45,DATOS!C2470,"")</f>
        <v>0</v>
      </c>
    </row>
    <row r="2513" spans="51:53" x14ac:dyDescent="0.25">
      <c r="AY2513" s="142">
        <f t="shared" si="44"/>
        <v>1</v>
      </c>
      <c r="AZ2513" s="142">
        <f>IF(BA2513="",0,IFERROR(IF(VLOOKUP(BA2513,BA$44:BA2512,1,0)&gt;0,0,0),1))</f>
        <v>0</v>
      </c>
      <c r="BA2513" s="143">
        <f>IF(DATOS!J2471=AW$45,DATOS!C2471,"")</f>
        <v>0</v>
      </c>
    </row>
    <row r="2514" spans="51:53" x14ac:dyDescent="0.25">
      <c r="AY2514" s="142">
        <f t="shared" si="44"/>
        <v>1</v>
      </c>
      <c r="AZ2514" s="142">
        <f>IF(BA2514="",0,IFERROR(IF(VLOOKUP(BA2514,BA$44:BA2513,1,0)&gt;0,0,0),1))</f>
        <v>0</v>
      </c>
      <c r="BA2514" s="143">
        <f>IF(DATOS!J2472=AW$45,DATOS!C2472,"")</f>
        <v>0</v>
      </c>
    </row>
    <row r="2515" spans="51:53" x14ac:dyDescent="0.25">
      <c r="AY2515" s="142">
        <f t="shared" si="44"/>
        <v>1</v>
      </c>
      <c r="AZ2515" s="142">
        <f>IF(BA2515="",0,IFERROR(IF(VLOOKUP(BA2515,BA$44:BA2514,1,0)&gt;0,0,0),1))</f>
        <v>0</v>
      </c>
      <c r="BA2515" s="143">
        <f>IF(DATOS!J2473=AW$45,DATOS!C2473,"")</f>
        <v>0</v>
      </c>
    </row>
    <row r="2516" spans="51:53" x14ac:dyDescent="0.25">
      <c r="AY2516" s="142">
        <f t="shared" si="44"/>
        <v>1</v>
      </c>
      <c r="AZ2516" s="142">
        <f>IF(BA2516="",0,IFERROR(IF(VLOOKUP(BA2516,BA$44:BA2515,1,0)&gt;0,0,0),1))</f>
        <v>0</v>
      </c>
      <c r="BA2516" s="143">
        <f>IF(DATOS!J2474=AW$45,DATOS!C2474,"")</f>
        <v>0</v>
      </c>
    </row>
    <row r="2517" spans="51:53" x14ac:dyDescent="0.25">
      <c r="AY2517" s="142">
        <f t="shared" si="44"/>
        <v>1</v>
      </c>
      <c r="AZ2517" s="142">
        <f>IF(BA2517="",0,IFERROR(IF(VLOOKUP(BA2517,BA$44:BA2516,1,0)&gt;0,0,0),1))</f>
        <v>0</v>
      </c>
      <c r="BA2517" s="143">
        <f>IF(DATOS!J2475=AW$45,DATOS!C2475,"")</f>
        <v>0</v>
      </c>
    </row>
    <row r="2518" spans="51:53" x14ac:dyDescent="0.25">
      <c r="AY2518" s="142">
        <f t="shared" si="44"/>
        <v>1</v>
      </c>
      <c r="AZ2518" s="142">
        <f>IF(BA2518="",0,IFERROR(IF(VLOOKUP(BA2518,BA$44:BA2517,1,0)&gt;0,0,0),1))</f>
        <v>0</v>
      </c>
      <c r="BA2518" s="143">
        <f>IF(DATOS!J2476=AW$45,DATOS!C2476,"")</f>
        <v>0</v>
      </c>
    </row>
    <row r="2519" spans="51:53" x14ac:dyDescent="0.25">
      <c r="AY2519" s="142">
        <f t="shared" si="44"/>
        <v>1</v>
      </c>
      <c r="AZ2519" s="142">
        <f>IF(BA2519="",0,IFERROR(IF(VLOOKUP(BA2519,BA$44:BA2518,1,0)&gt;0,0,0),1))</f>
        <v>0</v>
      </c>
      <c r="BA2519" s="143">
        <f>IF(DATOS!J2477=AW$45,DATOS!C2477,"")</f>
        <v>0</v>
      </c>
    </row>
    <row r="2520" spans="51:53" x14ac:dyDescent="0.25">
      <c r="AY2520" s="142">
        <f t="shared" si="44"/>
        <v>1</v>
      </c>
      <c r="AZ2520" s="142">
        <f>IF(BA2520="",0,IFERROR(IF(VLOOKUP(BA2520,BA$44:BA2519,1,0)&gt;0,0,0),1))</f>
        <v>0</v>
      </c>
      <c r="BA2520" s="143">
        <f>IF(DATOS!J2478=AW$45,DATOS!C2478,"")</f>
        <v>0</v>
      </c>
    </row>
    <row r="2521" spans="51:53" x14ac:dyDescent="0.25">
      <c r="AY2521" s="142">
        <f t="shared" si="44"/>
        <v>1</v>
      </c>
      <c r="AZ2521" s="142">
        <f>IF(BA2521="",0,IFERROR(IF(VLOOKUP(BA2521,BA$44:BA2520,1,0)&gt;0,0,0),1))</f>
        <v>0</v>
      </c>
      <c r="BA2521" s="143">
        <f>IF(DATOS!J2479=AW$45,DATOS!C2479,"")</f>
        <v>0</v>
      </c>
    </row>
    <row r="2522" spans="51:53" x14ac:dyDescent="0.25">
      <c r="AY2522" s="142">
        <f t="shared" si="44"/>
        <v>1</v>
      </c>
      <c r="AZ2522" s="142">
        <f>IF(BA2522="",0,IFERROR(IF(VLOOKUP(BA2522,BA$44:BA2521,1,0)&gt;0,0,0),1))</f>
        <v>0</v>
      </c>
      <c r="BA2522" s="143">
        <f>IF(DATOS!J2480=AW$45,DATOS!C2480,"")</f>
        <v>0</v>
      </c>
    </row>
    <row r="2523" spans="51:53" x14ac:dyDescent="0.25">
      <c r="AY2523" s="142">
        <f t="shared" si="44"/>
        <v>1</v>
      </c>
      <c r="AZ2523" s="142">
        <f>IF(BA2523="",0,IFERROR(IF(VLOOKUP(BA2523,BA$44:BA2522,1,0)&gt;0,0,0),1))</f>
        <v>0</v>
      </c>
      <c r="BA2523" s="143">
        <f>IF(DATOS!J2481=AW$45,DATOS!C2481,"")</f>
        <v>0</v>
      </c>
    </row>
    <row r="2524" spans="51:53" x14ac:dyDescent="0.25">
      <c r="AY2524" s="142">
        <f t="shared" si="44"/>
        <v>1</v>
      </c>
      <c r="AZ2524" s="142">
        <f>IF(BA2524="",0,IFERROR(IF(VLOOKUP(BA2524,BA$44:BA2523,1,0)&gt;0,0,0),1))</f>
        <v>0</v>
      </c>
      <c r="BA2524" s="143">
        <f>IF(DATOS!J2482=AW$45,DATOS!C2482,"")</f>
        <v>0</v>
      </c>
    </row>
    <row r="2525" spans="51:53" x14ac:dyDescent="0.25">
      <c r="AY2525" s="142">
        <f t="shared" si="44"/>
        <v>1</v>
      </c>
      <c r="AZ2525" s="142">
        <f>IF(BA2525="",0,IFERROR(IF(VLOOKUP(BA2525,BA$44:BA2524,1,0)&gt;0,0,0),1))</f>
        <v>0</v>
      </c>
      <c r="BA2525" s="143">
        <f>IF(DATOS!J2483=AW$45,DATOS!C2483,"")</f>
        <v>0</v>
      </c>
    </row>
    <row r="2526" spans="51:53" x14ac:dyDescent="0.25">
      <c r="AY2526" s="142">
        <f t="shared" si="44"/>
        <v>1</v>
      </c>
      <c r="AZ2526" s="142">
        <f>IF(BA2526="",0,IFERROR(IF(VLOOKUP(BA2526,BA$44:BA2525,1,0)&gt;0,0,0),1))</f>
        <v>0</v>
      </c>
      <c r="BA2526" s="143">
        <f>IF(DATOS!J2484=AW$45,DATOS!C2484,"")</f>
        <v>0</v>
      </c>
    </row>
    <row r="2527" spans="51:53" x14ac:dyDescent="0.25">
      <c r="AY2527" s="142">
        <f t="shared" si="44"/>
        <v>1</v>
      </c>
      <c r="AZ2527" s="142">
        <f>IF(BA2527="",0,IFERROR(IF(VLOOKUP(BA2527,BA$44:BA2526,1,0)&gt;0,0,0),1))</f>
        <v>0</v>
      </c>
      <c r="BA2527" s="143">
        <f>IF(DATOS!J2485=AW$45,DATOS!C2485,"")</f>
        <v>0</v>
      </c>
    </row>
    <row r="2528" spans="51:53" x14ac:dyDescent="0.25">
      <c r="AY2528" s="142">
        <f t="shared" si="44"/>
        <v>1</v>
      </c>
      <c r="AZ2528" s="142">
        <f>IF(BA2528="",0,IFERROR(IF(VLOOKUP(BA2528,BA$44:BA2527,1,0)&gt;0,0,0),1))</f>
        <v>0</v>
      </c>
      <c r="BA2528" s="143">
        <f>IF(DATOS!J2486=AW$45,DATOS!C2486,"")</f>
        <v>0</v>
      </c>
    </row>
    <row r="2529" spans="51:53" x14ac:dyDescent="0.25">
      <c r="AY2529" s="142">
        <f t="shared" si="44"/>
        <v>1</v>
      </c>
      <c r="AZ2529" s="142">
        <f>IF(BA2529="",0,IFERROR(IF(VLOOKUP(BA2529,BA$44:BA2528,1,0)&gt;0,0,0),1))</f>
        <v>0</v>
      </c>
      <c r="BA2529" s="143">
        <f>IF(DATOS!J2487=AW$45,DATOS!C2487,"")</f>
        <v>0</v>
      </c>
    </row>
    <row r="2530" spans="51:53" x14ac:dyDescent="0.25">
      <c r="AY2530" s="142">
        <f t="shared" si="44"/>
        <v>1</v>
      </c>
      <c r="AZ2530" s="142">
        <f>IF(BA2530="",0,IFERROR(IF(VLOOKUP(BA2530,BA$44:BA2529,1,0)&gt;0,0,0),1))</f>
        <v>0</v>
      </c>
      <c r="BA2530" s="143">
        <f>IF(DATOS!J2488=AW$45,DATOS!C2488,"")</f>
        <v>0</v>
      </c>
    </row>
    <row r="2531" spans="51:53" x14ac:dyDescent="0.25">
      <c r="AY2531" s="142">
        <f t="shared" si="44"/>
        <v>1</v>
      </c>
      <c r="AZ2531" s="142">
        <f>IF(BA2531="",0,IFERROR(IF(VLOOKUP(BA2531,BA$44:BA2530,1,0)&gt;0,0,0),1))</f>
        <v>0</v>
      </c>
      <c r="BA2531" s="143">
        <f>IF(DATOS!J2489=AW$45,DATOS!C2489,"")</f>
        <v>0</v>
      </c>
    </row>
    <row r="2532" spans="51:53" x14ac:dyDescent="0.25">
      <c r="AY2532" s="142">
        <f t="shared" si="44"/>
        <v>1</v>
      </c>
      <c r="AZ2532" s="142">
        <f>IF(BA2532="",0,IFERROR(IF(VLOOKUP(BA2532,BA$44:BA2531,1,0)&gt;0,0,0),1))</f>
        <v>0</v>
      </c>
      <c r="BA2532" s="143">
        <f>IF(DATOS!J2490=AW$45,DATOS!C2490,"")</f>
        <v>0</v>
      </c>
    </row>
    <row r="2533" spans="51:53" x14ac:dyDescent="0.25">
      <c r="AY2533" s="142">
        <f t="shared" si="44"/>
        <v>1</v>
      </c>
      <c r="AZ2533" s="142">
        <f>IF(BA2533="",0,IFERROR(IF(VLOOKUP(BA2533,BA$44:BA2532,1,0)&gt;0,0,0),1))</f>
        <v>0</v>
      </c>
      <c r="BA2533" s="143">
        <f>IF(DATOS!J2491=AW$45,DATOS!C2491,"")</f>
        <v>0</v>
      </c>
    </row>
    <row r="2534" spans="51:53" x14ac:dyDescent="0.25">
      <c r="AY2534" s="142">
        <f t="shared" si="44"/>
        <v>1</v>
      </c>
      <c r="AZ2534" s="142">
        <f>IF(BA2534="",0,IFERROR(IF(VLOOKUP(BA2534,BA$44:BA2533,1,0)&gt;0,0,0),1))</f>
        <v>0</v>
      </c>
      <c r="BA2534" s="143">
        <f>IF(DATOS!J2492=AW$45,DATOS!C2492,"")</f>
        <v>0</v>
      </c>
    </row>
    <row r="2535" spans="51:53" x14ac:dyDescent="0.25">
      <c r="AY2535" s="142">
        <f t="shared" si="44"/>
        <v>1</v>
      </c>
      <c r="AZ2535" s="142">
        <f>IF(BA2535="",0,IFERROR(IF(VLOOKUP(BA2535,BA$44:BA2534,1,0)&gt;0,0,0),1))</f>
        <v>0</v>
      </c>
      <c r="BA2535" s="143">
        <f>IF(DATOS!J2493=AW$45,DATOS!C2493,"")</f>
        <v>0</v>
      </c>
    </row>
    <row r="2536" spans="51:53" x14ac:dyDescent="0.25">
      <c r="AY2536" s="142">
        <f t="shared" si="44"/>
        <v>1</v>
      </c>
      <c r="AZ2536" s="142">
        <f>IF(BA2536="",0,IFERROR(IF(VLOOKUP(BA2536,BA$44:BA2535,1,0)&gt;0,0,0),1))</f>
        <v>0</v>
      </c>
      <c r="BA2536" s="143">
        <f>IF(DATOS!J2494=AW$45,DATOS!C2494,"")</f>
        <v>0</v>
      </c>
    </row>
    <row r="2537" spans="51:53" x14ac:dyDescent="0.25">
      <c r="AY2537" s="142">
        <f t="shared" si="44"/>
        <v>1</v>
      </c>
      <c r="AZ2537" s="142">
        <f>IF(BA2537="",0,IFERROR(IF(VLOOKUP(BA2537,BA$44:BA2536,1,0)&gt;0,0,0),1))</f>
        <v>0</v>
      </c>
      <c r="BA2537" s="143">
        <f>IF(DATOS!J2495=AW$45,DATOS!C2495,"")</f>
        <v>0</v>
      </c>
    </row>
    <row r="2538" spans="51:53" x14ac:dyDescent="0.25">
      <c r="AY2538" s="142">
        <f t="shared" si="44"/>
        <v>1</v>
      </c>
      <c r="AZ2538" s="142">
        <f>IF(BA2538="",0,IFERROR(IF(VLOOKUP(BA2538,BA$44:BA2537,1,0)&gt;0,0,0),1))</f>
        <v>0</v>
      </c>
      <c r="BA2538" s="143">
        <f>IF(DATOS!J2496=AW$45,DATOS!C2496,"")</f>
        <v>0</v>
      </c>
    </row>
    <row r="2539" spans="51:53" x14ac:dyDescent="0.25">
      <c r="AY2539" s="142">
        <f t="shared" si="44"/>
        <v>1</v>
      </c>
      <c r="AZ2539" s="142">
        <f>IF(BA2539="",0,IFERROR(IF(VLOOKUP(BA2539,BA$44:BA2538,1,0)&gt;0,0,0),1))</f>
        <v>0</v>
      </c>
      <c r="BA2539" s="143">
        <f>IF(DATOS!J2497=AW$45,DATOS!C2497,"")</f>
        <v>0</v>
      </c>
    </row>
    <row r="2540" spans="51:53" x14ac:dyDescent="0.25">
      <c r="AY2540" s="142">
        <f t="shared" ref="AY2540:AY2603" si="45">AY2539+AZ2540</f>
        <v>1</v>
      </c>
      <c r="AZ2540" s="142">
        <f>IF(BA2540="",0,IFERROR(IF(VLOOKUP(BA2540,BA$44:BA2539,1,0)&gt;0,0,0),1))</f>
        <v>0</v>
      </c>
      <c r="BA2540" s="143">
        <f>IF(DATOS!J2498=AW$45,DATOS!C2498,"")</f>
        <v>0</v>
      </c>
    </row>
    <row r="2541" spans="51:53" x14ac:dyDescent="0.25">
      <c r="AY2541" s="142">
        <f t="shared" si="45"/>
        <v>1</v>
      </c>
      <c r="AZ2541" s="142">
        <f>IF(BA2541="",0,IFERROR(IF(VLOOKUP(BA2541,BA$44:BA2540,1,0)&gt;0,0,0),1))</f>
        <v>0</v>
      </c>
      <c r="BA2541" s="143">
        <f>IF(DATOS!J2499=AW$45,DATOS!C2499,"")</f>
        <v>0</v>
      </c>
    </row>
    <row r="2542" spans="51:53" x14ac:dyDescent="0.25">
      <c r="AY2542" s="142">
        <f t="shared" si="45"/>
        <v>1</v>
      </c>
      <c r="AZ2542" s="142">
        <f>IF(BA2542="",0,IFERROR(IF(VLOOKUP(BA2542,BA$44:BA2541,1,0)&gt;0,0,0),1))</f>
        <v>0</v>
      </c>
      <c r="BA2542" s="143">
        <f>IF(DATOS!J2500=AW$45,DATOS!C2500,"")</f>
        <v>0</v>
      </c>
    </row>
    <row r="2543" spans="51:53" x14ac:dyDescent="0.25">
      <c r="AY2543" s="142">
        <f t="shared" si="45"/>
        <v>1</v>
      </c>
      <c r="AZ2543" s="142">
        <f>IF(BA2543="",0,IFERROR(IF(VLOOKUP(BA2543,BA$44:BA2542,1,0)&gt;0,0,0),1))</f>
        <v>0</v>
      </c>
      <c r="BA2543" s="143">
        <f>IF(DATOS!J2501=AW$45,DATOS!C2501,"")</f>
        <v>0</v>
      </c>
    </row>
    <row r="2544" spans="51:53" x14ac:dyDescent="0.25">
      <c r="AY2544" s="142">
        <f t="shared" si="45"/>
        <v>1</v>
      </c>
      <c r="AZ2544" s="142">
        <f>IF(BA2544="",0,IFERROR(IF(VLOOKUP(BA2544,BA$44:BA2543,1,0)&gt;0,0,0),1))</f>
        <v>0</v>
      </c>
      <c r="BA2544" s="143">
        <f>IF(DATOS!J2502=AW$45,DATOS!C2502,"")</f>
        <v>0</v>
      </c>
    </row>
    <row r="2545" spans="51:53" x14ac:dyDescent="0.25">
      <c r="AY2545" s="142">
        <f t="shared" si="45"/>
        <v>1</v>
      </c>
      <c r="AZ2545" s="142">
        <f>IF(BA2545="",0,IFERROR(IF(VLOOKUP(BA2545,BA$44:BA2544,1,0)&gt;0,0,0),1))</f>
        <v>0</v>
      </c>
      <c r="BA2545" s="143">
        <f>IF(DATOS!J2503=AW$45,DATOS!C2503,"")</f>
        <v>0</v>
      </c>
    </row>
    <row r="2546" spans="51:53" x14ac:dyDescent="0.25">
      <c r="AY2546" s="142">
        <f t="shared" si="45"/>
        <v>1</v>
      </c>
      <c r="AZ2546" s="142">
        <f>IF(BA2546="",0,IFERROR(IF(VLOOKUP(BA2546,BA$44:BA2545,1,0)&gt;0,0,0),1))</f>
        <v>0</v>
      </c>
      <c r="BA2546" s="143">
        <f>IF(DATOS!J2504=AW$45,DATOS!C2504,"")</f>
        <v>0</v>
      </c>
    </row>
    <row r="2547" spans="51:53" x14ac:dyDescent="0.25">
      <c r="AY2547" s="142">
        <f t="shared" si="45"/>
        <v>1</v>
      </c>
      <c r="AZ2547" s="142">
        <f>IF(BA2547="",0,IFERROR(IF(VLOOKUP(BA2547,BA$44:BA2546,1,0)&gt;0,0,0),1))</f>
        <v>0</v>
      </c>
      <c r="BA2547" s="143">
        <f>IF(DATOS!J2505=AW$45,DATOS!C2505,"")</f>
        <v>0</v>
      </c>
    </row>
    <row r="2548" spans="51:53" x14ac:dyDescent="0.25">
      <c r="AY2548" s="142">
        <f t="shared" si="45"/>
        <v>1</v>
      </c>
      <c r="AZ2548" s="142">
        <f>IF(BA2548="",0,IFERROR(IF(VLOOKUP(BA2548,BA$44:BA2547,1,0)&gt;0,0,0),1))</f>
        <v>0</v>
      </c>
      <c r="BA2548" s="143">
        <f>IF(DATOS!J2506=AW$45,DATOS!C2506,"")</f>
        <v>0</v>
      </c>
    </row>
    <row r="2549" spans="51:53" x14ac:dyDescent="0.25">
      <c r="AY2549" s="142">
        <f t="shared" si="45"/>
        <v>1</v>
      </c>
      <c r="AZ2549" s="142">
        <f>IF(BA2549="",0,IFERROR(IF(VLOOKUP(BA2549,BA$44:BA2548,1,0)&gt;0,0,0),1))</f>
        <v>0</v>
      </c>
      <c r="BA2549" s="143">
        <f>IF(DATOS!J2507=AW$45,DATOS!C2507,"")</f>
        <v>0</v>
      </c>
    </row>
    <row r="2550" spans="51:53" x14ac:dyDescent="0.25">
      <c r="AY2550" s="142">
        <f t="shared" si="45"/>
        <v>1</v>
      </c>
      <c r="AZ2550" s="142">
        <f>IF(BA2550="",0,IFERROR(IF(VLOOKUP(BA2550,BA$44:BA2549,1,0)&gt;0,0,0),1))</f>
        <v>0</v>
      </c>
      <c r="BA2550" s="143">
        <f>IF(DATOS!J2508=AW$45,DATOS!C2508,"")</f>
        <v>0</v>
      </c>
    </row>
    <row r="2551" spans="51:53" x14ac:dyDescent="0.25">
      <c r="AY2551" s="142">
        <f t="shared" si="45"/>
        <v>1</v>
      </c>
      <c r="AZ2551" s="142">
        <f>IF(BA2551="",0,IFERROR(IF(VLOOKUP(BA2551,BA$44:BA2550,1,0)&gt;0,0,0),1))</f>
        <v>0</v>
      </c>
      <c r="BA2551" s="143">
        <f>IF(DATOS!J2509=AW$45,DATOS!C2509,"")</f>
        <v>0</v>
      </c>
    </row>
    <row r="2552" spans="51:53" x14ac:dyDescent="0.25">
      <c r="AY2552" s="142">
        <f t="shared" si="45"/>
        <v>1</v>
      </c>
      <c r="AZ2552" s="142">
        <f>IF(BA2552="",0,IFERROR(IF(VLOOKUP(BA2552,BA$44:BA2551,1,0)&gt;0,0,0),1))</f>
        <v>0</v>
      </c>
      <c r="BA2552" s="143">
        <f>IF(DATOS!J2510=AW$45,DATOS!C2510,"")</f>
        <v>0</v>
      </c>
    </row>
    <row r="2553" spans="51:53" x14ac:dyDescent="0.25">
      <c r="AY2553" s="142">
        <f t="shared" si="45"/>
        <v>1</v>
      </c>
      <c r="AZ2553" s="142">
        <f>IF(BA2553="",0,IFERROR(IF(VLOOKUP(BA2553,BA$44:BA2552,1,0)&gt;0,0,0),1))</f>
        <v>0</v>
      </c>
      <c r="BA2553" s="143">
        <f>IF(DATOS!J2511=AW$45,DATOS!C2511,"")</f>
        <v>0</v>
      </c>
    </row>
    <row r="2554" spans="51:53" x14ac:dyDescent="0.25">
      <c r="AY2554" s="142">
        <f t="shared" si="45"/>
        <v>1</v>
      </c>
      <c r="AZ2554" s="142">
        <f>IF(BA2554="",0,IFERROR(IF(VLOOKUP(BA2554,BA$44:BA2553,1,0)&gt;0,0,0),1))</f>
        <v>0</v>
      </c>
      <c r="BA2554" s="143">
        <f>IF(DATOS!J2512=AW$45,DATOS!C2512,"")</f>
        <v>0</v>
      </c>
    </row>
    <row r="2555" spans="51:53" x14ac:dyDescent="0.25">
      <c r="AY2555" s="142">
        <f t="shared" si="45"/>
        <v>1</v>
      </c>
      <c r="AZ2555" s="142">
        <f>IF(BA2555="",0,IFERROR(IF(VLOOKUP(BA2555,BA$44:BA2554,1,0)&gt;0,0,0),1))</f>
        <v>0</v>
      </c>
      <c r="BA2555" s="143">
        <f>IF(DATOS!J2513=AW$45,DATOS!C2513,"")</f>
        <v>0</v>
      </c>
    </row>
    <row r="2556" spans="51:53" x14ac:dyDescent="0.25">
      <c r="AY2556" s="142">
        <f t="shared" si="45"/>
        <v>1</v>
      </c>
      <c r="AZ2556" s="142">
        <f>IF(BA2556="",0,IFERROR(IF(VLOOKUP(BA2556,BA$44:BA2555,1,0)&gt;0,0,0),1))</f>
        <v>0</v>
      </c>
      <c r="BA2556" s="143">
        <f>IF(DATOS!J2514=AW$45,DATOS!C2514,"")</f>
        <v>0</v>
      </c>
    </row>
    <row r="2557" spans="51:53" x14ac:dyDescent="0.25">
      <c r="AY2557" s="142">
        <f t="shared" si="45"/>
        <v>1</v>
      </c>
      <c r="AZ2557" s="142">
        <f>IF(BA2557="",0,IFERROR(IF(VLOOKUP(BA2557,BA$44:BA2556,1,0)&gt;0,0,0),1))</f>
        <v>0</v>
      </c>
      <c r="BA2557" s="143">
        <f>IF(DATOS!J2515=AW$45,DATOS!C2515,"")</f>
        <v>0</v>
      </c>
    </row>
    <row r="2558" spans="51:53" x14ac:dyDescent="0.25">
      <c r="AY2558" s="142">
        <f t="shared" si="45"/>
        <v>1</v>
      </c>
      <c r="AZ2558" s="142">
        <f>IF(BA2558="",0,IFERROR(IF(VLOOKUP(BA2558,BA$44:BA2557,1,0)&gt;0,0,0),1))</f>
        <v>0</v>
      </c>
      <c r="BA2558" s="143">
        <f>IF(DATOS!J2516=AW$45,DATOS!C2516,"")</f>
        <v>0</v>
      </c>
    </row>
    <row r="2559" spans="51:53" x14ac:dyDescent="0.25">
      <c r="AY2559" s="142">
        <f t="shared" si="45"/>
        <v>1</v>
      </c>
      <c r="AZ2559" s="142">
        <f>IF(BA2559="",0,IFERROR(IF(VLOOKUP(BA2559,BA$44:BA2558,1,0)&gt;0,0,0),1))</f>
        <v>0</v>
      </c>
      <c r="BA2559" s="143">
        <f>IF(DATOS!J2517=AW$45,DATOS!C2517,"")</f>
        <v>0</v>
      </c>
    </row>
    <row r="2560" spans="51:53" x14ac:dyDescent="0.25">
      <c r="AY2560" s="142">
        <f t="shared" si="45"/>
        <v>1</v>
      </c>
      <c r="AZ2560" s="142">
        <f>IF(BA2560="",0,IFERROR(IF(VLOOKUP(BA2560,BA$44:BA2559,1,0)&gt;0,0,0),1))</f>
        <v>0</v>
      </c>
      <c r="BA2560" s="143">
        <f>IF(DATOS!J2518=AW$45,DATOS!C2518,"")</f>
        <v>0</v>
      </c>
    </row>
    <row r="2561" spans="51:53" x14ac:dyDescent="0.25">
      <c r="AY2561" s="142">
        <f t="shared" si="45"/>
        <v>1</v>
      </c>
      <c r="AZ2561" s="142">
        <f>IF(BA2561="",0,IFERROR(IF(VLOOKUP(BA2561,BA$44:BA2560,1,0)&gt;0,0,0),1))</f>
        <v>0</v>
      </c>
      <c r="BA2561" s="143">
        <f>IF(DATOS!J2519=AW$45,DATOS!C2519,"")</f>
        <v>0</v>
      </c>
    </row>
    <row r="2562" spans="51:53" x14ac:dyDescent="0.25">
      <c r="AY2562" s="142">
        <f t="shared" si="45"/>
        <v>1</v>
      </c>
      <c r="AZ2562" s="142">
        <f>IF(BA2562="",0,IFERROR(IF(VLOOKUP(BA2562,BA$44:BA2561,1,0)&gt;0,0,0),1))</f>
        <v>0</v>
      </c>
      <c r="BA2562" s="143">
        <f>IF(DATOS!J2520=AW$45,DATOS!C2520,"")</f>
        <v>0</v>
      </c>
    </row>
    <row r="2563" spans="51:53" x14ac:dyDescent="0.25">
      <c r="AY2563" s="142">
        <f t="shared" si="45"/>
        <v>1</v>
      </c>
      <c r="AZ2563" s="142">
        <f>IF(BA2563="",0,IFERROR(IF(VLOOKUP(BA2563,BA$44:BA2562,1,0)&gt;0,0,0),1))</f>
        <v>0</v>
      </c>
      <c r="BA2563" s="143">
        <f>IF(DATOS!J2521=AW$45,DATOS!C2521,"")</f>
        <v>0</v>
      </c>
    </row>
    <row r="2564" spans="51:53" x14ac:dyDescent="0.25">
      <c r="AY2564" s="142">
        <f t="shared" si="45"/>
        <v>1</v>
      </c>
      <c r="AZ2564" s="142">
        <f>IF(BA2564="",0,IFERROR(IF(VLOOKUP(BA2564,BA$44:BA2563,1,0)&gt;0,0,0),1))</f>
        <v>0</v>
      </c>
      <c r="BA2564" s="143">
        <f>IF(DATOS!J2522=AW$45,DATOS!C2522,"")</f>
        <v>0</v>
      </c>
    </row>
    <row r="2565" spans="51:53" x14ac:dyDescent="0.25">
      <c r="AY2565" s="142">
        <f t="shared" si="45"/>
        <v>1</v>
      </c>
      <c r="AZ2565" s="142">
        <f>IF(BA2565="",0,IFERROR(IF(VLOOKUP(BA2565,BA$44:BA2564,1,0)&gt;0,0,0),1))</f>
        <v>0</v>
      </c>
      <c r="BA2565" s="143">
        <f>IF(DATOS!J2523=AW$45,DATOS!C2523,"")</f>
        <v>0</v>
      </c>
    </row>
    <row r="2566" spans="51:53" x14ac:dyDescent="0.25">
      <c r="AY2566" s="142">
        <f t="shared" si="45"/>
        <v>1</v>
      </c>
      <c r="AZ2566" s="142">
        <f>IF(BA2566="",0,IFERROR(IF(VLOOKUP(BA2566,BA$44:BA2565,1,0)&gt;0,0,0),1))</f>
        <v>0</v>
      </c>
      <c r="BA2566" s="143">
        <f>IF(DATOS!J2524=AW$45,DATOS!C2524,"")</f>
        <v>0</v>
      </c>
    </row>
    <row r="2567" spans="51:53" x14ac:dyDescent="0.25">
      <c r="AY2567" s="142">
        <f t="shared" si="45"/>
        <v>1</v>
      </c>
      <c r="AZ2567" s="142">
        <f>IF(BA2567="",0,IFERROR(IF(VLOOKUP(BA2567,BA$44:BA2566,1,0)&gt;0,0,0),1))</f>
        <v>0</v>
      </c>
      <c r="BA2567" s="143">
        <f>IF(DATOS!J2525=AW$45,DATOS!C2525,"")</f>
        <v>0</v>
      </c>
    </row>
    <row r="2568" spans="51:53" x14ac:dyDescent="0.25">
      <c r="AY2568" s="142">
        <f t="shared" si="45"/>
        <v>1</v>
      </c>
      <c r="AZ2568" s="142">
        <f>IF(BA2568="",0,IFERROR(IF(VLOOKUP(BA2568,BA$44:BA2567,1,0)&gt;0,0,0),1))</f>
        <v>0</v>
      </c>
      <c r="BA2568" s="143">
        <f>IF(DATOS!J2526=AW$45,DATOS!C2526,"")</f>
        <v>0</v>
      </c>
    </row>
    <row r="2569" spans="51:53" x14ac:dyDescent="0.25">
      <c r="AY2569" s="142">
        <f t="shared" si="45"/>
        <v>1</v>
      </c>
      <c r="AZ2569" s="142">
        <f>IF(BA2569="",0,IFERROR(IF(VLOOKUP(BA2569,BA$44:BA2568,1,0)&gt;0,0,0),1))</f>
        <v>0</v>
      </c>
      <c r="BA2569" s="143">
        <f>IF(DATOS!J2527=AW$45,DATOS!C2527,"")</f>
        <v>0</v>
      </c>
    </row>
    <row r="2570" spans="51:53" x14ac:dyDescent="0.25">
      <c r="AY2570" s="142">
        <f t="shared" si="45"/>
        <v>1</v>
      </c>
      <c r="AZ2570" s="142">
        <f>IF(BA2570="",0,IFERROR(IF(VLOOKUP(BA2570,BA$44:BA2569,1,0)&gt;0,0,0),1))</f>
        <v>0</v>
      </c>
      <c r="BA2570" s="143">
        <f>IF(DATOS!J2528=AW$45,DATOS!C2528,"")</f>
        <v>0</v>
      </c>
    </row>
    <row r="2571" spans="51:53" x14ac:dyDescent="0.25">
      <c r="AY2571" s="142">
        <f t="shared" si="45"/>
        <v>1</v>
      </c>
      <c r="AZ2571" s="142">
        <f>IF(BA2571="",0,IFERROR(IF(VLOOKUP(BA2571,BA$44:BA2570,1,0)&gt;0,0,0),1))</f>
        <v>0</v>
      </c>
      <c r="BA2571" s="143">
        <f>IF(DATOS!J2529=AW$45,DATOS!C2529,"")</f>
        <v>0</v>
      </c>
    </row>
    <row r="2572" spans="51:53" x14ac:dyDescent="0.25">
      <c r="AY2572" s="142">
        <f t="shared" si="45"/>
        <v>1</v>
      </c>
      <c r="AZ2572" s="142">
        <f>IF(BA2572="",0,IFERROR(IF(VLOOKUP(BA2572,BA$44:BA2571,1,0)&gt;0,0,0),1))</f>
        <v>0</v>
      </c>
      <c r="BA2572" s="143">
        <f>IF(DATOS!J2530=AW$45,DATOS!C2530,"")</f>
        <v>0</v>
      </c>
    </row>
    <row r="2573" spans="51:53" x14ac:dyDescent="0.25">
      <c r="AY2573" s="142">
        <f t="shared" si="45"/>
        <v>1</v>
      </c>
      <c r="AZ2573" s="142">
        <f>IF(BA2573="",0,IFERROR(IF(VLOOKUP(BA2573,BA$44:BA2572,1,0)&gt;0,0,0),1))</f>
        <v>0</v>
      </c>
      <c r="BA2573" s="143">
        <f>IF(DATOS!J2531=AW$45,DATOS!C2531,"")</f>
        <v>0</v>
      </c>
    </row>
    <row r="2574" spans="51:53" x14ac:dyDescent="0.25">
      <c r="AY2574" s="142">
        <f t="shared" si="45"/>
        <v>1</v>
      </c>
      <c r="AZ2574" s="142">
        <f>IF(BA2574="",0,IFERROR(IF(VLOOKUP(BA2574,BA$44:BA2573,1,0)&gt;0,0,0),1))</f>
        <v>0</v>
      </c>
      <c r="BA2574" s="143">
        <f>IF(DATOS!J2532=AW$45,DATOS!C2532,"")</f>
        <v>0</v>
      </c>
    </row>
    <row r="2575" spans="51:53" x14ac:dyDescent="0.25">
      <c r="AY2575" s="142">
        <f t="shared" si="45"/>
        <v>1</v>
      </c>
      <c r="AZ2575" s="142">
        <f>IF(BA2575="",0,IFERROR(IF(VLOOKUP(BA2575,BA$44:BA2574,1,0)&gt;0,0,0),1))</f>
        <v>0</v>
      </c>
      <c r="BA2575" s="143">
        <f>IF(DATOS!J2533=AW$45,DATOS!C2533,"")</f>
        <v>0</v>
      </c>
    </row>
    <row r="2576" spans="51:53" x14ac:dyDescent="0.25">
      <c r="AY2576" s="142">
        <f t="shared" si="45"/>
        <v>1</v>
      </c>
      <c r="AZ2576" s="142">
        <f>IF(BA2576="",0,IFERROR(IF(VLOOKUP(BA2576,BA$44:BA2575,1,0)&gt;0,0,0),1))</f>
        <v>0</v>
      </c>
      <c r="BA2576" s="143">
        <f>IF(DATOS!J2534=AW$45,DATOS!C2534,"")</f>
        <v>0</v>
      </c>
    </row>
    <row r="2577" spans="51:53" x14ac:dyDescent="0.25">
      <c r="AY2577" s="142">
        <f t="shared" si="45"/>
        <v>1</v>
      </c>
      <c r="AZ2577" s="142">
        <f>IF(BA2577="",0,IFERROR(IF(VLOOKUP(BA2577,BA$44:BA2576,1,0)&gt;0,0,0),1))</f>
        <v>0</v>
      </c>
      <c r="BA2577" s="143">
        <f>IF(DATOS!J2535=AW$45,DATOS!C2535,"")</f>
        <v>0</v>
      </c>
    </row>
    <row r="2578" spans="51:53" x14ac:dyDescent="0.25">
      <c r="AY2578" s="142">
        <f t="shared" si="45"/>
        <v>1</v>
      </c>
      <c r="AZ2578" s="142">
        <f>IF(BA2578="",0,IFERROR(IF(VLOOKUP(BA2578,BA$44:BA2577,1,0)&gt;0,0,0),1))</f>
        <v>0</v>
      </c>
      <c r="BA2578" s="143">
        <f>IF(DATOS!J2536=AW$45,DATOS!C2536,"")</f>
        <v>0</v>
      </c>
    </row>
    <row r="2579" spans="51:53" x14ac:dyDescent="0.25">
      <c r="AY2579" s="142">
        <f t="shared" si="45"/>
        <v>1</v>
      </c>
      <c r="AZ2579" s="142">
        <f>IF(BA2579="",0,IFERROR(IF(VLOOKUP(BA2579,BA$44:BA2578,1,0)&gt;0,0,0),1))</f>
        <v>0</v>
      </c>
      <c r="BA2579" s="143">
        <f>IF(DATOS!J2537=AW$45,DATOS!C2537,"")</f>
        <v>0</v>
      </c>
    </row>
    <row r="2580" spans="51:53" x14ac:dyDescent="0.25">
      <c r="AY2580" s="142">
        <f t="shared" si="45"/>
        <v>1</v>
      </c>
      <c r="AZ2580" s="142">
        <f>IF(BA2580="",0,IFERROR(IF(VLOOKUP(BA2580,BA$44:BA2579,1,0)&gt;0,0,0),1))</f>
        <v>0</v>
      </c>
      <c r="BA2580" s="143">
        <f>IF(DATOS!J2538=AW$45,DATOS!C2538,"")</f>
        <v>0</v>
      </c>
    </row>
    <row r="2581" spans="51:53" x14ac:dyDescent="0.25">
      <c r="AY2581" s="142">
        <f t="shared" si="45"/>
        <v>1</v>
      </c>
      <c r="AZ2581" s="142">
        <f>IF(BA2581="",0,IFERROR(IF(VLOOKUP(BA2581,BA$44:BA2580,1,0)&gt;0,0,0),1))</f>
        <v>0</v>
      </c>
      <c r="BA2581" s="143">
        <f>IF(DATOS!J2539=AW$45,DATOS!C2539,"")</f>
        <v>0</v>
      </c>
    </row>
    <row r="2582" spans="51:53" x14ac:dyDescent="0.25">
      <c r="AY2582" s="142">
        <f t="shared" si="45"/>
        <v>1</v>
      </c>
      <c r="AZ2582" s="142">
        <f>IF(BA2582="",0,IFERROR(IF(VLOOKUP(BA2582,BA$44:BA2581,1,0)&gt;0,0,0),1))</f>
        <v>0</v>
      </c>
      <c r="BA2582" s="143">
        <f>IF(DATOS!J2540=AW$45,DATOS!C2540,"")</f>
        <v>0</v>
      </c>
    </row>
    <row r="2583" spans="51:53" x14ac:dyDescent="0.25">
      <c r="AY2583" s="142">
        <f t="shared" si="45"/>
        <v>1</v>
      </c>
      <c r="AZ2583" s="142">
        <f>IF(BA2583="",0,IFERROR(IF(VLOOKUP(BA2583,BA$44:BA2582,1,0)&gt;0,0,0),1))</f>
        <v>0</v>
      </c>
      <c r="BA2583" s="143">
        <f>IF(DATOS!J2541=AW$45,DATOS!C2541,"")</f>
        <v>0</v>
      </c>
    </row>
    <row r="2584" spans="51:53" x14ac:dyDescent="0.25">
      <c r="AY2584" s="142">
        <f t="shared" si="45"/>
        <v>1</v>
      </c>
      <c r="AZ2584" s="142">
        <f>IF(BA2584="",0,IFERROR(IF(VLOOKUP(BA2584,BA$44:BA2583,1,0)&gt;0,0,0),1))</f>
        <v>0</v>
      </c>
      <c r="BA2584" s="143">
        <f>IF(DATOS!J2542=AW$45,DATOS!C2542,"")</f>
        <v>0</v>
      </c>
    </row>
    <row r="2585" spans="51:53" x14ac:dyDescent="0.25">
      <c r="AY2585" s="142">
        <f t="shared" si="45"/>
        <v>1</v>
      </c>
      <c r="AZ2585" s="142">
        <f>IF(BA2585="",0,IFERROR(IF(VLOOKUP(BA2585,BA$44:BA2584,1,0)&gt;0,0,0),1))</f>
        <v>0</v>
      </c>
      <c r="BA2585" s="143">
        <f>IF(DATOS!J2543=AW$45,DATOS!C2543,"")</f>
        <v>0</v>
      </c>
    </row>
    <row r="2586" spans="51:53" x14ac:dyDescent="0.25">
      <c r="AY2586" s="142">
        <f t="shared" si="45"/>
        <v>1</v>
      </c>
      <c r="AZ2586" s="142">
        <f>IF(BA2586="",0,IFERROR(IF(VLOOKUP(BA2586,BA$44:BA2585,1,0)&gt;0,0,0),1))</f>
        <v>0</v>
      </c>
      <c r="BA2586" s="143">
        <f>IF(DATOS!J2544=AW$45,DATOS!C2544,"")</f>
        <v>0</v>
      </c>
    </row>
    <row r="2587" spans="51:53" x14ac:dyDescent="0.25">
      <c r="AY2587" s="142">
        <f t="shared" si="45"/>
        <v>1</v>
      </c>
      <c r="AZ2587" s="142">
        <f>IF(BA2587="",0,IFERROR(IF(VLOOKUP(BA2587,BA$44:BA2586,1,0)&gt;0,0,0),1))</f>
        <v>0</v>
      </c>
      <c r="BA2587" s="143">
        <f>IF(DATOS!J2545=AW$45,DATOS!C2545,"")</f>
        <v>0</v>
      </c>
    </row>
    <row r="2588" spans="51:53" x14ac:dyDescent="0.25">
      <c r="AY2588" s="142">
        <f t="shared" si="45"/>
        <v>1</v>
      </c>
      <c r="AZ2588" s="142">
        <f>IF(BA2588="",0,IFERROR(IF(VLOOKUP(BA2588,BA$44:BA2587,1,0)&gt;0,0,0),1))</f>
        <v>0</v>
      </c>
      <c r="BA2588" s="143">
        <f>IF(DATOS!J2546=AW$45,DATOS!C2546,"")</f>
        <v>0</v>
      </c>
    </row>
    <row r="2589" spans="51:53" x14ac:dyDescent="0.25">
      <c r="AY2589" s="142">
        <f t="shared" si="45"/>
        <v>1</v>
      </c>
      <c r="AZ2589" s="142">
        <f>IF(BA2589="",0,IFERROR(IF(VLOOKUP(BA2589,BA$44:BA2588,1,0)&gt;0,0,0),1))</f>
        <v>0</v>
      </c>
      <c r="BA2589" s="143">
        <f>IF(DATOS!J2547=AW$45,DATOS!C2547,"")</f>
        <v>0</v>
      </c>
    </row>
    <row r="2590" spans="51:53" x14ac:dyDescent="0.25">
      <c r="AY2590" s="142">
        <f t="shared" si="45"/>
        <v>1</v>
      </c>
      <c r="AZ2590" s="142">
        <f>IF(BA2590="",0,IFERROR(IF(VLOOKUP(BA2590,BA$44:BA2589,1,0)&gt;0,0,0),1))</f>
        <v>0</v>
      </c>
      <c r="BA2590" s="143">
        <f>IF(DATOS!J2548=AW$45,DATOS!C2548,"")</f>
        <v>0</v>
      </c>
    </row>
    <row r="2591" spans="51:53" x14ac:dyDescent="0.25">
      <c r="AY2591" s="142">
        <f t="shared" si="45"/>
        <v>1</v>
      </c>
      <c r="AZ2591" s="142">
        <f>IF(BA2591="",0,IFERROR(IF(VLOOKUP(BA2591,BA$44:BA2590,1,0)&gt;0,0,0),1))</f>
        <v>0</v>
      </c>
      <c r="BA2591" s="143">
        <f>IF(DATOS!J2549=AW$45,DATOS!C2549,"")</f>
        <v>0</v>
      </c>
    </row>
    <row r="2592" spans="51:53" x14ac:dyDescent="0.25">
      <c r="AY2592" s="142">
        <f t="shared" si="45"/>
        <v>1</v>
      </c>
      <c r="AZ2592" s="142">
        <f>IF(BA2592="",0,IFERROR(IF(VLOOKUP(BA2592,BA$44:BA2591,1,0)&gt;0,0,0),1))</f>
        <v>0</v>
      </c>
      <c r="BA2592" s="143">
        <f>IF(DATOS!J2550=AW$45,DATOS!C2550,"")</f>
        <v>0</v>
      </c>
    </row>
    <row r="2593" spans="51:53" x14ac:dyDescent="0.25">
      <c r="AY2593" s="142">
        <f t="shared" si="45"/>
        <v>1</v>
      </c>
      <c r="AZ2593" s="142">
        <f>IF(BA2593="",0,IFERROR(IF(VLOOKUP(BA2593,BA$44:BA2592,1,0)&gt;0,0,0),1))</f>
        <v>0</v>
      </c>
      <c r="BA2593" s="143">
        <f>IF(DATOS!J2551=AW$45,DATOS!C2551,"")</f>
        <v>0</v>
      </c>
    </row>
    <row r="2594" spans="51:53" x14ac:dyDescent="0.25">
      <c r="AY2594" s="142">
        <f t="shared" si="45"/>
        <v>1</v>
      </c>
      <c r="AZ2594" s="142">
        <f>IF(BA2594="",0,IFERROR(IF(VLOOKUP(BA2594,BA$44:BA2593,1,0)&gt;0,0,0),1))</f>
        <v>0</v>
      </c>
      <c r="BA2594" s="143">
        <f>IF(DATOS!J2552=AW$45,DATOS!C2552,"")</f>
        <v>0</v>
      </c>
    </row>
    <row r="2595" spans="51:53" x14ac:dyDescent="0.25">
      <c r="AY2595" s="142">
        <f t="shared" si="45"/>
        <v>1</v>
      </c>
      <c r="AZ2595" s="142">
        <f>IF(BA2595="",0,IFERROR(IF(VLOOKUP(BA2595,BA$44:BA2594,1,0)&gt;0,0,0),1))</f>
        <v>0</v>
      </c>
      <c r="BA2595" s="143">
        <f>IF(DATOS!J2553=AW$45,DATOS!C2553,"")</f>
        <v>0</v>
      </c>
    </row>
    <row r="2596" spans="51:53" x14ac:dyDescent="0.25">
      <c r="AY2596" s="142">
        <f t="shared" si="45"/>
        <v>1</v>
      </c>
      <c r="AZ2596" s="142">
        <f>IF(BA2596="",0,IFERROR(IF(VLOOKUP(BA2596,BA$44:BA2595,1,0)&gt;0,0,0),1))</f>
        <v>0</v>
      </c>
      <c r="BA2596" s="143">
        <f>IF(DATOS!J2554=AW$45,DATOS!C2554,"")</f>
        <v>0</v>
      </c>
    </row>
    <row r="2597" spans="51:53" x14ac:dyDescent="0.25">
      <c r="AY2597" s="142">
        <f t="shared" si="45"/>
        <v>1</v>
      </c>
      <c r="AZ2597" s="142">
        <f>IF(BA2597="",0,IFERROR(IF(VLOOKUP(BA2597,BA$44:BA2596,1,0)&gt;0,0,0),1))</f>
        <v>0</v>
      </c>
      <c r="BA2597" s="143">
        <f>IF(DATOS!J2555=AW$45,DATOS!C2555,"")</f>
        <v>0</v>
      </c>
    </row>
    <row r="2598" spans="51:53" x14ac:dyDescent="0.25">
      <c r="AY2598" s="142">
        <f t="shared" si="45"/>
        <v>1</v>
      </c>
      <c r="AZ2598" s="142">
        <f>IF(BA2598="",0,IFERROR(IF(VLOOKUP(BA2598,BA$44:BA2597,1,0)&gt;0,0,0),1))</f>
        <v>0</v>
      </c>
      <c r="BA2598" s="143">
        <f>IF(DATOS!J2556=AW$45,DATOS!C2556,"")</f>
        <v>0</v>
      </c>
    </row>
    <row r="2599" spans="51:53" x14ac:dyDescent="0.25">
      <c r="AY2599" s="142">
        <f t="shared" si="45"/>
        <v>1</v>
      </c>
      <c r="AZ2599" s="142">
        <f>IF(BA2599="",0,IFERROR(IF(VLOOKUP(BA2599,BA$44:BA2598,1,0)&gt;0,0,0),1))</f>
        <v>0</v>
      </c>
      <c r="BA2599" s="143">
        <f>IF(DATOS!J2557=AW$45,DATOS!C2557,"")</f>
        <v>0</v>
      </c>
    </row>
    <row r="2600" spans="51:53" x14ac:dyDescent="0.25">
      <c r="AY2600" s="142">
        <f t="shared" si="45"/>
        <v>1</v>
      </c>
      <c r="AZ2600" s="142">
        <f>IF(BA2600="",0,IFERROR(IF(VLOOKUP(BA2600,BA$44:BA2599,1,0)&gt;0,0,0),1))</f>
        <v>0</v>
      </c>
      <c r="BA2600" s="143">
        <f>IF(DATOS!J2558=AW$45,DATOS!C2558,"")</f>
        <v>0</v>
      </c>
    </row>
    <row r="2601" spans="51:53" x14ac:dyDescent="0.25">
      <c r="AY2601" s="142">
        <f t="shared" si="45"/>
        <v>1</v>
      </c>
      <c r="AZ2601" s="142">
        <f>IF(BA2601="",0,IFERROR(IF(VLOOKUP(BA2601,BA$44:BA2600,1,0)&gt;0,0,0),1))</f>
        <v>0</v>
      </c>
      <c r="BA2601" s="143">
        <f>IF(DATOS!J2559=AW$45,DATOS!C2559,"")</f>
        <v>0</v>
      </c>
    </row>
    <row r="2602" spans="51:53" x14ac:dyDescent="0.25">
      <c r="AY2602" s="142">
        <f t="shared" si="45"/>
        <v>1</v>
      </c>
      <c r="AZ2602" s="142">
        <f>IF(BA2602="",0,IFERROR(IF(VLOOKUP(BA2602,BA$44:BA2601,1,0)&gt;0,0,0),1))</f>
        <v>0</v>
      </c>
      <c r="BA2602" s="143">
        <f>IF(DATOS!J2560=AW$45,DATOS!C2560,"")</f>
        <v>0</v>
      </c>
    </row>
    <row r="2603" spans="51:53" x14ac:dyDescent="0.25">
      <c r="AY2603" s="142">
        <f t="shared" si="45"/>
        <v>1</v>
      </c>
      <c r="AZ2603" s="142">
        <f>IF(BA2603="",0,IFERROR(IF(VLOOKUP(BA2603,BA$44:BA2602,1,0)&gt;0,0,0),1))</f>
        <v>0</v>
      </c>
      <c r="BA2603" s="143">
        <f>IF(DATOS!J2561=AW$45,DATOS!C2561,"")</f>
        <v>0</v>
      </c>
    </row>
    <row r="2604" spans="51:53" x14ac:dyDescent="0.25">
      <c r="AY2604" s="142">
        <f t="shared" ref="AY2604:AY2667" si="46">AY2603+AZ2604</f>
        <v>1</v>
      </c>
      <c r="AZ2604" s="142">
        <f>IF(BA2604="",0,IFERROR(IF(VLOOKUP(BA2604,BA$44:BA2603,1,0)&gt;0,0,0),1))</f>
        <v>0</v>
      </c>
      <c r="BA2604" s="143">
        <f>IF(DATOS!J2562=AW$45,DATOS!C2562,"")</f>
        <v>0</v>
      </c>
    </row>
    <row r="2605" spans="51:53" x14ac:dyDescent="0.25">
      <c r="AY2605" s="142">
        <f t="shared" si="46"/>
        <v>1</v>
      </c>
      <c r="AZ2605" s="142">
        <f>IF(BA2605="",0,IFERROR(IF(VLOOKUP(BA2605,BA$44:BA2604,1,0)&gt;0,0,0),1))</f>
        <v>0</v>
      </c>
      <c r="BA2605" s="143">
        <f>IF(DATOS!J2563=AW$45,DATOS!C2563,"")</f>
        <v>0</v>
      </c>
    </row>
    <row r="2606" spans="51:53" x14ac:dyDescent="0.25">
      <c r="AY2606" s="142">
        <f t="shared" si="46"/>
        <v>1</v>
      </c>
      <c r="AZ2606" s="142">
        <f>IF(BA2606="",0,IFERROR(IF(VLOOKUP(BA2606,BA$44:BA2605,1,0)&gt;0,0,0),1))</f>
        <v>0</v>
      </c>
      <c r="BA2606" s="143">
        <f>IF(DATOS!J2564=AW$45,DATOS!C2564,"")</f>
        <v>0</v>
      </c>
    </row>
    <row r="2607" spans="51:53" x14ac:dyDescent="0.25">
      <c r="AY2607" s="142">
        <f t="shared" si="46"/>
        <v>1</v>
      </c>
      <c r="AZ2607" s="142">
        <f>IF(BA2607="",0,IFERROR(IF(VLOOKUP(BA2607,BA$44:BA2606,1,0)&gt;0,0,0),1))</f>
        <v>0</v>
      </c>
      <c r="BA2607" s="143">
        <f>IF(DATOS!J2565=AW$45,DATOS!C2565,"")</f>
        <v>0</v>
      </c>
    </row>
    <row r="2608" spans="51:53" x14ac:dyDescent="0.25">
      <c r="AY2608" s="142">
        <f t="shared" si="46"/>
        <v>1</v>
      </c>
      <c r="AZ2608" s="142">
        <f>IF(BA2608="",0,IFERROR(IF(VLOOKUP(BA2608,BA$44:BA2607,1,0)&gt;0,0,0),1))</f>
        <v>0</v>
      </c>
      <c r="BA2608" s="143">
        <f>IF(DATOS!J2566=AW$45,DATOS!C2566,"")</f>
        <v>0</v>
      </c>
    </row>
    <row r="2609" spans="51:53" x14ac:dyDescent="0.25">
      <c r="AY2609" s="142">
        <f t="shared" si="46"/>
        <v>1</v>
      </c>
      <c r="AZ2609" s="142">
        <f>IF(BA2609="",0,IFERROR(IF(VLOOKUP(BA2609,BA$44:BA2608,1,0)&gt;0,0,0),1))</f>
        <v>0</v>
      </c>
      <c r="BA2609" s="143">
        <f>IF(DATOS!J2567=AW$45,DATOS!C2567,"")</f>
        <v>0</v>
      </c>
    </row>
    <row r="2610" spans="51:53" x14ac:dyDescent="0.25">
      <c r="AY2610" s="142">
        <f t="shared" si="46"/>
        <v>1</v>
      </c>
      <c r="AZ2610" s="142">
        <f>IF(BA2610="",0,IFERROR(IF(VLOOKUP(BA2610,BA$44:BA2609,1,0)&gt;0,0,0),1))</f>
        <v>0</v>
      </c>
      <c r="BA2610" s="143">
        <f>IF(DATOS!J2568=AW$45,DATOS!C2568,"")</f>
        <v>0</v>
      </c>
    </row>
    <row r="2611" spans="51:53" x14ac:dyDescent="0.25">
      <c r="AY2611" s="142">
        <f t="shared" si="46"/>
        <v>1</v>
      </c>
      <c r="AZ2611" s="142">
        <f>IF(BA2611="",0,IFERROR(IF(VLOOKUP(BA2611,BA$44:BA2610,1,0)&gt;0,0,0),1))</f>
        <v>0</v>
      </c>
      <c r="BA2611" s="143">
        <f>IF(DATOS!J2569=AW$45,DATOS!C2569,"")</f>
        <v>0</v>
      </c>
    </row>
    <row r="2612" spans="51:53" x14ac:dyDescent="0.25">
      <c r="AY2612" s="142">
        <f t="shared" si="46"/>
        <v>1</v>
      </c>
      <c r="AZ2612" s="142">
        <f>IF(BA2612="",0,IFERROR(IF(VLOOKUP(BA2612,BA$44:BA2611,1,0)&gt;0,0,0),1))</f>
        <v>0</v>
      </c>
      <c r="BA2612" s="143">
        <f>IF(DATOS!J2570=AW$45,DATOS!C2570,"")</f>
        <v>0</v>
      </c>
    </row>
    <row r="2613" spans="51:53" x14ac:dyDescent="0.25">
      <c r="AY2613" s="142">
        <f t="shared" si="46"/>
        <v>1</v>
      </c>
      <c r="AZ2613" s="142">
        <f>IF(BA2613="",0,IFERROR(IF(VLOOKUP(BA2613,BA$44:BA2612,1,0)&gt;0,0,0),1))</f>
        <v>0</v>
      </c>
      <c r="BA2613" s="143">
        <f>IF(DATOS!J2571=AW$45,DATOS!C2571,"")</f>
        <v>0</v>
      </c>
    </row>
    <row r="2614" spans="51:53" x14ac:dyDescent="0.25">
      <c r="AY2614" s="142">
        <f t="shared" si="46"/>
        <v>1</v>
      </c>
      <c r="AZ2614" s="142">
        <f>IF(BA2614="",0,IFERROR(IF(VLOOKUP(BA2614,BA$44:BA2613,1,0)&gt;0,0,0),1))</f>
        <v>0</v>
      </c>
      <c r="BA2614" s="143">
        <f>IF(DATOS!J2572=AW$45,DATOS!C2572,"")</f>
        <v>0</v>
      </c>
    </row>
    <row r="2615" spans="51:53" x14ac:dyDescent="0.25">
      <c r="AY2615" s="142">
        <f t="shared" si="46"/>
        <v>1</v>
      </c>
      <c r="AZ2615" s="142">
        <f>IF(BA2615="",0,IFERROR(IF(VLOOKUP(BA2615,BA$44:BA2614,1,0)&gt;0,0,0),1))</f>
        <v>0</v>
      </c>
      <c r="BA2615" s="143">
        <f>IF(DATOS!J2573=AW$45,DATOS!C2573,"")</f>
        <v>0</v>
      </c>
    </row>
    <row r="2616" spans="51:53" x14ac:dyDescent="0.25">
      <c r="AY2616" s="142">
        <f t="shared" si="46"/>
        <v>1</v>
      </c>
      <c r="AZ2616" s="142">
        <f>IF(BA2616="",0,IFERROR(IF(VLOOKUP(BA2616,BA$44:BA2615,1,0)&gt;0,0,0),1))</f>
        <v>0</v>
      </c>
      <c r="BA2616" s="143">
        <f>IF(DATOS!J2574=AW$45,DATOS!C2574,"")</f>
        <v>0</v>
      </c>
    </row>
    <row r="2617" spans="51:53" x14ac:dyDescent="0.25">
      <c r="AY2617" s="142">
        <f t="shared" si="46"/>
        <v>1</v>
      </c>
      <c r="AZ2617" s="142">
        <f>IF(BA2617="",0,IFERROR(IF(VLOOKUP(BA2617,BA$44:BA2616,1,0)&gt;0,0,0),1))</f>
        <v>0</v>
      </c>
      <c r="BA2617" s="143">
        <f>IF(DATOS!J2575=AW$45,DATOS!C2575,"")</f>
        <v>0</v>
      </c>
    </row>
    <row r="2618" spans="51:53" x14ac:dyDescent="0.25">
      <c r="AY2618" s="142">
        <f t="shared" si="46"/>
        <v>1</v>
      </c>
      <c r="AZ2618" s="142">
        <f>IF(BA2618="",0,IFERROR(IF(VLOOKUP(BA2618,BA$44:BA2617,1,0)&gt;0,0,0),1))</f>
        <v>0</v>
      </c>
      <c r="BA2618" s="143">
        <f>IF(DATOS!J2576=AW$45,DATOS!C2576,"")</f>
        <v>0</v>
      </c>
    </row>
    <row r="2619" spans="51:53" x14ac:dyDescent="0.25">
      <c r="AY2619" s="142">
        <f t="shared" si="46"/>
        <v>1</v>
      </c>
      <c r="AZ2619" s="142">
        <f>IF(BA2619="",0,IFERROR(IF(VLOOKUP(BA2619,BA$44:BA2618,1,0)&gt;0,0,0),1))</f>
        <v>0</v>
      </c>
      <c r="BA2619" s="143">
        <f>IF(DATOS!J2577=AW$45,DATOS!C2577,"")</f>
        <v>0</v>
      </c>
    </row>
    <row r="2620" spans="51:53" x14ac:dyDescent="0.25">
      <c r="AY2620" s="142">
        <f t="shared" si="46"/>
        <v>1</v>
      </c>
      <c r="AZ2620" s="142">
        <f>IF(BA2620="",0,IFERROR(IF(VLOOKUP(BA2620,BA$44:BA2619,1,0)&gt;0,0,0),1))</f>
        <v>0</v>
      </c>
      <c r="BA2620" s="143">
        <f>IF(DATOS!J2578=AW$45,DATOS!C2578,"")</f>
        <v>0</v>
      </c>
    </row>
    <row r="2621" spans="51:53" x14ac:dyDescent="0.25">
      <c r="AY2621" s="142">
        <f t="shared" si="46"/>
        <v>1</v>
      </c>
      <c r="AZ2621" s="142">
        <f>IF(BA2621="",0,IFERROR(IF(VLOOKUP(BA2621,BA$44:BA2620,1,0)&gt;0,0,0),1))</f>
        <v>0</v>
      </c>
      <c r="BA2621" s="143">
        <f>IF(DATOS!J2579=AW$45,DATOS!C2579,"")</f>
        <v>0</v>
      </c>
    </row>
    <row r="2622" spans="51:53" x14ac:dyDescent="0.25">
      <c r="AY2622" s="142">
        <f t="shared" si="46"/>
        <v>1</v>
      </c>
      <c r="AZ2622" s="142">
        <f>IF(BA2622="",0,IFERROR(IF(VLOOKUP(BA2622,BA$44:BA2621,1,0)&gt;0,0,0),1))</f>
        <v>0</v>
      </c>
      <c r="BA2622" s="143">
        <f>IF(DATOS!J2580=AW$45,DATOS!C2580,"")</f>
        <v>0</v>
      </c>
    </row>
    <row r="2623" spans="51:53" x14ac:dyDescent="0.25">
      <c r="AY2623" s="142">
        <f t="shared" si="46"/>
        <v>1</v>
      </c>
      <c r="AZ2623" s="142">
        <f>IF(BA2623="",0,IFERROR(IF(VLOOKUP(BA2623,BA$44:BA2622,1,0)&gt;0,0,0),1))</f>
        <v>0</v>
      </c>
      <c r="BA2623" s="143">
        <f>IF(DATOS!J2581=AW$45,DATOS!C2581,"")</f>
        <v>0</v>
      </c>
    </row>
    <row r="2624" spans="51:53" x14ac:dyDescent="0.25">
      <c r="AY2624" s="142">
        <f t="shared" si="46"/>
        <v>1</v>
      </c>
      <c r="AZ2624" s="142">
        <f>IF(BA2624="",0,IFERROR(IF(VLOOKUP(BA2624,BA$44:BA2623,1,0)&gt;0,0,0),1))</f>
        <v>0</v>
      </c>
      <c r="BA2624" s="143">
        <f>IF(DATOS!J2582=AW$45,DATOS!C2582,"")</f>
        <v>0</v>
      </c>
    </row>
    <row r="2625" spans="51:53" x14ac:dyDescent="0.25">
      <c r="AY2625" s="142">
        <f t="shared" si="46"/>
        <v>1</v>
      </c>
      <c r="AZ2625" s="142">
        <f>IF(BA2625="",0,IFERROR(IF(VLOOKUP(BA2625,BA$44:BA2624,1,0)&gt;0,0,0),1))</f>
        <v>0</v>
      </c>
      <c r="BA2625" s="143">
        <f>IF(DATOS!J2583=AW$45,DATOS!C2583,"")</f>
        <v>0</v>
      </c>
    </row>
    <row r="2626" spans="51:53" x14ac:dyDescent="0.25">
      <c r="AY2626" s="142">
        <f t="shared" si="46"/>
        <v>1</v>
      </c>
      <c r="AZ2626" s="142">
        <f>IF(BA2626="",0,IFERROR(IF(VLOOKUP(BA2626,BA$44:BA2625,1,0)&gt;0,0,0),1))</f>
        <v>0</v>
      </c>
      <c r="BA2626" s="143">
        <f>IF(DATOS!J2584=AW$45,DATOS!C2584,"")</f>
        <v>0</v>
      </c>
    </row>
    <row r="2627" spans="51:53" x14ac:dyDescent="0.25">
      <c r="AY2627" s="142">
        <f t="shared" si="46"/>
        <v>1</v>
      </c>
      <c r="AZ2627" s="142">
        <f>IF(BA2627="",0,IFERROR(IF(VLOOKUP(BA2627,BA$44:BA2626,1,0)&gt;0,0,0),1))</f>
        <v>0</v>
      </c>
      <c r="BA2627" s="143">
        <f>IF(DATOS!J2585=AW$45,DATOS!C2585,"")</f>
        <v>0</v>
      </c>
    </row>
    <row r="2628" spans="51:53" x14ac:dyDescent="0.25">
      <c r="AY2628" s="142">
        <f t="shared" si="46"/>
        <v>1</v>
      </c>
      <c r="AZ2628" s="142">
        <f>IF(BA2628="",0,IFERROR(IF(VLOOKUP(BA2628,BA$44:BA2627,1,0)&gt;0,0,0),1))</f>
        <v>0</v>
      </c>
      <c r="BA2628" s="143">
        <f>IF(DATOS!J2586=AW$45,DATOS!C2586,"")</f>
        <v>0</v>
      </c>
    </row>
    <row r="2629" spans="51:53" x14ac:dyDescent="0.25">
      <c r="AY2629" s="142">
        <f t="shared" si="46"/>
        <v>1</v>
      </c>
      <c r="AZ2629" s="142">
        <f>IF(BA2629="",0,IFERROR(IF(VLOOKUP(BA2629,BA$44:BA2628,1,0)&gt;0,0,0),1))</f>
        <v>0</v>
      </c>
      <c r="BA2629" s="143">
        <f>IF(DATOS!J2587=AW$45,DATOS!C2587,"")</f>
        <v>0</v>
      </c>
    </row>
    <row r="2630" spans="51:53" x14ac:dyDescent="0.25">
      <c r="AY2630" s="142">
        <f t="shared" si="46"/>
        <v>1</v>
      </c>
      <c r="AZ2630" s="142">
        <f>IF(BA2630="",0,IFERROR(IF(VLOOKUP(BA2630,BA$44:BA2629,1,0)&gt;0,0,0),1))</f>
        <v>0</v>
      </c>
      <c r="BA2630" s="143">
        <f>IF(DATOS!J2588=AW$45,DATOS!C2588,"")</f>
        <v>0</v>
      </c>
    </row>
    <row r="2631" spans="51:53" x14ac:dyDescent="0.25">
      <c r="AY2631" s="142">
        <f t="shared" si="46"/>
        <v>1</v>
      </c>
      <c r="AZ2631" s="142">
        <f>IF(BA2631="",0,IFERROR(IF(VLOOKUP(BA2631,BA$44:BA2630,1,0)&gt;0,0,0),1))</f>
        <v>0</v>
      </c>
      <c r="BA2631" s="143">
        <f>IF(DATOS!J2589=AW$45,DATOS!C2589,"")</f>
        <v>0</v>
      </c>
    </row>
    <row r="2632" spans="51:53" x14ac:dyDescent="0.25">
      <c r="AY2632" s="142">
        <f t="shared" si="46"/>
        <v>1</v>
      </c>
      <c r="AZ2632" s="142">
        <f>IF(BA2632="",0,IFERROR(IF(VLOOKUP(BA2632,BA$44:BA2631,1,0)&gt;0,0,0),1))</f>
        <v>0</v>
      </c>
      <c r="BA2632" s="143">
        <f>IF(DATOS!J2590=AW$45,DATOS!C2590,"")</f>
        <v>0</v>
      </c>
    </row>
    <row r="2633" spans="51:53" x14ac:dyDescent="0.25">
      <c r="AY2633" s="142">
        <f t="shared" si="46"/>
        <v>1</v>
      </c>
      <c r="AZ2633" s="142">
        <f>IF(BA2633="",0,IFERROR(IF(VLOOKUP(BA2633,BA$44:BA2632,1,0)&gt;0,0,0),1))</f>
        <v>0</v>
      </c>
      <c r="BA2633" s="143">
        <f>IF(DATOS!J2591=AW$45,DATOS!C2591,"")</f>
        <v>0</v>
      </c>
    </row>
    <row r="2634" spans="51:53" x14ac:dyDescent="0.25">
      <c r="AY2634" s="142">
        <f t="shared" si="46"/>
        <v>1</v>
      </c>
      <c r="AZ2634" s="142">
        <f>IF(BA2634="",0,IFERROR(IF(VLOOKUP(BA2634,BA$44:BA2633,1,0)&gt;0,0,0),1))</f>
        <v>0</v>
      </c>
      <c r="BA2634" s="143">
        <f>IF(DATOS!J2592=AW$45,DATOS!C2592,"")</f>
        <v>0</v>
      </c>
    </row>
    <row r="2635" spans="51:53" x14ac:dyDescent="0.25">
      <c r="AY2635" s="142">
        <f t="shared" si="46"/>
        <v>1</v>
      </c>
      <c r="AZ2635" s="142">
        <f>IF(BA2635="",0,IFERROR(IF(VLOOKUP(BA2635,BA$44:BA2634,1,0)&gt;0,0,0),1))</f>
        <v>0</v>
      </c>
      <c r="BA2635" s="143">
        <f>IF(DATOS!J2593=AW$45,DATOS!C2593,"")</f>
        <v>0</v>
      </c>
    </row>
    <row r="2636" spans="51:53" x14ac:dyDescent="0.25">
      <c r="AY2636" s="142">
        <f t="shared" si="46"/>
        <v>1</v>
      </c>
      <c r="AZ2636" s="142">
        <f>IF(BA2636="",0,IFERROR(IF(VLOOKUP(BA2636,BA$44:BA2635,1,0)&gt;0,0,0),1))</f>
        <v>0</v>
      </c>
      <c r="BA2636" s="143">
        <f>IF(DATOS!J2594=AW$45,DATOS!C2594,"")</f>
        <v>0</v>
      </c>
    </row>
    <row r="2637" spans="51:53" x14ac:dyDescent="0.25">
      <c r="AY2637" s="142">
        <f t="shared" si="46"/>
        <v>1</v>
      </c>
      <c r="AZ2637" s="142">
        <f>IF(BA2637="",0,IFERROR(IF(VLOOKUP(BA2637,BA$44:BA2636,1,0)&gt;0,0,0),1))</f>
        <v>0</v>
      </c>
      <c r="BA2637" s="143">
        <f>IF(DATOS!J2595=AW$45,DATOS!C2595,"")</f>
        <v>0</v>
      </c>
    </row>
    <row r="2638" spans="51:53" x14ac:dyDescent="0.25">
      <c r="AY2638" s="142">
        <f t="shared" si="46"/>
        <v>1</v>
      </c>
      <c r="AZ2638" s="142">
        <f>IF(BA2638="",0,IFERROR(IF(VLOOKUP(BA2638,BA$44:BA2637,1,0)&gt;0,0,0),1))</f>
        <v>0</v>
      </c>
      <c r="BA2638" s="143">
        <f>IF(DATOS!J2596=AW$45,DATOS!C2596,"")</f>
        <v>0</v>
      </c>
    </row>
    <row r="2639" spans="51:53" x14ac:dyDescent="0.25">
      <c r="AY2639" s="142">
        <f t="shared" si="46"/>
        <v>1</v>
      </c>
      <c r="AZ2639" s="142">
        <f>IF(BA2639="",0,IFERROR(IF(VLOOKUP(BA2639,BA$44:BA2638,1,0)&gt;0,0,0),1))</f>
        <v>0</v>
      </c>
      <c r="BA2639" s="143">
        <f>IF(DATOS!J2597=AW$45,DATOS!C2597,"")</f>
        <v>0</v>
      </c>
    </row>
    <row r="2640" spans="51:53" x14ac:dyDescent="0.25">
      <c r="AY2640" s="142">
        <f t="shared" si="46"/>
        <v>1</v>
      </c>
      <c r="AZ2640" s="142">
        <f>IF(BA2640="",0,IFERROR(IF(VLOOKUP(BA2640,BA$44:BA2639,1,0)&gt;0,0,0),1))</f>
        <v>0</v>
      </c>
      <c r="BA2640" s="143">
        <f>IF(DATOS!J2598=AW$45,DATOS!C2598,"")</f>
        <v>0</v>
      </c>
    </row>
    <row r="2641" spans="51:53" x14ac:dyDescent="0.25">
      <c r="AY2641" s="142">
        <f t="shared" si="46"/>
        <v>1</v>
      </c>
      <c r="AZ2641" s="142">
        <f>IF(BA2641="",0,IFERROR(IF(VLOOKUP(BA2641,BA$44:BA2640,1,0)&gt;0,0,0),1))</f>
        <v>0</v>
      </c>
      <c r="BA2641" s="143">
        <f>IF(DATOS!J2599=AW$45,DATOS!C2599,"")</f>
        <v>0</v>
      </c>
    </row>
    <row r="2642" spans="51:53" x14ac:dyDescent="0.25">
      <c r="AY2642" s="142">
        <f t="shared" si="46"/>
        <v>1</v>
      </c>
      <c r="AZ2642" s="142">
        <f>IF(BA2642="",0,IFERROR(IF(VLOOKUP(BA2642,BA$44:BA2641,1,0)&gt;0,0,0),1))</f>
        <v>0</v>
      </c>
      <c r="BA2642" s="143">
        <f>IF(DATOS!J2600=AW$45,DATOS!C2600,"")</f>
        <v>0</v>
      </c>
    </row>
    <row r="2643" spans="51:53" x14ac:dyDescent="0.25">
      <c r="AY2643" s="142">
        <f t="shared" si="46"/>
        <v>1</v>
      </c>
      <c r="AZ2643" s="142">
        <f>IF(BA2643="",0,IFERROR(IF(VLOOKUP(BA2643,BA$44:BA2642,1,0)&gt;0,0,0),1))</f>
        <v>0</v>
      </c>
      <c r="BA2643" s="143">
        <f>IF(DATOS!J2601=AW$45,DATOS!C2601,"")</f>
        <v>0</v>
      </c>
    </row>
    <row r="2644" spans="51:53" x14ac:dyDescent="0.25">
      <c r="AY2644" s="142">
        <f t="shared" si="46"/>
        <v>1</v>
      </c>
      <c r="AZ2644" s="142">
        <f>IF(BA2644="",0,IFERROR(IF(VLOOKUP(BA2644,BA$44:BA2643,1,0)&gt;0,0,0),1))</f>
        <v>0</v>
      </c>
      <c r="BA2644" s="143">
        <f>IF(DATOS!J2602=AW$45,DATOS!C2602,"")</f>
        <v>0</v>
      </c>
    </row>
    <row r="2645" spans="51:53" x14ac:dyDescent="0.25">
      <c r="AY2645" s="142">
        <f t="shared" si="46"/>
        <v>1</v>
      </c>
      <c r="AZ2645" s="142">
        <f>IF(BA2645="",0,IFERROR(IF(VLOOKUP(BA2645,BA$44:BA2644,1,0)&gt;0,0,0),1))</f>
        <v>0</v>
      </c>
      <c r="BA2645" s="143">
        <f>IF(DATOS!J2603=AW$45,DATOS!C2603,"")</f>
        <v>0</v>
      </c>
    </row>
    <row r="2646" spans="51:53" x14ac:dyDescent="0.25">
      <c r="AY2646" s="142">
        <f t="shared" si="46"/>
        <v>1</v>
      </c>
      <c r="AZ2646" s="142">
        <f>IF(BA2646="",0,IFERROR(IF(VLOOKUP(BA2646,BA$44:BA2645,1,0)&gt;0,0,0),1))</f>
        <v>0</v>
      </c>
      <c r="BA2646" s="143">
        <f>IF(DATOS!J2604=AW$45,DATOS!C2604,"")</f>
        <v>0</v>
      </c>
    </row>
    <row r="2647" spans="51:53" x14ac:dyDescent="0.25">
      <c r="AY2647" s="142">
        <f t="shared" si="46"/>
        <v>1</v>
      </c>
      <c r="AZ2647" s="142">
        <f>IF(BA2647="",0,IFERROR(IF(VLOOKUP(BA2647,BA$44:BA2646,1,0)&gt;0,0,0),1))</f>
        <v>0</v>
      </c>
      <c r="BA2647" s="143">
        <f>IF(DATOS!J2605=AW$45,DATOS!C2605,"")</f>
        <v>0</v>
      </c>
    </row>
    <row r="2648" spans="51:53" x14ac:dyDescent="0.25">
      <c r="AY2648" s="142">
        <f t="shared" si="46"/>
        <v>1</v>
      </c>
      <c r="AZ2648" s="142">
        <f>IF(BA2648="",0,IFERROR(IF(VLOOKUP(BA2648,BA$44:BA2647,1,0)&gt;0,0,0),1))</f>
        <v>0</v>
      </c>
      <c r="BA2648" s="143">
        <f>IF(DATOS!J2606=AW$45,DATOS!C2606,"")</f>
        <v>0</v>
      </c>
    </row>
    <row r="2649" spans="51:53" x14ac:dyDescent="0.25">
      <c r="AY2649" s="142">
        <f t="shared" si="46"/>
        <v>1</v>
      </c>
      <c r="AZ2649" s="142">
        <f>IF(BA2649="",0,IFERROR(IF(VLOOKUP(BA2649,BA$44:BA2648,1,0)&gt;0,0,0),1))</f>
        <v>0</v>
      </c>
      <c r="BA2649" s="143">
        <f>IF(DATOS!J2607=AW$45,DATOS!C2607,"")</f>
        <v>0</v>
      </c>
    </row>
    <row r="2650" spans="51:53" x14ac:dyDescent="0.25">
      <c r="AY2650" s="142">
        <f t="shared" si="46"/>
        <v>1</v>
      </c>
      <c r="AZ2650" s="142">
        <f>IF(BA2650="",0,IFERROR(IF(VLOOKUP(BA2650,BA$44:BA2649,1,0)&gt;0,0,0),1))</f>
        <v>0</v>
      </c>
      <c r="BA2650" s="143">
        <f>IF(DATOS!J2608=AW$45,DATOS!C2608,"")</f>
        <v>0</v>
      </c>
    </row>
    <row r="2651" spans="51:53" x14ac:dyDescent="0.25">
      <c r="AY2651" s="142">
        <f t="shared" si="46"/>
        <v>1</v>
      </c>
      <c r="AZ2651" s="142">
        <f>IF(BA2651="",0,IFERROR(IF(VLOOKUP(BA2651,BA$44:BA2650,1,0)&gt;0,0,0),1))</f>
        <v>0</v>
      </c>
      <c r="BA2651" s="143">
        <f>IF(DATOS!J2609=AW$45,DATOS!C2609,"")</f>
        <v>0</v>
      </c>
    </row>
    <row r="2652" spans="51:53" x14ac:dyDescent="0.25">
      <c r="AY2652" s="142">
        <f t="shared" si="46"/>
        <v>1</v>
      </c>
      <c r="AZ2652" s="142">
        <f>IF(BA2652="",0,IFERROR(IF(VLOOKUP(BA2652,BA$44:BA2651,1,0)&gt;0,0,0),1))</f>
        <v>0</v>
      </c>
      <c r="BA2652" s="143">
        <f>IF(DATOS!J2610=AW$45,DATOS!C2610,"")</f>
        <v>0</v>
      </c>
    </row>
    <row r="2653" spans="51:53" x14ac:dyDescent="0.25">
      <c r="AY2653" s="142">
        <f t="shared" si="46"/>
        <v>1</v>
      </c>
      <c r="AZ2653" s="142">
        <f>IF(BA2653="",0,IFERROR(IF(VLOOKUP(BA2653,BA$44:BA2652,1,0)&gt;0,0,0),1))</f>
        <v>0</v>
      </c>
      <c r="BA2653" s="143">
        <f>IF(DATOS!J2611=AW$45,DATOS!C2611,"")</f>
        <v>0</v>
      </c>
    </row>
    <row r="2654" spans="51:53" x14ac:dyDescent="0.25">
      <c r="AY2654" s="142">
        <f t="shared" si="46"/>
        <v>1</v>
      </c>
      <c r="AZ2654" s="142">
        <f>IF(BA2654="",0,IFERROR(IF(VLOOKUP(BA2654,BA$44:BA2653,1,0)&gt;0,0,0),1))</f>
        <v>0</v>
      </c>
      <c r="BA2654" s="143">
        <f>IF(DATOS!J2612=AW$45,DATOS!C2612,"")</f>
        <v>0</v>
      </c>
    </row>
    <row r="2655" spans="51:53" x14ac:dyDescent="0.25">
      <c r="AY2655" s="142">
        <f t="shared" si="46"/>
        <v>1</v>
      </c>
      <c r="AZ2655" s="142">
        <f>IF(BA2655="",0,IFERROR(IF(VLOOKUP(BA2655,BA$44:BA2654,1,0)&gt;0,0,0),1))</f>
        <v>0</v>
      </c>
      <c r="BA2655" s="143">
        <f>IF(DATOS!J2613=AW$45,DATOS!C2613,"")</f>
        <v>0</v>
      </c>
    </row>
    <row r="2656" spans="51:53" x14ac:dyDescent="0.25">
      <c r="AY2656" s="142">
        <f t="shared" si="46"/>
        <v>1</v>
      </c>
      <c r="AZ2656" s="142">
        <f>IF(BA2656="",0,IFERROR(IF(VLOOKUP(BA2656,BA$44:BA2655,1,0)&gt;0,0,0),1))</f>
        <v>0</v>
      </c>
      <c r="BA2656" s="143">
        <f>IF(DATOS!J2614=AW$45,DATOS!C2614,"")</f>
        <v>0</v>
      </c>
    </row>
    <row r="2657" spans="51:53" x14ac:dyDescent="0.25">
      <c r="AY2657" s="142">
        <f t="shared" si="46"/>
        <v>1</v>
      </c>
      <c r="AZ2657" s="142">
        <f>IF(BA2657="",0,IFERROR(IF(VLOOKUP(BA2657,BA$44:BA2656,1,0)&gt;0,0,0),1))</f>
        <v>0</v>
      </c>
      <c r="BA2657" s="143">
        <f>IF(DATOS!J2615=AW$45,DATOS!C2615,"")</f>
        <v>0</v>
      </c>
    </row>
    <row r="2658" spans="51:53" x14ac:dyDescent="0.25">
      <c r="AY2658" s="142">
        <f t="shared" si="46"/>
        <v>1</v>
      </c>
      <c r="AZ2658" s="142">
        <f>IF(BA2658="",0,IFERROR(IF(VLOOKUP(BA2658,BA$44:BA2657,1,0)&gt;0,0,0),1))</f>
        <v>0</v>
      </c>
      <c r="BA2658" s="143">
        <f>IF(DATOS!J2616=AW$45,DATOS!C2616,"")</f>
        <v>0</v>
      </c>
    </row>
    <row r="2659" spans="51:53" x14ac:dyDescent="0.25">
      <c r="AY2659" s="142">
        <f t="shared" si="46"/>
        <v>1</v>
      </c>
      <c r="AZ2659" s="142">
        <f>IF(BA2659="",0,IFERROR(IF(VLOOKUP(BA2659,BA$44:BA2658,1,0)&gt;0,0,0),1))</f>
        <v>0</v>
      </c>
      <c r="BA2659" s="143">
        <f>IF(DATOS!J2617=AW$45,DATOS!C2617,"")</f>
        <v>0</v>
      </c>
    </row>
    <row r="2660" spans="51:53" x14ac:dyDescent="0.25">
      <c r="AY2660" s="142">
        <f t="shared" si="46"/>
        <v>1</v>
      </c>
      <c r="AZ2660" s="142">
        <f>IF(BA2660="",0,IFERROR(IF(VLOOKUP(BA2660,BA$44:BA2659,1,0)&gt;0,0,0),1))</f>
        <v>0</v>
      </c>
      <c r="BA2660" s="143">
        <f>IF(DATOS!J2618=AW$45,DATOS!C2618,"")</f>
        <v>0</v>
      </c>
    </row>
    <row r="2661" spans="51:53" x14ac:dyDescent="0.25">
      <c r="AY2661" s="142">
        <f t="shared" si="46"/>
        <v>1</v>
      </c>
      <c r="AZ2661" s="142">
        <f>IF(BA2661="",0,IFERROR(IF(VLOOKUP(BA2661,BA$44:BA2660,1,0)&gt;0,0,0),1))</f>
        <v>0</v>
      </c>
      <c r="BA2661" s="143">
        <f>IF(DATOS!J2619=AW$45,DATOS!C2619,"")</f>
        <v>0</v>
      </c>
    </row>
    <row r="2662" spans="51:53" x14ac:dyDescent="0.25">
      <c r="AY2662" s="142">
        <f t="shared" si="46"/>
        <v>1</v>
      </c>
      <c r="AZ2662" s="142">
        <f>IF(BA2662="",0,IFERROR(IF(VLOOKUP(BA2662,BA$44:BA2661,1,0)&gt;0,0,0),1))</f>
        <v>0</v>
      </c>
      <c r="BA2662" s="143">
        <f>IF(DATOS!J2620=AW$45,DATOS!C2620,"")</f>
        <v>0</v>
      </c>
    </row>
    <row r="2663" spans="51:53" x14ac:dyDescent="0.25">
      <c r="AY2663" s="142">
        <f t="shared" si="46"/>
        <v>1</v>
      </c>
      <c r="AZ2663" s="142">
        <f>IF(BA2663="",0,IFERROR(IF(VLOOKUP(BA2663,BA$44:BA2662,1,0)&gt;0,0,0),1))</f>
        <v>0</v>
      </c>
      <c r="BA2663" s="143">
        <f>IF(DATOS!J2621=AW$45,DATOS!C2621,"")</f>
        <v>0</v>
      </c>
    </row>
    <row r="2664" spans="51:53" x14ac:dyDescent="0.25">
      <c r="AY2664" s="142">
        <f t="shared" si="46"/>
        <v>1</v>
      </c>
      <c r="AZ2664" s="142">
        <f>IF(BA2664="",0,IFERROR(IF(VLOOKUP(BA2664,BA$44:BA2663,1,0)&gt;0,0,0),1))</f>
        <v>0</v>
      </c>
      <c r="BA2664" s="143">
        <f>IF(DATOS!J2622=AW$45,DATOS!C2622,"")</f>
        <v>0</v>
      </c>
    </row>
    <row r="2665" spans="51:53" x14ac:dyDescent="0.25">
      <c r="AY2665" s="142">
        <f t="shared" si="46"/>
        <v>1</v>
      </c>
      <c r="AZ2665" s="142">
        <f>IF(BA2665="",0,IFERROR(IF(VLOOKUP(BA2665,BA$44:BA2664,1,0)&gt;0,0,0),1))</f>
        <v>0</v>
      </c>
      <c r="BA2665" s="143">
        <f>IF(DATOS!J2623=AW$45,DATOS!C2623,"")</f>
        <v>0</v>
      </c>
    </row>
    <row r="2666" spans="51:53" x14ac:dyDescent="0.25">
      <c r="AY2666" s="142">
        <f t="shared" si="46"/>
        <v>1</v>
      </c>
      <c r="AZ2666" s="142">
        <f>IF(BA2666="",0,IFERROR(IF(VLOOKUP(BA2666,BA$44:BA2665,1,0)&gt;0,0,0),1))</f>
        <v>0</v>
      </c>
      <c r="BA2666" s="143">
        <f>IF(DATOS!J2624=AW$45,DATOS!C2624,"")</f>
        <v>0</v>
      </c>
    </row>
    <row r="2667" spans="51:53" x14ac:dyDescent="0.25">
      <c r="AY2667" s="142">
        <f t="shared" si="46"/>
        <v>1</v>
      </c>
      <c r="AZ2667" s="142">
        <f>IF(BA2667="",0,IFERROR(IF(VLOOKUP(BA2667,BA$44:BA2666,1,0)&gt;0,0,0),1))</f>
        <v>0</v>
      </c>
      <c r="BA2667" s="143">
        <f>IF(DATOS!J2625=AW$45,DATOS!C2625,"")</f>
        <v>0</v>
      </c>
    </row>
    <row r="2668" spans="51:53" x14ac:dyDescent="0.25">
      <c r="AY2668" s="142">
        <f t="shared" ref="AY2668:AY2731" si="47">AY2667+AZ2668</f>
        <v>1</v>
      </c>
      <c r="AZ2668" s="142">
        <f>IF(BA2668="",0,IFERROR(IF(VLOOKUP(BA2668,BA$44:BA2667,1,0)&gt;0,0,0),1))</f>
        <v>0</v>
      </c>
      <c r="BA2668" s="143">
        <f>IF(DATOS!J2626=AW$45,DATOS!C2626,"")</f>
        <v>0</v>
      </c>
    </row>
    <row r="2669" spans="51:53" x14ac:dyDescent="0.25">
      <c r="AY2669" s="142">
        <f t="shared" si="47"/>
        <v>1</v>
      </c>
      <c r="AZ2669" s="142">
        <f>IF(BA2669="",0,IFERROR(IF(VLOOKUP(BA2669,BA$44:BA2668,1,0)&gt;0,0,0),1))</f>
        <v>0</v>
      </c>
      <c r="BA2669" s="143">
        <f>IF(DATOS!J2627=AW$45,DATOS!C2627,"")</f>
        <v>0</v>
      </c>
    </row>
    <row r="2670" spans="51:53" x14ac:dyDescent="0.25">
      <c r="AY2670" s="142">
        <f t="shared" si="47"/>
        <v>1</v>
      </c>
      <c r="AZ2670" s="142">
        <f>IF(BA2670="",0,IFERROR(IF(VLOOKUP(BA2670,BA$44:BA2669,1,0)&gt;0,0,0),1))</f>
        <v>0</v>
      </c>
      <c r="BA2670" s="143">
        <f>IF(DATOS!J2628=AW$45,DATOS!C2628,"")</f>
        <v>0</v>
      </c>
    </row>
    <row r="2671" spans="51:53" x14ac:dyDescent="0.25">
      <c r="AY2671" s="142">
        <f t="shared" si="47"/>
        <v>1</v>
      </c>
      <c r="AZ2671" s="142">
        <f>IF(BA2671="",0,IFERROR(IF(VLOOKUP(BA2671,BA$44:BA2670,1,0)&gt;0,0,0),1))</f>
        <v>0</v>
      </c>
      <c r="BA2671" s="143">
        <f>IF(DATOS!J2629=AW$45,DATOS!C2629,"")</f>
        <v>0</v>
      </c>
    </row>
    <row r="2672" spans="51:53" x14ac:dyDescent="0.25">
      <c r="AY2672" s="142">
        <f t="shared" si="47"/>
        <v>1</v>
      </c>
      <c r="AZ2672" s="142">
        <f>IF(BA2672="",0,IFERROR(IF(VLOOKUP(BA2672,BA$44:BA2671,1,0)&gt;0,0,0),1))</f>
        <v>0</v>
      </c>
      <c r="BA2672" s="143">
        <f>IF(DATOS!J2630=AW$45,DATOS!C2630,"")</f>
        <v>0</v>
      </c>
    </row>
    <row r="2673" spans="51:53" x14ac:dyDescent="0.25">
      <c r="AY2673" s="142">
        <f t="shared" si="47"/>
        <v>1</v>
      </c>
      <c r="AZ2673" s="142">
        <f>IF(BA2673="",0,IFERROR(IF(VLOOKUP(BA2673,BA$44:BA2672,1,0)&gt;0,0,0),1))</f>
        <v>0</v>
      </c>
      <c r="BA2673" s="143">
        <f>IF(DATOS!J2631=AW$45,DATOS!C2631,"")</f>
        <v>0</v>
      </c>
    </row>
    <row r="2674" spans="51:53" x14ac:dyDescent="0.25">
      <c r="AY2674" s="142">
        <f t="shared" si="47"/>
        <v>1</v>
      </c>
      <c r="AZ2674" s="142">
        <f>IF(BA2674="",0,IFERROR(IF(VLOOKUP(BA2674,BA$44:BA2673,1,0)&gt;0,0,0),1))</f>
        <v>0</v>
      </c>
      <c r="BA2674" s="143">
        <f>IF(DATOS!J2632=AW$45,DATOS!C2632,"")</f>
        <v>0</v>
      </c>
    </row>
    <row r="2675" spans="51:53" x14ac:dyDescent="0.25">
      <c r="AY2675" s="142">
        <f t="shared" si="47"/>
        <v>1</v>
      </c>
      <c r="AZ2675" s="142">
        <f>IF(BA2675="",0,IFERROR(IF(VLOOKUP(BA2675,BA$44:BA2674,1,0)&gt;0,0,0),1))</f>
        <v>0</v>
      </c>
      <c r="BA2675" s="143">
        <f>IF(DATOS!J2633=AW$45,DATOS!C2633,"")</f>
        <v>0</v>
      </c>
    </row>
    <row r="2676" spans="51:53" x14ac:dyDescent="0.25">
      <c r="AY2676" s="142">
        <f t="shared" si="47"/>
        <v>1</v>
      </c>
      <c r="AZ2676" s="142">
        <f>IF(BA2676="",0,IFERROR(IF(VLOOKUP(BA2676,BA$44:BA2675,1,0)&gt;0,0,0),1))</f>
        <v>0</v>
      </c>
      <c r="BA2676" s="143">
        <f>IF(DATOS!J2634=AW$45,DATOS!C2634,"")</f>
        <v>0</v>
      </c>
    </row>
    <row r="2677" spans="51:53" x14ac:dyDescent="0.25">
      <c r="AY2677" s="142">
        <f t="shared" si="47"/>
        <v>1</v>
      </c>
      <c r="AZ2677" s="142">
        <f>IF(BA2677="",0,IFERROR(IF(VLOOKUP(BA2677,BA$44:BA2676,1,0)&gt;0,0,0),1))</f>
        <v>0</v>
      </c>
      <c r="BA2677" s="143">
        <f>IF(DATOS!J2635=AW$45,DATOS!C2635,"")</f>
        <v>0</v>
      </c>
    </row>
    <row r="2678" spans="51:53" x14ac:dyDescent="0.25">
      <c r="AY2678" s="142">
        <f t="shared" si="47"/>
        <v>1</v>
      </c>
      <c r="AZ2678" s="142">
        <f>IF(BA2678="",0,IFERROR(IF(VLOOKUP(BA2678,BA$44:BA2677,1,0)&gt;0,0,0),1))</f>
        <v>0</v>
      </c>
      <c r="BA2678" s="143">
        <f>IF(DATOS!J2636=AW$45,DATOS!C2636,"")</f>
        <v>0</v>
      </c>
    </row>
    <row r="2679" spans="51:53" x14ac:dyDescent="0.25">
      <c r="AY2679" s="142">
        <f t="shared" si="47"/>
        <v>1</v>
      </c>
      <c r="AZ2679" s="142">
        <f>IF(BA2679="",0,IFERROR(IF(VLOOKUP(BA2679,BA$44:BA2678,1,0)&gt;0,0,0),1))</f>
        <v>0</v>
      </c>
      <c r="BA2679" s="143">
        <f>IF(DATOS!J2637=AW$45,DATOS!C2637,"")</f>
        <v>0</v>
      </c>
    </row>
    <row r="2680" spans="51:53" x14ac:dyDescent="0.25">
      <c r="AY2680" s="142">
        <f t="shared" si="47"/>
        <v>1</v>
      </c>
      <c r="AZ2680" s="142">
        <f>IF(BA2680="",0,IFERROR(IF(VLOOKUP(BA2680,BA$44:BA2679,1,0)&gt;0,0,0),1))</f>
        <v>0</v>
      </c>
      <c r="BA2680" s="143">
        <f>IF(DATOS!J2638=AW$45,DATOS!C2638,"")</f>
        <v>0</v>
      </c>
    </row>
    <row r="2681" spans="51:53" x14ac:dyDescent="0.25">
      <c r="AY2681" s="142">
        <f t="shared" si="47"/>
        <v>1</v>
      </c>
      <c r="AZ2681" s="142">
        <f>IF(BA2681="",0,IFERROR(IF(VLOOKUP(BA2681,BA$44:BA2680,1,0)&gt;0,0,0),1))</f>
        <v>0</v>
      </c>
      <c r="BA2681" s="143">
        <f>IF(DATOS!J2639=AW$45,DATOS!C2639,"")</f>
        <v>0</v>
      </c>
    </row>
    <row r="2682" spans="51:53" x14ac:dyDescent="0.25">
      <c r="AY2682" s="142">
        <f t="shared" si="47"/>
        <v>1</v>
      </c>
      <c r="AZ2682" s="142">
        <f>IF(BA2682="",0,IFERROR(IF(VLOOKUP(BA2682,BA$44:BA2681,1,0)&gt;0,0,0),1))</f>
        <v>0</v>
      </c>
      <c r="BA2682" s="143">
        <f>IF(DATOS!J2640=AW$45,DATOS!C2640,"")</f>
        <v>0</v>
      </c>
    </row>
    <row r="2683" spans="51:53" x14ac:dyDescent="0.25">
      <c r="AY2683" s="142">
        <f t="shared" si="47"/>
        <v>1</v>
      </c>
      <c r="AZ2683" s="142">
        <f>IF(BA2683="",0,IFERROR(IF(VLOOKUP(BA2683,BA$44:BA2682,1,0)&gt;0,0,0),1))</f>
        <v>0</v>
      </c>
      <c r="BA2683" s="143">
        <f>IF(DATOS!J2641=AW$45,DATOS!C2641,"")</f>
        <v>0</v>
      </c>
    </row>
    <row r="2684" spans="51:53" x14ac:dyDescent="0.25">
      <c r="AY2684" s="142">
        <f t="shared" si="47"/>
        <v>1</v>
      </c>
      <c r="AZ2684" s="142">
        <f>IF(BA2684="",0,IFERROR(IF(VLOOKUP(BA2684,BA$44:BA2683,1,0)&gt;0,0,0),1))</f>
        <v>0</v>
      </c>
      <c r="BA2684" s="143">
        <f>IF(DATOS!J2642=AW$45,DATOS!C2642,"")</f>
        <v>0</v>
      </c>
    </row>
    <row r="2685" spans="51:53" x14ac:dyDescent="0.25">
      <c r="AY2685" s="142">
        <f t="shared" si="47"/>
        <v>1</v>
      </c>
      <c r="AZ2685" s="142">
        <f>IF(BA2685="",0,IFERROR(IF(VLOOKUP(BA2685,BA$44:BA2684,1,0)&gt;0,0,0),1))</f>
        <v>0</v>
      </c>
      <c r="BA2685" s="143">
        <f>IF(DATOS!J2643=AW$45,DATOS!C2643,"")</f>
        <v>0</v>
      </c>
    </row>
    <row r="2686" spans="51:53" x14ac:dyDescent="0.25">
      <c r="AY2686" s="142">
        <f t="shared" si="47"/>
        <v>1</v>
      </c>
      <c r="AZ2686" s="142">
        <f>IF(BA2686="",0,IFERROR(IF(VLOOKUP(BA2686,BA$44:BA2685,1,0)&gt;0,0,0),1))</f>
        <v>0</v>
      </c>
      <c r="BA2686" s="143">
        <f>IF(DATOS!J2644=AW$45,DATOS!C2644,"")</f>
        <v>0</v>
      </c>
    </row>
    <row r="2687" spans="51:53" x14ac:dyDescent="0.25">
      <c r="AY2687" s="142">
        <f t="shared" si="47"/>
        <v>1</v>
      </c>
      <c r="AZ2687" s="142">
        <f>IF(BA2687="",0,IFERROR(IF(VLOOKUP(BA2687,BA$44:BA2686,1,0)&gt;0,0,0),1))</f>
        <v>0</v>
      </c>
      <c r="BA2687" s="143">
        <f>IF(DATOS!J2645=AW$45,DATOS!C2645,"")</f>
        <v>0</v>
      </c>
    </row>
    <row r="2688" spans="51:53" x14ac:dyDescent="0.25">
      <c r="AY2688" s="142">
        <f t="shared" si="47"/>
        <v>1</v>
      </c>
      <c r="AZ2688" s="142">
        <f>IF(BA2688="",0,IFERROR(IF(VLOOKUP(BA2688,BA$44:BA2687,1,0)&gt;0,0,0),1))</f>
        <v>0</v>
      </c>
      <c r="BA2688" s="143">
        <f>IF(DATOS!J2646=AW$45,DATOS!C2646,"")</f>
        <v>0</v>
      </c>
    </row>
    <row r="2689" spans="51:53" x14ac:dyDescent="0.25">
      <c r="AY2689" s="142">
        <f t="shared" si="47"/>
        <v>1</v>
      </c>
      <c r="AZ2689" s="142">
        <f>IF(BA2689="",0,IFERROR(IF(VLOOKUP(BA2689,BA$44:BA2688,1,0)&gt;0,0,0),1))</f>
        <v>0</v>
      </c>
      <c r="BA2689" s="143">
        <f>IF(DATOS!J2647=AW$45,DATOS!C2647,"")</f>
        <v>0</v>
      </c>
    </row>
    <row r="2690" spans="51:53" x14ac:dyDescent="0.25">
      <c r="AY2690" s="142">
        <f t="shared" si="47"/>
        <v>1</v>
      </c>
      <c r="AZ2690" s="142">
        <f>IF(BA2690="",0,IFERROR(IF(VLOOKUP(BA2690,BA$44:BA2689,1,0)&gt;0,0,0),1))</f>
        <v>0</v>
      </c>
      <c r="BA2690" s="143">
        <f>IF(DATOS!J2648=AW$45,DATOS!C2648,"")</f>
        <v>0</v>
      </c>
    </row>
    <row r="2691" spans="51:53" x14ac:dyDescent="0.25">
      <c r="AY2691" s="142">
        <f t="shared" si="47"/>
        <v>1</v>
      </c>
      <c r="AZ2691" s="142">
        <f>IF(BA2691="",0,IFERROR(IF(VLOOKUP(BA2691,BA$44:BA2690,1,0)&gt;0,0,0),1))</f>
        <v>0</v>
      </c>
      <c r="BA2691" s="143">
        <f>IF(DATOS!J2649=AW$45,DATOS!C2649,"")</f>
        <v>0</v>
      </c>
    </row>
    <row r="2692" spans="51:53" x14ac:dyDescent="0.25">
      <c r="AY2692" s="142">
        <f t="shared" si="47"/>
        <v>1</v>
      </c>
      <c r="AZ2692" s="142">
        <f>IF(BA2692="",0,IFERROR(IF(VLOOKUP(BA2692,BA$44:BA2691,1,0)&gt;0,0,0),1))</f>
        <v>0</v>
      </c>
      <c r="BA2692" s="143">
        <f>IF(DATOS!J2650=AW$45,DATOS!C2650,"")</f>
        <v>0</v>
      </c>
    </row>
    <row r="2693" spans="51:53" x14ac:dyDescent="0.25">
      <c r="AY2693" s="142">
        <f t="shared" si="47"/>
        <v>1</v>
      </c>
      <c r="AZ2693" s="142">
        <f>IF(BA2693="",0,IFERROR(IF(VLOOKUP(BA2693,BA$44:BA2692,1,0)&gt;0,0,0),1))</f>
        <v>0</v>
      </c>
      <c r="BA2693" s="143">
        <f>IF(DATOS!J2651=AW$45,DATOS!C2651,"")</f>
        <v>0</v>
      </c>
    </row>
    <row r="2694" spans="51:53" x14ac:dyDescent="0.25">
      <c r="AY2694" s="142">
        <f t="shared" si="47"/>
        <v>1</v>
      </c>
      <c r="AZ2694" s="142">
        <f>IF(BA2694="",0,IFERROR(IF(VLOOKUP(BA2694,BA$44:BA2693,1,0)&gt;0,0,0),1))</f>
        <v>0</v>
      </c>
      <c r="BA2694" s="143">
        <f>IF(DATOS!J2652=AW$45,DATOS!C2652,"")</f>
        <v>0</v>
      </c>
    </row>
    <row r="2695" spans="51:53" x14ac:dyDescent="0.25">
      <c r="AY2695" s="142">
        <f t="shared" si="47"/>
        <v>1</v>
      </c>
      <c r="AZ2695" s="142">
        <f>IF(BA2695="",0,IFERROR(IF(VLOOKUP(BA2695,BA$44:BA2694,1,0)&gt;0,0,0),1))</f>
        <v>0</v>
      </c>
      <c r="BA2695" s="143">
        <f>IF(DATOS!J2653=AW$45,DATOS!C2653,"")</f>
        <v>0</v>
      </c>
    </row>
    <row r="2696" spans="51:53" x14ac:dyDescent="0.25">
      <c r="AY2696" s="142">
        <f t="shared" si="47"/>
        <v>1</v>
      </c>
      <c r="AZ2696" s="142">
        <f>IF(BA2696="",0,IFERROR(IF(VLOOKUP(BA2696,BA$44:BA2695,1,0)&gt;0,0,0),1))</f>
        <v>0</v>
      </c>
      <c r="BA2696" s="143">
        <f>IF(DATOS!J2654=AW$45,DATOS!C2654,"")</f>
        <v>0</v>
      </c>
    </row>
    <row r="2697" spans="51:53" x14ac:dyDescent="0.25">
      <c r="AY2697" s="142">
        <f t="shared" si="47"/>
        <v>1</v>
      </c>
      <c r="AZ2697" s="142">
        <f>IF(BA2697="",0,IFERROR(IF(VLOOKUP(BA2697,BA$44:BA2696,1,0)&gt;0,0,0),1))</f>
        <v>0</v>
      </c>
      <c r="BA2697" s="143">
        <f>IF(DATOS!J2655=AW$45,DATOS!C2655,"")</f>
        <v>0</v>
      </c>
    </row>
    <row r="2698" spans="51:53" x14ac:dyDescent="0.25">
      <c r="AY2698" s="142">
        <f t="shared" si="47"/>
        <v>1</v>
      </c>
      <c r="AZ2698" s="142">
        <f>IF(BA2698="",0,IFERROR(IF(VLOOKUP(BA2698,BA$44:BA2697,1,0)&gt;0,0,0),1))</f>
        <v>0</v>
      </c>
      <c r="BA2698" s="143">
        <f>IF(DATOS!J2656=AW$45,DATOS!C2656,"")</f>
        <v>0</v>
      </c>
    </row>
    <row r="2699" spans="51:53" x14ac:dyDescent="0.25">
      <c r="AY2699" s="142">
        <f t="shared" si="47"/>
        <v>1</v>
      </c>
      <c r="AZ2699" s="142">
        <f>IF(BA2699="",0,IFERROR(IF(VLOOKUP(BA2699,BA$44:BA2698,1,0)&gt;0,0,0),1))</f>
        <v>0</v>
      </c>
      <c r="BA2699" s="143">
        <f>IF(DATOS!J2657=AW$45,DATOS!C2657,"")</f>
        <v>0</v>
      </c>
    </row>
    <row r="2700" spans="51:53" x14ac:dyDescent="0.25">
      <c r="AY2700" s="142">
        <f t="shared" si="47"/>
        <v>1</v>
      </c>
      <c r="AZ2700" s="142">
        <f>IF(BA2700="",0,IFERROR(IF(VLOOKUP(BA2700,BA$44:BA2699,1,0)&gt;0,0,0),1))</f>
        <v>0</v>
      </c>
      <c r="BA2700" s="143">
        <f>IF(DATOS!J2658=AW$45,DATOS!C2658,"")</f>
        <v>0</v>
      </c>
    </row>
    <row r="2701" spans="51:53" x14ac:dyDescent="0.25">
      <c r="AY2701" s="142">
        <f t="shared" si="47"/>
        <v>1</v>
      </c>
      <c r="AZ2701" s="142">
        <f>IF(BA2701="",0,IFERROR(IF(VLOOKUP(BA2701,BA$44:BA2700,1,0)&gt;0,0,0),1))</f>
        <v>0</v>
      </c>
      <c r="BA2701" s="143">
        <f>IF(DATOS!J2659=AW$45,DATOS!C2659,"")</f>
        <v>0</v>
      </c>
    </row>
    <row r="2702" spans="51:53" x14ac:dyDescent="0.25">
      <c r="AY2702" s="142">
        <f t="shared" si="47"/>
        <v>1</v>
      </c>
      <c r="AZ2702" s="142">
        <f>IF(BA2702="",0,IFERROR(IF(VLOOKUP(BA2702,BA$44:BA2701,1,0)&gt;0,0,0),1))</f>
        <v>0</v>
      </c>
      <c r="BA2702" s="143">
        <f>IF(DATOS!J2660=AW$45,DATOS!C2660,"")</f>
        <v>0</v>
      </c>
    </row>
    <row r="2703" spans="51:53" x14ac:dyDescent="0.25">
      <c r="AY2703" s="142">
        <f t="shared" si="47"/>
        <v>1</v>
      </c>
      <c r="AZ2703" s="142">
        <f>IF(BA2703="",0,IFERROR(IF(VLOOKUP(BA2703,BA$44:BA2702,1,0)&gt;0,0,0),1))</f>
        <v>0</v>
      </c>
      <c r="BA2703" s="143">
        <f>IF(DATOS!J2661=AW$45,DATOS!C2661,"")</f>
        <v>0</v>
      </c>
    </row>
    <row r="2704" spans="51:53" x14ac:dyDescent="0.25">
      <c r="AY2704" s="142">
        <f t="shared" si="47"/>
        <v>1</v>
      </c>
      <c r="AZ2704" s="142">
        <f>IF(BA2704="",0,IFERROR(IF(VLOOKUP(BA2704,BA$44:BA2703,1,0)&gt;0,0,0),1))</f>
        <v>0</v>
      </c>
      <c r="BA2704" s="143">
        <f>IF(DATOS!J2662=AW$45,DATOS!C2662,"")</f>
        <v>0</v>
      </c>
    </row>
    <row r="2705" spans="51:53" x14ac:dyDescent="0.25">
      <c r="AY2705" s="142">
        <f t="shared" si="47"/>
        <v>1</v>
      </c>
      <c r="AZ2705" s="142">
        <f>IF(BA2705="",0,IFERROR(IF(VLOOKUP(BA2705,BA$44:BA2704,1,0)&gt;0,0,0),1))</f>
        <v>0</v>
      </c>
      <c r="BA2705" s="143">
        <f>IF(DATOS!J2663=AW$45,DATOS!C2663,"")</f>
        <v>0</v>
      </c>
    </row>
    <row r="2706" spans="51:53" x14ac:dyDescent="0.25">
      <c r="AY2706" s="142">
        <f t="shared" si="47"/>
        <v>1</v>
      </c>
      <c r="AZ2706" s="142">
        <f>IF(BA2706="",0,IFERROR(IF(VLOOKUP(BA2706,BA$44:BA2705,1,0)&gt;0,0,0),1))</f>
        <v>0</v>
      </c>
      <c r="BA2706" s="143">
        <f>IF(DATOS!J2664=AW$45,DATOS!C2664,"")</f>
        <v>0</v>
      </c>
    </row>
    <row r="2707" spans="51:53" x14ac:dyDescent="0.25">
      <c r="AY2707" s="142">
        <f t="shared" si="47"/>
        <v>1</v>
      </c>
      <c r="AZ2707" s="142">
        <f>IF(BA2707="",0,IFERROR(IF(VLOOKUP(BA2707,BA$44:BA2706,1,0)&gt;0,0,0),1))</f>
        <v>0</v>
      </c>
      <c r="BA2707" s="143">
        <f>IF(DATOS!J2665=AW$45,DATOS!C2665,"")</f>
        <v>0</v>
      </c>
    </row>
    <row r="2708" spans="51:53" x14ac:dyDescent="0.25">
      <c r="AY2708" s="142">
        <f t="shared" si="47"/>
        <v>1</v>
      </c>
      <c r="AZ2708" s="142">
        <f>IF(BA2708="",0,IFERROR(IF(VLOOKUP(BA2708,BA$44:BA2707,1,0)&gt;0,0,0),1))</f>
        <v>0</v>
      </c>
      <c r="BA2708" s="143">
        <f>IF(DATOS!J2666=AW$45,DATOS!C2666,"")</f>
        <v>0</v>
      </c>
    </row>
    <row r="2709" spans="51:53" x14ac:dyDescent="0.25">
      <c r="AY2709" s="142">
        <f t="shared" si="47"/>
        <v>1</v>
      </c>
      <c r="AZ2709" s="142">
        <f>IF(BA2709="",0,IFERROR(IF(VLOOKUP(BA2709,BA$44:BA2708,1,0)&gt;0,0,0),1))</f>
        <v>0</v>
      </c>
      <c r="BA2709" s="143">
        <f>IF(DATOS!J2667=AW$45,DATOS!C2667,"")</f>
        <v>0</v>
      </c>
    </row>
    <row r="2710" spans="51:53" x14ac:dyDescent="0.25">
      <c r="AY2710" s="142">
        <f t="shared" si="47"/>
        <v>1</v>
      </c>
      <c r="AZ2710" s="142">
        <f>IF(BA2710="",0,IFERROR(IF(VLOOKUP(BA2710,BA$44:BA2709,1,0)&gt;0,0,0),1))</f>
        <v>0</v>
      </c>
      <c r="BA2710" s="143">
        <f>IF(DATOS!J2668=AW$45,DATOS!C2668,"")</f>
        <v>0</v>
      </c>
    </row>
    <row r="2711" spans="51:53" x14ac:dyDescent="0.25">
      <c r="AY2711" s="142">
        <f t="shared" si="47"/>
        <v>1</v>
      </c>
      <c r="AZ2711" s="142">
        <f>IF(BA2711="",0,IFERROR(IF(VLOOKUP(BA2711,BA$44:BA2710,1,0)&gt;0,0,0),1))</f>
        <v>0</v>
      </c>
      <c r="BA2711" s="143">
        <f>IF(DATOS!J2669=AW$45,DATOS!C2669,"")</f>
        <v>0</v>
      </c>
    </row>
    <row r="2712" spans="51:53" x14ac:dyDescent="0.25">
      <c r="AY2712" s="142">
        <f t="shared" si="47"/>
        <v>1</v>
      </c>
      <c r="AZ2712" s="142">
        <f>IF(BA2712="",0,IFERROR(IF(VLOOKUP(BA2712,BA$44:BA2711,1,0)&gt;0,0,0),1))</f>
        <v>0</v>
      </c>
      <c r="BA2712" s="143">
        <f>IF(DATOS!J2670=AW$45,DATOS!C2670,"")</f>
        <v>0</v>
      </c>
    </row>
    <row r="2713" spans="51:53" x14ac:dyDescent="0.25">
      <c r="AY2713" s="142">
        <f t="shared" si="47"/>
        <v>1</v>
      </c>
      <c r="AZ2713" s="142">
        <f>IF(BA2713="",0,IFERROR(IF(VLOOKUP(BA2713,BA$44:BA2712,1,0)&gt;0,0,0),1))</f>
        <v>0</v>
      </c>
      <c r="BA2713" s="143">
        <f>IF(DATOS!J2671=AW$45,DATOS!C2671,"")</f>
        <v>0</v>
      </c>
    </row>
    <row r="2714" spans="51:53" x14ac:dyDescent="0.25">
      <c r="AY2714" s="142">
        <f t="shared" si="47"/>
        <v>1</v>
      </c>
      <c r="AZ2714" s="142">
        <f>IF(BA2714="",0,IFERROR(IF(VLOOKUP(BA2714,BA$44:BA2713,1,0)&gt;0,0,0),1))</f>
        <v>0</v>
      </c>
      <c r="BA2714" s="143">
        <f>IF(DATOS!J2672=AW$45,DATOS!C2672,"")</f>
        <v>0</v>
      </c>
    </row>
    <row r="2715" spans="51:53" x14ac:dyDescent="0.25">
      <c r="AY2715" s="142">
        <f t="shared" si="47"/>
        <v>1</v>
      </c>
      <c r="AZ2715" s="142">
        <f>IF(BA2715="",0,IFERROR(IF(VLOOKUP(BA2715,BA$44:BA2714,1,0)&gt;0,0,0),1))</f>
        <v>0</v>
      </c>
      <c r="BA2715" s="143">
        <f>IF(DATOS!J2673=AW$45,DATOS!C2673,"")</f>
        <v>0</v>
      </c>
    </row>
    <row r="2716" spans="51:53" x14ac:dyDescent="0.25">
      <c r="AY2716" s="142">
        <f t="shared" si="47"/>
        <v>1</v>
      </c>
      <c r="AZ2716" s="142">
        <f>IF(BA2716="",0,IFERROR(IF(VLOOKUP(BA2716,BA$44:BA2715,1,0)&gt;0,0,0),1))</f>
        <v>0</v>
      </c>
      <c r="BA2716" s="143">
        <f>IF(DATOS!J2674=AW$45,DATOS!C2674,"")</f>
        <v>0</v>
      </c>
    </row>
    <row r="2717" spans="51:53" x14ac:dyDescent="0.25">
      <c r="AY2717" s="142">
        <f t="shared" si="47"/>
        <v>1</v>
      </c>
      <c r="AZ2717" s="142">
        <f>IF(BA2717="",0,IFERROR(IF(VLOOKUP(BA2717,BA$44:BA2716,1,0)&gt;0,0,0),1))</f>
        <v>0</v>
      </c>
      <c r="BA2717" s="143">
        <f>IF(DATOS!J2675=AW$45,DATOS!C2675,"")</f>
        <v>0</v>
      </c>
    </row>
    <row r="2718" spans="51:53" x14ac:dyDescent="0.25">
      <c r="AY2718" s="142">
        <f t="shared" si="47"/>
        <v>1</v>
      </c>
      <c r="AZ2718" s="142">
        <f>IF(BA2718="",0,IFERROR(IF(VLOOKUP(BA2718,BA$44:BA2717,1,0)&gt;0,0,0),1))</f>
        <v>0</v>
      </c>
      <c r="BA2718" s="143">
        <f>IF(DATOS!J2676=AW$45,DATOS!C2676,"")</f>
        <v>0</v>
      </c>
    </row>
    <row r="2719" spans="51:53" x14ac:dyDescent="0.25">
      <c r="AY2719" s="142">
        <f t="shared" si="47"/>
        <v>1</v>
      </c>
      <c r="AZ2719" s="142">
        <f>IF(BA2719="",0,IFERROR(IF(VLOOKUP(BA2719,BA$44:BA2718,1,0)&gt;0,0,0),1))</f>
        <v>0</v>
      </c>
      <c r="BA2719" s="143">
        <f>IF(DATOS!J2677=AW$45,DATOS!C2677,"")</f>
        <v>0</v>
      </c>
    </row>
    <row r="2720" spans="51:53" x14ac:dyDescent="0.25">
      <c r="AY2720" s="142">
        <f t="shared" si="47"/>
        <v>1</v>
      </c>
      <c r="AZ2720" s="142">
        <f>IF(BA2720="",0,IFERROR(IF(VLOOKUP(BA2720,BA$44:BA2719,1,0)&gt;0,0,0),1))</f>
        <v>0</v>
      </c>
      <c r="BA2720" s="143">
        <f>IF(DATOS!J2678=AW$45,DATOS!C2678,"")</f>
        <v>0</v>
      </c>
    </row>
    <row r="2721" spans="51:53" x14ac:dyDescent="0.25">
      <c r="AY2721" s="142">
        <f t="shared" si="47"/>
        <v>1</v>
      </c>
      <c r="AZ2721" s="142">
        <f>IF(BA2721="",0,IFERROR(IF(VLOOKUP(BA2721,BA$44:BA2720,1,0)&gt;0,0,0),1))</f>
        <v>0</v>
      </c>
      <c r="BA2721" s="143">
        <f>IF(DATOS!J2679=AW$45,DATOS!C2679,"")</f>
        <v>0</v>
      </c>
    </row>
    <row r="2722" spans="51:53" x14ac:dyDescent="0.25">
      <c r="AY2722" s="142">
        <f t="shared" si="47"/>
        <v>1</v>
      </c>
      <c r="AZ2722" s="142">
        <f>IF(BA2722="",0,IFERROR(IF(VLOOKUP(BA2722,BA$44:BA2721,1,0)&gt;0,0,0),1))</f>
        <v>0</v>
      </c>
      <c r="BA2722" s="143">
        <f>IF(DATOS!J2680=AW$45,DATOS!C2680,"")</f>
        <v>0</v>
      </c>
    </row>
    <row r="2723" spans="51:53" x14ac:dyDescent="0.25">
      <c r="AY2723" s="142">
        <f t="shared" si="47"/>
        <v>1</v>
      </c>
      <c r="AZ2723" s="142">
        <f>IF(BA2723="",0,IFERROR(IF(VLOOKUP(BA2723,BA$44:BA2722,1,0)&gt;0,0,0),1))</f>
        <v>0</v>
      </c>
      <c r="BA2723" s="143">
        <f>IF(DATOS!J2681=AW$45,DATOS!C2681,"")</f>
        <v>0</v>
      </c>
    </row>
    <row r="2724" spans="51:53" x14ac:dyDescent="0.25">
      <c r="AY2724" s="142">
        <f t="shared" si="47"/>
        <v>1</v>
      </c>
      <c r="AZ2724" s="142">
        <f>IF(BA2724="",0,IFERROR(IF(VLOOKUP(BA2724,BA$44:BA2723,1,0)&gt;0,0,0),1))</f>
        <v>0</v>
      </c>
      <c r="BA2724" s="143">
        <f>IF(DATOS!J2682=AW$45,DATOS!C2682,"")</f>
        <v>0</v>
      </c>
    </row>
    <row r="2725" spans="51:53" x14ac:dyDescent="0.25">
      <c r="AY2725" s="142">
        <f t="shared" si="47"/>
        <v>1</v>
      </c>
      <c r="AZ2725" s="142">
        <f>IF(BA2725="",0,IFERROR(IF(VLOOKUP(BA2725,BA$44:BA2724,1,0)&gt;0,0,0),1))</f>
        <v>0</v>
      </c>
      <c r="BA2725" s="143">
        <f>IF(DATOS!J2683=AW$45,DATOS!C2683,"")</f>
        <v>0</v>
      </c>
    </row>
    <row r="2726" spans="51:53" x14ac:dyDescent="0.25">
      <c r="AY2726" s="142">
        <f t="shared" si="47"/>
        <v>1</v>
      </c>
      <c r="AZ2726" s="142">
        <f>IF(BA2726="",0,IFERROR(IF(VLOOKUP(BA2726,BA$44:BA2725,1,0)&gt;0,0,0),1))</f>
        <v>0</v>
      </c>
      <c r="BA2726" s="143">
        <f>IF(DATOS!J2684=AW$45,DATOS!C2684,"")</f>
        <v>0</v>
      </c>
    </row>
    <row r="2727" spans="51:53" x14ac:dyDescent="0.25">
      <c r="AY2727" s="142">
        <f t="shared" si="47"/>
        <v>1</v>
      </c>
      <c r="AZ2727" s="142">
        <f>IF(BA2727="",0,IFERROR(IF(VLOOKUP(BA2727,BA$44:BA2726,1,0)&gt;0,0,0),1))</f>
        <v>0</v>
      </c>
      <c r="BA2727" s="143">
        <f>IF(DATOS!J2685=AW$45,DATOS!C2685,"")</f>
        <v>0</v>
      </c>
    </row>
    <row r="2728" spans="51:53" x14ac:dyDescent="0.25">
      <c r="AY2728" s="142">
        <f t="shared" si="47"/>
        <v>1</v>
      </c>
      <c r="AZ2728" s="142">
        <f>IF(BA2728="",0,IFERROR(IF(VLOOKUP(BA2728,BA$44:BA2727,1,0)&gt;0,0,0),1))</f>
        <v>0</v>
      </c>
      <c r="BA2728" s="143">
        <f>IF(DATOS!J2686=AW$45,DATOS!C2686,"")</f>
        <v>0</v>
      </c>
    </row>
    <row r="2729" spans="51:53" x14ac:dyDescent="0.25">
      <c r="AY2729" s="142">
        <f t="shared" si="47"/>
        <v>1</v>
      </c>
      <c r="AZ2729" s="142">
        <f>IF(BA2729="",0,IFERROR(IF(VLOOKUP(BA2729,BA$44:BA2728,1,0)&gt;0,0,0),1))</f>
        <v>0</v>
      </c>
      <c r="BA2729" s="143">
        <f>IF(DATOS!J2687=AW$45,DATOS!C2687,"")</f>
        <v>0</v>
      </c>
    </row>
    <row r="2730" spans="51:53" x14ac:dyDescent="0.25">
      <c r="AY2730" s="142">
        <f t="shared" si="47"/>
        <v>1</v>
      </c>
      <c r="AZ2730" s="142">
        <f>IF(BA2730="",0,IFERROR(IF(VLOOKUP(BA2730,BA$44:BA2729,1,0)&gt;0,0,0),1))</f>
        <v>0</v>
      </c>
      <c r="BA2730" s="143">
        <f>IF(DATOS!J2688=AW$45,DATOS!C2688,"")</f>
        <v>0</v>
      </c>
    </row>
    <row r="2731" spans="51:53" x14ac:dyDescent="0.25">
      <c r="AY2731" s="142">
        <f t="shared" si="47"/>
        <v>1</v>
      </c>
      <c r="AZ2731" s="142">
        <f>IF(BA2731="",0,IFERROR(IF(VLOOKUP(BA2731,BA$44:BA2730,1,0)&gt;0,0,0),1))</f>
        <v>0</v>
      </c>
      <c r="BA2731" s="143">
        <f>IF(DATOS!J2689=AW$45,DATOS!C2689,"")</f>
        <v>0</v>
      </c>
    </row>
    <row r="2732" spans="51:53" x14ac:dyDescent="0.25">
      <c r="AY2732" s="142">
        <f t="shared" ref="AY2732:AY2795" si="48">AY2731+AZ2732</f>
        <v>1</v>
      </c>
      <c r="AZ2732" s="142">
        <f>IF(BA2732="",0,IFERROR(IF(VLOOKUP(BA2732,BA$44:BA2731,1,0)&gt;0,0,0),1))</f>
        <v>0</v>
      </c>
      <c r="BA2732" s="143">
        <f>IF(DATOS!J2690=AW$45,DATOS!C2690,"")</f>
        <v>0</v>
      </c>
    </row>
    <row r="2733" spans="51:53" x14ac:dyDescent="0.25">
      <c r="AY2733" s="142">
        <f t="shared" si="48"/>
        <v>1</v>
      </c>
      <c r="AZ2733" s="142">
        <f>IF(BA2733="",0,IFERROR(IF(VLOOKUP(BA2733,BA$44:BA2732,1,0)&gt;0,0,0),1))</f>
        <v>0</v>
      </c>
      <c r="BA2733" s="143">
        <f>IF(DATOS!J2691=AW$45,DATOS!C2691,"")</f>
        <v>0</v>
      </c>
    </row>
    <row r="2734" spans="51:53" x14ac:dyDescent="0.25">
      <c r="AY2734" s="142">
        <f t="shared" si="48"/>
        <v>1</v>
      </c>
      <c r="AZ2734" s="142">
        <f>IF(BA2734="",0,IFERROR(IF(VLOOKUP(BA2734,BA$44:BA2733,1,0)&gt;0,0,0),1))</f>
        <v>0</v>
      </c>
      <c r="BA2734" s="143">
        <f>IF(DATOS!J2692=AW$45,DATOS!C2692,"")</f>
        <v>0</v>
      </c>
    </row>
    <row r="2735" spans="51:53" x14ac:dyDescent="0.25">
      <c r="AY2735" s="142">
        <f t="shared" si="48"/>
        <v>1</v>
      </c>
      <c r="AZ2735" s="142">
        <f>IF(BA2735="",0,IFERROR(IF(VLOOKUP(BA2735,BA$44:BA2734,1,0)&gt;0,0,0),1))</f>
        <v>0</v>
      </c>
      <c r="BA2735" s="143">
        <f>IF(DATOS!J2693=AW$45,DATOS!C2693,"")</f>
        <v>0</v>
      </c>
    </row>
    <row r="2736" spans="51:53" x14ac:dyDescent="0.25">
      <c r="AY2736" s="142">
        <f t="shared" si="48"/>
        <v>1</v>
      </c>
      <c r="AZ2736" s="142">
        <f>IF(BA2736="",0,IFERROR(IF(VLOOKUP(BA2736,BA$44:BA2735,1,0)&gt;0,0,0),1))</f>
        <v>0</v>
      </c>
      <c r="BA2736" s="143">
        <f>IF(DATOS!J2694=AW$45,DATOS!C2694,"")</f>
        <v>0</v>
      </c>
    </row>
    <row r="2737" spans="51:53" x14ac:dyDescent="0.25">
      <c r="AY2737" s="142">
        <f t="shared" si="48"/>
        <v>1</v>
      </c>
      <c r="AZ2737" s="142">
        <f>IF(BA2737="",0,IFERROR(IF(VLOOKUP(BA2737,BA$44:BA2736,1,0)&gt;0,0,0),1))</f>
        <v>0</v>
      </c>
      <c r="BA2737" s="143">
        <f>IF(DATOS!J2695=AW$45,DATOS!C2695,"")</f>
        <v>0</v>
      </c>
    </row>
    <row r="2738" spans="51:53" x14ac:dyDescent="0.25">
      <c r="AY2738" s="142">
        <f t="shared" si="48"/>
        <v>1</v>
      </c>
      <c r="AZ2738" s="142">
        <f>IF(BA2738="",0,IFERROR(IF(VLOOKUP(BA2738,BA$44:BA2737,1,0)&gt;0,0,0),1))</f>
        <v>0</v>
      </c>
      <c r="BA2738" s="143">
        <f>IF(DATOS!J2696=AW$45,DATOS!C2696,"")</f>
        <v>0</v>
      </c>
    </row>
    <row r="2739" spans="51:53" x14ac:dyDescent="0.25">
      <c r="AY2739" s="142">
        <f t="shared" si="48"/>
        <v>1</v>
      </c>
      <c r="AZ2739" s="142">
        <f>IF(BA2739="",0,IFERROR(IF(VLOOKUP(BA2739,BA$44:BA2738,1,0)&gt;0,0,0),1))</f>
        <v>0</v>
      </c>
      <c r="BA2739" s="143">
        <f>IF(DATOS!J2697=AW$45,DATOS!C2697,"")</f>
        <v>0</v>
      </c>
    </row>
    <row r="2740" spans="51:53" x14ac:dyDescent="0.25">
      <c r="AY2740" s="142">
        <f t="shared" si="48"/>
        <v>1</v>
      </c>
      <c r="AZ2740" s="142">
        <f>IF(BA2740="",0,IFERROR(IF(VLOOKUP(BA2740,BA$44:BA2739,1,0)&gt;0,0,0),1))</f>
        <v>0</v>
      </c>
      <c r="BA2740" s="143">
        <f>IF(DATOS!J2698=AW$45,DATOS!C2698,"")</f>
        <v>0</v>
      </c>
    </row>
    <row r="2741" spans="51:53" x14ac:dyDescent="0.25">
      <c r="AY2741" s="142">
        <f t="shared" si="48"/>
        <v>1</v>
      </c>
      <c r="AZ2741" s="142">
        <f>IF(BA2741="",0,IFERROR(IF(VLOOKUP(BA2741,BA$44:BA2740,1,0)&gt;0,0,0),1))</f>
        <v>0</v>
      </c>
      <c r="BA2741" s="143">
        <f>IF(DATOS!J2699=AW$45,DATOS!C2699,"")</f>
        <v>0</v>
      </c>
    </row>
    <row r="2742" spans="51:53" x14ac:dyDescent="0.25">
      <c r="AY2742" s="142">
        <f t="shared" si="48"/>
        <v>1</v>
      </c>
      <c r="AZ2742" s="142">
        <f>IF(BA2742="",0,IFERROR(IF(VLOOKUP(BA2742,BA$44:BA2741,1,0)&gt;0,0,0),1))</f>
        <v>0</v>
      </c>
      <c r="BA2742" s="143">
        <f>IF(DATOS!J2700=AW$45,DATOS!C2700,"")</f>
        <v>0</v>
      </c>
    </row>
    <row r="2743" spans="51:53" x14ac:dyDescent="0.25">
      <c r="AY2743" s="142">
        <f t="shared" si="48"/>
        <v>1</v>
      </c>
      <c r="AZ2743" s="142">
        <f>IF(BA2743="",0,IFERROR(IF(VLOOKUP(BA2743,BA$44:BA2742,1,0)&gt;0,0,0),1))</f>
        <v>0</v>
      </c>
      <c r="BA2743" s="143">
        <f>IF(DATOS!J2701=AW$45,DATOS!C2701,"")</f>
        <v>0</v>
      </c>
    </row>
    <row r="2744" spans="51:53" x14ac:dyDescent="0.25">
      <c r="AY2744" s="142">
        <f t="shared" si="48"/>
        <v>1</v>
      </c>
      <c r="AZ2744" s="142">
        <f>IF(BA2744="",0,IFERROR(IF(VLOOKUP(BA2744,BA$44:BA2743,1,0)&gt;0,0,0),1))</f>
        <v>0</v>
      </c>
      <c r="BA2744" s="143">
        <f>IF(DATOS!J2702=AW$45,DATOS!C2702,"")</f>
        <v>0</v>
      </c>
    </row>
    <row r="2745" spans="51:53" x14ac:dyDescent="0.25">
      <c r="AY2745" s="142">
        <f t="shared" si="48"/>
        <v>1</v>
      </c>
      <c r="AZ2745" s="142">
        <f>IF(BA2745="",0,IFERROR(IF(VLOOKUP(BA2745,BA$44:BA2744,1,0)&gt;0,0,0),1))</f>
        <v>0</v>
      </c>
      <c r="BA2745" s="143">
        <f>IF(DATOS!J2703=AW$45,DATOS!C2703,"")</f>
        <v>0</v>
      </c>
    </row>
    <row r="2746" spans="51:53" x14ac:dyDescent="0.25">
      <c r="AY2746" s="142">
        <f t="shared" si="48"/>
        <v>1</v>
      </c>
      <c r="AZ2746" s="142">
        <f>IF(BA2746="",0,IFERROR(IF(VLOOKUP(BA2746,BA$44:BA2745,1,0)&gt;0,0,0),1))</f>
        <v>0</v>
      </c>
      <c r="BA2746" s="143">
        <f>IF(DATOS!J2704=AW$45,DATOS!C2704,"")</f>
        <v>0</v>
      </c>
    </row>
    <row r="2747" spans="51:53" x14ac:dyDescent="0.25">
      <c r="AY2747" s="142">
        <f t="shared" si="48"/>
        <v>1</v>
      </c>
      <c r="AZ2747" s="142">
        <f>IF(BA2747="",0,IFERROR(IF(VLOOKUP(BA2747,BA$44:BA2746,1,0)&gt;0,0,0),1))</f>
        <v>0</v>
      </c>
      <c r="BA2747" s="143">
        <f>IF(DATOS!J2705=AW$45,DATOS!C2705,"")</f>
        <v>0</v>
      </c>
    </row>
    <row r="2748" spans="51:53" x14ac:dyDescent="0.25">
      <c r="AY2748" s="142">
        <f t="shared" si="48"/>
        <v>1</v>
      </c>
      <c r="AZ2748" s="142">
        <f>IF(BA2748="",0,IFERROR(IF(VLOOKUP(BA2748,BA$44:BA2747,1,0)&gt;0,0,0),1))</f>
        <v>0</v>
      </c>
      <c r="BA2748" s="143">
        <f>IF(DATOS!J2706=AW$45,DATOS!C2706,"")</f>
        <v>0</v>
      </c>
    </row>
    <row r="2749" spans="51:53" x14ac:dyDescent="0.25">
      <c r="AY2749" s="142">
        <f t="shared" si="48"/>
        <v>1</v>
      </c>
      <c r="AZ2749" s="142">
        <f>IF(BA2749="",0,IFERROR(IF(VLOOKUP(BA2749,BA$44:BA2748,1,0)&gt;0,0,0),1))</f>
        <v>0</v>
      </c>
      <c r="BA2749" s="143">
        <f>IF(DATOS!J2707=AW$45,DATOS!C2707,"")</f>
        <v>0</v>
      </c>
    </row>
    <row r="2750" spans="51:53" x14ac:dyDescent="0.25">
      <c r="AY2750" s="142">
        <f t="shared" si="48"/>
        <v>1</v>
      </c>
      <c r="AZ2750" s="142">
        <f>IF(BA2750="",0,IFERROR(IF(VLOOKUP(BA2750,BA$44:BA2749,1,0)&gt;0,0,0),1))</f>
        <v>0</v>
      </c>
      <c r="BA2750" s="143">
        <f>IF(DATOS!J2708=AW$45,DATOS!C2708,"")</f>
        <v>0</v>
      </c>
    </row>
    <row r="2751" spans="51:53" x14ac:dyDescent="0.25">
      <c r="AY2751" s="142">
        <f t="shared" si="48"/>
        <v>1</v>
      </c>
      <c r="AZ2751" s="142">
        <f>IF(BA2751="",0,IFERROR(IF(VLOOKUP(BA2751,BA$44:BA2750,1,0)&gt;0,0,0),1))</f>
        <v>0</v>
      </c>
      <c r="BA2751" s="143">
        <f>IF(DATOS!J2709=AW$45,DATOS!C2709,"")</f>
        <v>0</v>
      </c>
    </row>
    <row r="2752" spans="51:53" x14ac:dyDescent="0.25">
      <c r="AY2752" s="142">
        <f t="shared" si="48"/>
        <v>1</v>
      </c>
      <c r="AZ2752" s="142">
        <f>IF(BA2752="",0,IFERROR(IF(VLOOKUP(BA2752,BA$44:BA2751,1,0)&gt;0,0,0),1))</f>
        <v>0</v>
      </c>
      <c r="BA2752" s="143">
        <f>IF(DATOS!J2710=AW$45,DATOS!C2710,"")</f>
        <v>0</v>
      </c>
    </row>
    <row r="2753" spans="51:53" x14ac:dyDescent="0.25">
      <c r="AY2753" s="142">
        <f t="shared" si="48"/>
        <v>1</v>
      </c>
      <c r="AZ2753" s="142">
        <f>IF(BA2753="",0,IFERROR(IF(VLOOKUP(BA2753,BA$44:BA2752,1,0)&gt;0,0,0),1))</f>
        <v>0</v>
      </c>
      <c r="BA2753" s="143">
        <f>IF(DATOS!J2711=AW$45,DATOS!C2711,"")</f>
        <v>0</v>
      </c>
    </row>
    <row r="2754" spans="51:53" x14ac:dyDescent="0.25">
      <c r="AY2754" s="142">
        <f t="shared" si="48"/>
        <v>1</v>
      </c>
      <c r="AZ2754" s="142">
        <f>IF(BA2754="",0,IFERROR(IF(VLOOKUP(BA2754,BA$44:BA2753,1,0)&gt;0,0,0),1))</f>
        <v>0</v>
      </c>
      <c r="BA2754" s="143">
        <f>IF(DATOS!J2712=AW$45,DATOS!C2712,"")</f>
        <v>0</v>
      </c>
    </row>
    <row r="2755" spans="51:53" x14ac:dyDescent="0.25">
      <c r="AY2755" s="142">
        <f t="shared" si="48"/>
        <v>1</v>
      </c>
      <c r="AZ2755" s="142">
        <f>IF(BA2755="",0,IFERROR(IF(VLOOKUP(BA2755,BA$44:BA2754,1,0)&gt;0,0,0),1))</f>
        <v>0</v>
      </c>
      <c r="BA2755" s="143">
        <f>IF(DATOS!J2713=AW$45,DATOS!C2713,"")</f>
        <v>0</v>
      </c>
    </row>
    <row r="2756" spans="51:53" x14ac:dyDescent="0.25">
      <c r="AY2756" s="142">
        <f t="shared" si="48"/>
        <v>1</v>
      </c>
      <c r="AZ2756" s="142">
        <f>IF(BA2756="",0,IFERROR(IF(VLOOKUP(BA2756,BA$44:BA2755,1,0)&gt;0,0,0),1))</f>
        <v>0</v>
      </c>
      <c r="BA2756" s="143">
        <f>IF(DATOS!J2714=AW$45,DATOS!C2714,"")</f>
        <v>0</v>
      </c>
    </row>
    <row r="2757" spans="51:53" x14ac:dyDescent="0.25">
      <c r="AY2757" s="142">
        <f t="shared" si="48"/>
        <v>1</v>
      </c>
      <c r="AZ2757" s="142">
        <f>IF(BA2757="",0,IFERROR(IF(VLOOKUP(BA2757,BA$44:BA2756,1,0)&gt;0,0,0),1))</f>
        <v>0</v>
      </c>
      <c r="BA2757" s="143">
        <f>IF(DATOS!J2715=AW$45,DATOS!C2715,"")</f>
        <v>0</v>
      </c>
    </row>
    <row r="2758" spans="51:53" x14ac:dyDescent="0.25">
      <c r="AY2758" s="142">
        <f t="shared" si="48"/>
        <v>1</v>
      </c>
      <c r="AZ2758" s="142">
        <f>IF(BA2758="",0,IFERROR(IF(VLOOKUP(BA2758,BA$44:BA2757,1,0)&gt;0,0,0),1))</f>
        <v>0</v>
      </c>
      <c r="BA2758" s="143">
        <f>IF(DATOS!J2716=AW$45,DATOS!C2716,"")</f>
        <v>0</v>
      </c>
    </row>
    <row r="2759" spans="51:53" x14ac:dyDescent="0.25">
      <c r="AY2759" s="142">
        <f t="shared" si="48"/>
        <v>1</v>
      </c>
      <c r="AZ2759" s="142">
        <f>IF(BA2759="",0,IFERROR(IF(VLOOKUP(BA2759,BA$44:BA2758,1,0)&gt;0,0,0),1))</f>
        <v>0</v>
      </c>
      <c r="BA2759" s="143">
        <f>IF(DATOS!J2717=AW$45,DATOS!C2717,"")</f>
        <v>0</v>
      </c>
    </row>
    <row r="2760" spans="51:53" x14ac:dyDescent="0.25">
      <c r="AY2760" s="142">
        <f t="shared" si="48"/>
        <v>1</v>
      </c>
      <c r="AZ2760" s="142">
        <f>IF(BA2760="",0,IFERROR(IF(VLOOKUP(BA2760,BA$44:BA2759,1,0)&gt;0,0,0),1))</f>
        <v>0</v>
      </c>
      <c r="BA2760" s="143">
        <f>IF(DATOS!J2718=AW$45,DATOS!C2718,"")</f>
        <v>0</v>
      </c>
    </row>
    <row r="2761" spans="51:53" x14ac:dyDescent="0.25">
      <c r="AY2761" s="142">
        <f t="shared" si="48"/>
        <v>1</v>
      </c>
      <c r="AZ2761" s="142">
        <f>IF(BA2761="",0,IFERROR(IF(VLOOKUP(BA2761,BA$44:BA2760,1,0)&gt;0,0,0),1))</f>
        <v>0</v>
      </c>
      <c r="BA2761" s="143">
        <f>IF(DATOS!J2719=AW$45,DATOS!C2719,"")</f>
        <v>0</v>
      </c>
    </row>
    <row r="2762" spans="51:53" x14ac:dyDescent="0.25">
      <c r="AY2762" s="142">
        <f t="shared" si="48"/>
        <v>1</v>
      </c>
      <c r="AZ2762" s="142">
        <f>IF(BA2762="",0,IFERROR(IF(VLOOKUP(BA2762,BA$44:BA2761,1,0)&gt;0,0,0),1))</f>
        <v>0</v>
      </c>
      <c r="BA2762" s="143">
        <f>IF(DATOS!J2720=AW$45,DATOS!C2720,"")</f>
        <v>0</v>
      </c>
    </row>
    <row r="2763" spans="51:53" x14ac:dyDescent="0.25">
      <c r="AY2763" s="142">
        <f t="shared" si="48"/>
        <v>1</v>
      </c>
      <c r="AZ2763" s="142">
        <f>IF(BA2763="",0,IFERROR(IF(VLOOKUP(BA2763,BA$44:BA2762,1,0)&gt;0,0,0),1))</f>
        <v>0</v>
      </c>
      <c r="BA2763" s="143">
        <f>IF(DATOS!J2721=AW$45,DATOS!C2721,"")</f>
        <v>0</v>
      </c>
    </row>
    <row r="2764" spans="51:53" x14ac:dyDescent="0.25">
      <c r="AY2764" s="142">
        <f t="shared" si="48"/>
        <v>1</v>
      </c>
      <c r="AZ2764" s="142">
        <f>IF(BA2764="",0,IFERROR(IF(VLOOKUP(BA2764,BA$44:BA2763,1,0)&gt;0,0,0),1))</f>
        <v>0</v>
      </c>
      <c r="BA2764" s="143">
        <f>IF(DATOS!J2722=AW$45,DATOS!C2722,"")</f>
        <v>0</v>
      </c>
    </row>
    <row r="2765" spans="51:53" x14ac:dyDescent="0.25">
      <c r="AY2765" s="142">
        <f t="shared" si="48"/>
        <v>1</v>
      </c>
      <c r="AZ2765" s="142">
        <f>IF(BA2765="",0,IFERROR(IF(VLOOKUP(BA2765,BA$44:BA2764,1,0)&gt;0,0,0),1))</f>
        <v>0</v>
      </c>
      <c r="BA2765" s="143">
        <f>IF(DATOS!J2723=AW$45,DATOS!C2723,"")</f>
        <v>0</v>
      </c>
    </row>
    <row r="2766" spans="51:53" x14ac:dyDescent="0.25">
      <c r="AY2766" s="142">
        <f t="shared" si="48"/>
        <v>1</v>
      </c>
      <c r="AZ2766" s="142">
        <f>IF(BA2766="",0,IFERROR(IF(VLOOKUP(BA2766,BA$44:BA2765,1,0)&gt;0,0,0),1))</f>
        <v>0</v>
      </c>
      <c r="BA2766" s="143">
        <f>IF(DATOS!J2724=AW$45,DATOS!C2724,"")</f>
        <v>0</v>
      </c>
    </row>
    <row r="2767" spans="51:53" x14ac:dyDescent="0.25">
      <c r="AY2767" s="142">
        <f t="shared" si="48"/>
        <v>1</v>
      </c>
      <c r="AZ2767" s="142">
        <f>IF(BA2767="",0,IFERROR(IF(VLOOKUP(BA2767,BA$44:BA2766,1,0)&gt;0,0,0),1))</f>
        <v>0</v>
      </c>
      <c r="BA2767" s="143">
        <f>IF(DATOS!J2725=AW$45,DATOS!C2725,"")</f>
        <v>0</v>
      </c>
    </row>
    <row r="2768" spans="51:53" x14ac:dyDescent="0.25">
      <c r="AY2768" s="142">
        <f t="shared" si="48"/>
        <v>1</v>
      </c>
      <c r="AZ2768" s="142">
        <f>IF(BA2768="",0,IFERROR(IF(VLOOKUP(BA2768,BA$44:BA2767,1,0)&gt;0,0,0),1))</f>
        <v>0</v>
      </c>
      <c r="BA2768" s="143">
        <f>IF(DATOS!J2726=AW$45,DATOS!C2726,"")</f>
        <v>0</v>
      </c>
    </row>
    <row r="2769" spans="51:53" x14ac:dyDescent="0.25">
      <c r="AY2769" s="142">
        <f t="shared" si="48"/>
        <v>1</v>
      </c>
      <c r="AZ2769" s="142">
        <f>IF(BA2769="",0,IFERROR(IF(VLOOKUP(BA2769,BA$44:BA2768,1,0)&gt;0,0,0),1))</f>
        <v>0</v>
      </c>
      <c r="BA2769" s="143">
        <f>IF(DATOS!J2727=AW$45,DATOS!C2727,"")</f>
        <v>0</v>
      </c>
    </row>
    <row r="2770" spans="51:53" x14ac:dyDescent="0.25">
      <c r="AY2770" s="142">
        <f t="shared" si="48"/>
        <v>1</v>
      </c>
      <c r="AZ2770" s="142">
        <f>IF(BA2770="",0,IFERROR(IF(VLOOKUP(BA2770,BA$44:BA2769,1,0)&gt;0,0,0),1))</f>
        <v>0</v>
      </c>
      <c r="BA2770" s="143">
        <f>IF(DATOS!J2728=AW$45,DATOS!C2728,"")</f>
        <v>0</v>
      </c>
    </row>
    <row r="2771" spans="51:53" x14ac:dyDescent="0.25">
      <c r="AY2771" s="142">
        <f t="shared" si="48"/>
        <v>1</v>
      </c>
      <c r="AZ2771" s="142">
        <f>IF(BA2771="",0,IFERROR(IF(VLOOKUP(BA2771,BA$44:BA2770,1,0)&gt;0,0,0),1))</f>
        <v>0</v>
      </c>
      <c r="BA2771" s="143">
        <f>IF(DATOS!J2729=AW$45,DATOS!C2729,"")</f>
        <v>0</v>
      </c>
    </row>
    <row r="2772" spans="51:53" x14ac:dyDescent="0.25">
      <c r="AY2772" s="142">
        <f t="shared" si="48"/>
        <v>1</v>
      </c>
      <c r="AZ2772" s="142">
        <f>IF(BA2772="",0,IFERROR(IF(VLOOKUP(BA2772,BA$44:BA2771,1,0)&gt;0,0,0),1))</f>
        <v>0</v>
      </c>
      <c r="BA2772" s="143">
        <f>IF(DATOS!J2730=AW$45,DATOS!C2730,"")</f>
        <v>0</v>
      </c>
    </row>
    <row r="2773" spans="51:53" x14ac:dyDescent="0.25">
      <c r="AY2773" s="142">
        <f t="shared" si="48"/>
        <v>1</v>
      </c>
      <c r="AZ2773" s="142">
        <f>IF(BA2773="",0,IFERROR(IF(VLOOKUP(BA2773,BA$44:BA2772,1,0)&gt;0,0,0),1))</f>
        <v>0</v>
      </c>
      <c r="BA2773" s="143">
        <f>IF(DATOS!J2731=AW$45,DATOS!C2731,"")</f>
        <v>0</v>
      </c>
    </row>
    <row r="2774" spans="51:53" x14ac:dyDescent="0.25">
      <c r="AY2774" s="142">
        <f t="shared" si="48"/>
        <v>1</v>
      </c>
      <c r="AZ2774" s="142">
        <f>IF(BA2774="",0,IFERROR(IF(VLOOKUP(BA2774,BA$44:BA2773,1,0)&gt;0,0,0),1))</f>
        <v>0</v>
      </c>
      <c r="BA2774" s="143">
        <f>IF(DATOS!J2732=AW$45,DATOS!C2732,"")</f>
        <v>0</v>
      </c>
    </row>
    <row r="2775" spans="51:53" x14ac:dyDescent="0.25">
      <c r="AY2775" s="142">
        <f t="shared" si="48"/>
        <v>1</v>
      </c>
      <c r="AZ2775" s="142">
        <f>IF(BA2775="",0,IFERROR(IF(VLOOKUP(BA2775,BA$44:BA2774,1,0)&gt;0,0,0),1))</f>
        <v>0</v>
      </c>
      <c r="BA2775" s="143">
        <f>IF(DATOS!J2733=AW$45,DATOS!C2733,"")</f>
        <v>0</v>
      </c>
    </row>
    <row r="2776" spans="51:53" x14ac:dyDescent="0.25">
      <c r="AY2776" s="142">
        <f t="shared" si="48"/>
        <v>1</v>
      </c>
      <c r="AZ2776" s="142">
        <f>IF(BA2776="",0,IFERROR(IF(VLOOKUP(BA2776,BA$44:BA2775,1,0)&gt;0,0,0),1))</f>
        <v>0</v>
      </c>
      <c r="BA2776" s="143">
        <f>IF(DATOS!J2734=AW$45,DATOS!C2734,"")</f>
        <v>0</v>
      </c>
    </row>
    <row r="2777" spans="51:53" x14ac:dyDescent="0.25">
      <c r="AY2777" s="142">
        <f t="shared" si="48"/>
        <v>1</v>
      </c>
      <c r="AZ2777" s="142">
        <f>IF(BA2777="",0,IFERROR(IF(VLOOKUP(BA2777,BA$44:BA2776,1,0)&gt;0,0,0),1))</f>
        <v>0</v>
      </c>
      <c r="BA2777" s="143">
        <f>IF(DATOS!J2735=AW$45,DATOS!C2735,"")</f>
        <v>0</v>
      </c>
    </row>
    <row r="2778" spans="51:53" x14ac:dyDescent="0.25">
      <c r="AY2778" s="142">
        <f t="shared" si="48"/>
        <v>1</v>
      </c>
      <c r="AZ2778" s="142">
        <f>IF(BA2778="",0,IFERROR(IF(VLOOKUP(BA2778,BA$44:BA2777,1,0)&gt;0,0,0),1))</f>
        <v>0</v>
      </c>
      <c r="BA2778" s="143">
        <f>IF(DATOS!J2736=AW$45,DATOS!C2736,"")</f>
        <v>0</v>
      </c>
    </row>
    <row r="2779" spans="51:53" x14ac:dyDescent="0.25">
      <c r="AY2779" s="142">
        <f t="shared" si="48"/>
        <v>1</v>
      </c>
      <c r="AZ2779" s="142">
        <f>IF(BA2779="",0,IFERROR(IF(VLOOKUP(BA2779,BA$44:BA2778,1,0)&gt;0,0,0),1))</f>
        <v>0</v>
      </c>
      <c r="BA2779" s="143">
        <f>IF(DATOS!J2737=AW$45,DATOS!C2737,"")</f>
        <v>0</v>
      </c>
    </row>
    <row r="2780" spans="51:53" x14ac:dyDescent="0.25">
      <c r="AY2780" s="142">
        <f t="shared" si="48"/>
        <v>1</v>
      </c>
      <c r="AZ2780" s="142">
        <f>IF(BA2780="",0,IFERROR(IF(VLOOKUP(BA2780,BA$44:BA2779,1,0)&gt;0,0,0),1))</f>
        <v>0</v>
      </c>
      <c r="BA2780" s="143">
        <f>IF(DATOS!J2738=AW$45,DATOS!C2738,"")</f>
        <v>0</v>
      </c>
    </row>
    <row r="2781" spans="51:53" x14ac:dyDescent="0.25">
      <c r="AY2781" s="142">
        <f t="shared" si="48"/>
        <v>1</v>
      </c>
      <c r="AZ2781" s="142">
        <f>IF(BA2781="",0,IFERROR(IF(VLOOKUP(BA2781,BA$44:BA2780,1,0)&gt;0,0,0),1))</f>
        <v>0</v>
      </c>
      <c r="BA2781" s="143">
        <f>IF(DATOS!J2739=AW$45,DATOS!C2739,"")</f>
        <v>0</v>
      </c>
    </row>
    <row r="2782" spans="51:53" x14ac:dyDescent="0.25">
      <c r="AY2782" s="142">
        <f t="shared" si="48"/>
        <v>1</v>
      </c>
      <c r="AZ2782" s="142">
        <f>IF(BA2782="",0,IFERROR(IF(VLOOKUP(BA2782,BA$44:BA2781,1,0)&gt;0,0,0),1))</f>
        <v>0</v>
      </c>
      <c r="BA2782" s="143">
        <f>IF(DATOS!J2740=AW$45,DATOS!C2740,"")</f>
        <v>0</v>
      </c>
    </row>
    <row r="2783" spans="51:53" x14ac:dyDescent="0.25">
      <c r="AY2783" s="142">
        <f t="shared" si="48"/>
        <v>1</v>
      </c>
      <c r="AZ2783" s="142">
        <f>IF(BA2783="",0,IFERROR(IF(VLOOKUP(BA2783,BA$44:BA2782,1,0)&gt;0,0,0),1))</f>
        <v>0</v>
      </c>
      <c r="BA2783" s="143">
        <f>IF(DATOS!J2741=AW$45,DATOS!C2741,"")</f>
        <v>0</v>
      </c>
    </row>
    <row r="2784" spans="51:53" x14ac:dyDescent="0.25">
      <c r="AY2784" s="142">
        <f t="shared" si="48"/>
        <v>1</v>
      </c>
      <c r="AZ2784" s="142">
        <f>IF(BA2784="",0,IFERROR(IF(VLOOKUP(BA2784,BA$44:BA2783,1,0)&gt;0,0,0),1))</f>
        <v>0</v>
      </c>
      <c r="BA2784" s="143">
        <f>IF(DATOS!J2742=AW$45,DATOS!C2742,"")</f>
        <v>0</v>
      </c>
    </row>
    <row r="2785" spans="51:53" x14ac:dyDescent="0.25">
      <c r="AY2785" s="142">
        <f t="shared" si="48"/>
        <v>1</v>
      </c>
      <c r="AZ2785" s="142">
        <f>IF(BA2785="",0,IFERROR(IF(VLOOKUP(BA2785,BA$44:BA2784,1,0)&gt;0,0,0),1))</f>
        <v>0</v>
      </c>
      <c r="BA2785" s="143">
        <f>IF(DATOS!J2743=AW$45,DATOS!C2743,"")</f>
        <v>0</v>
      </c>
    </row>
    <row r="2786" spans="51:53" x14ac:dyDescent="0.25">
      <c r="AY2786" s="142">
        <f t="shared" si="48"/>
        <v>1</v>
      </c>
      <c r="AZ2786" s="142">
        <f>IF(BA2786="",0,IFERROR(IF(VLOOKUP(BA2786,BA$44:BA2785,1,0)&gt;0,0,0),1))</f>
        <v>0</v>
      </c>
      <c r="BA2786" s="143">
        <f>IF(DATOS!J2744=AW$45,DATOS!C2744,"")</f>
        <v>0</v>
      </c>
    </row>
    <row r="2787" spans="51:53" x14ac:dyDescent="0.25">
      <c r="AY2787" s="142">
        <f t="shared" si="48"/>
        <v>1</v>
      </c>
      <c r="AZ2787" s="142">
        <f>IF(BA2787="",0,IFERROR(IF(VLOOKUP(BA2787,BA$44:BA2786,1,0)&gt;0,0,0),1))</f>
        <v>0</v>
      </c>
      <c r="BA2787" s="143">
        <f>IF(DATOS!J2745=AW$45,DATOS!C2745,"")</f>
        <v>0</v>
      </c>
    </row>
    <row r="2788" spans="51:53" x14ac:dyDescent="0.25">
      <c r="AY2788" s="142">
        <f t="shared" si="48"/>
        <v>1</v>
      </c>
      <c r="AZ2788" s="142">
        <f>IF(BA2788="",0,IFERROR(IF(VLOOKUP(BA2788,BA$44:BA2787,1,0)&gt;0,0,0),1))</f>
        <v>0</v>
      </c>
      <c r="BA2788" s="143">
        <f>IF(DATOS!J2746=AW$45,DATOS!C2746,"")</f>
        <v>0</v>
      </c>
    </row>
    <row r="2789" spans="51:53" x14ac:dyDescent="0.25">
      <c r="AY2789" s="142">
        <f t="shared" si="48"/>
        <v>1</v>
      </c>
      <c r="AZ2789" s="142">
        <f>IF(BA2789="",0,IFERROR(IF(VLOOKUP(BA2789,BA$44:BA2788,1,0)&gt;0,0,0),1))</f>
        <v>0</v>
      </c>
      <c r="BA2789" s="143">
        <f>IF(DATOS!J2747=AW$45,DATOS!C2747,"")</f>
        <v>0</v>
      </c>
    </row>
    <row r="2790" spans="51:53" x14ac:dyDescent="0.25">
      <c r="AY2790" s="142">
        <f t="shared" si="48"/>
        <v>1</v>
      </c>
      <c r="AZ2790" s="142">
        <f>IF(BA2790="",0,IFERROR(IF(VLOOKUP(BA2790,BA$44:BA2789,1,0)&gt;0,0,0),1))</f>
        <v>0</v>
      </c>
      <c r="BA2790" s="143">
        <f>IF(DATOS!J2748=AW$45,DATOS!C2748,"")</f>
        <v>0</v>
      </c>
    </row>
    <row r="2791" spans="51:53" x14ac:dyDescent="0.25">
      <c r="AY2791" s="142">
        <f t="shared" si="48"/>
        <v>1</v>
      </c>
      <c r="AZ2791" s="142">
        <f>IF(BA2791="",0,IFERROR(IF(VLOOKUP(BA2791,BA$44:BA2790,1,0)&gt;0,0,0),1))</f>
        <v>0</v>
      </c>
      <c r="BA2791" s="143">
        <f>IF(DATOS!J2749=AW$45,DATOS!C2749,"")</f>
        <v>0</v>
      </c>
    </row>
    <row r="2792" spans="51:53" x14ac:dyDescent="0.25">
      <c r="AY2792" s="142">
        <f t="shared" si="48"/>
        <v>1</v>
      </c>
      <c r="AZ2792" s="142">
        <f>IF(BA2792="",0,IFERROR(IF(VLOOKUP(BA2792,BA$44:BA2791,1,0)&gt;0,0,0),1))</f>
        <v>0</v>
      </c>
      <c r="BA2792" s="143">
        <f>IF(DATOS!J2750=AW$45,DATOS!C2750,"")</f>
        <v>0</v>
      </c>
    </row>
    <row r="2793" spans="51:53" x14ac:dyDescent="0.25">
      <c r="AY2793" s="142">
        <f t="shared" si="48"/>
        <v>1</v>
      </c>
      <c r="AZ2793" s="142">
        <f>IF(BA2793="",0,IFERROR(IF(VLOOKUP(BA2793,BA$44:BA2792,1,0)&gt;0,0,0),1))</f>
        <v>0</v>
      </c>
      <c r="BA2793" s="143">
        <f>IF(DATOS!J2751=AW$45,DATOS!C2751,"")</f>
        <v>0</v>
      </c>
    </row>
    <row r="2794" spans="51:53" x14ac:dyDescent="0.25">
      <c r="AY2794" s="142">
        <f t="shared" si="48"/>
        <v>1</v>
      </c>
      <c r="AZ2794" s="142">
        <f>IF(BA2794="",0,IFERROR(IF(VLOOKUP(BA2794,BA$44:BA2793,1,0)&gt;0,0,0),1))</f>
        <v>0</v>
      </c>
      <c r="BA2794" s="143">
        <f>IF(DATOS!J2752=AW$45,DATOS!C2752,"")</f>
        <v>0</v>
      </c>
    </row>
    <row r="2795" spans="51:53" x14ac:dyDescent="0.25">
      <c r="AY2795" s="142">
        <f t="shared" si="48"/>
        <v>1</v>
      </c>
      <c r="AZ2795" s="142">
        <f>IF(BA2795="",0,IFERROR(IF(VLOOKUP(BA2795,BA$44:BA2794,1,0)&gt;0,0,0),1))</f>
        <v>0</v>
      </c>
      <c r="BA2795" s="143">
        <f>IF(DATOS!J2753=AW$45,DATOS!C2753,"")</f>
        <v>0</v>
      </c>
    </row>
    <row r="2796" spans="51:53" x14ac:dyDescent="0.25">
      <c r="AY2796" s="142">
        <f t="shared" ref="AY2796:AY2859" si="49">AY2795+AZ2796</f>
        <v>1</v>
      </c>
      <c r="AZ2796" s="142">
        <f>IF(BA2796="",0,IFERROR(IF(VLOOKUP(BA2796,BA$44:BA2795,1,0)&gt;0,0,0),1))</f>
        <v>0</v>
      </c>
      <c r="BA2796" s="143">
        <f>IF(DATOS!J2754=AW$45,DATOS!C2754,"")</f>
        <v>0</v>
      </c>
    </row>
    <row r="2797" spans="51:53" x14ac:dyDescent="0.25">
      <c r="AY2797" s="142">
        <f t="shared" si="49"/>
        <v>1</v>
      </c>
      <c r="AZ2797" s="142">
        <f>IF(BA2797="",0,IFERROR(IF(VLOOKUP(BA2797,BA$44:BA2796,1,0)&gt;0,0,0),1))</f>
        <v>0</v>
      </c>
      <c r="BA2797" s="143">
        <f>IF(DATOS!J2755=AW$45,DATOS!C2755,"")</f>
        <v>0</v>
      </c>
    </row>
    <row r="2798" spans="51:53" x14ac:dyDescent="0.25">
      <c r="AY2798" s="142">
        <f t="shared" si="49"/>
        <v>1</v>
      </c>
      <c r="AZ2798" s="142">
        <f>IF(BA2798="",0,IFERROR(IF(VLOOKUP(BA2798,BA$44:BA2797,1,0)&gt;0,0,0),1))</f>
        <v>0</v>
      </c>
      <c r="BA2798" s="143">
        <f>IF(DATOS!J2756=AW$45,DATOS!C2756,"")</f>
        <v>0</v>
      </c>
    </row>
    <row r="2799" spans="51:53" x14ac:dyDescent="0.25">
      <c r="AY2799" s="142">
        <f t="shared" si="49"/>
        <v>1</v>
      </c>
      <c r="AZ2799" s="142">
        <f>IF(BA2799="",0,IFERROR(IF(VLOOKUP(BA2799,BA$44:BA2798,1,0)&gt;0,0,0),1))</f>
        <v>0</v>
      </c>
      <c r="BA2799" s="143">
        <f>IF(DATOS!J2757=AW$45,DATOS!C2757,"")</f>
        <v>0</v>
      </c>
    </row>
    <row r="2800" spans="51:53" x14ac:dyDescent="0.25">
      <c r="AY2800" s="142">
        <f t="shared" si="49"/>
        <v>1</v>
      </c>
      <c r="AZ2800" s="142">
        <f>IF(BA2800="",0,IFERROR(IF(VLOOKUP(BA2800,BA$44:BA2799,1,0)&gt;0,0,0),1))</f>
        <v>0</v>
      </c>
      <c r="BA2800" s="143">
        <f>IF(DATOS!J2758=AW$45,DATOS!C2758,"")</f>
        <v>0</v>
      </c>
    </row>
    <row r="2801" spans="51:53" x14ac:dyDescent="0.25">
      <c r="AY2801" s="142">
        <f t="shared" si="49"/>
        <v>1</v>
      </c>
      <c r="AZ2801" s="142">
        <f>IF(BA2801="",0,IFERROR(IF(VLOOKUP(BA2801,BA$44:BA2800,1,0)&gt;0,0,0),1))</f>
        <v>0</v>
      </c>
      <c r="BA2801" s="143">
        <f>IF(DATOS!J2759=AW$45,DATOS!C2759,"")</f>
        <v>0</v>
      </c>
    </row>
    <row r="2802" spans="51:53" x14ac:dyDescent="0.25">
      <c r="AY2802" s="142">
        <f t="shared" si="49"/>
        <v>1</v>
      </c>
      <c r="AZ2802" s="142">
        <f>IF(BA2802="",0,IFERROR(IF(VLOOKUP(BA2802,BA$44:BA2801,1,0)&gt;0,0,0),1))</f>
        <v>0</v>
      </c>
      <c r="BA2802" s="143">
        <f>IF(DATOS!J2760=AW$45,DATOS!C2760,"")</f>
        <v>0</v>
      </c>
    </row>
    <row r="2803" spans="51:53" x14ac:dyDescent="0.25">
      <c r="AY2803" s="142">
        <f t="shared" si="49"/>
        <v>1</v>
      </c>
      <c r="AZ2803" s="142">
        <f>IF(BA2803="",0,IFERROR(IF(VLOOKUP(BA2803,BA$44:BA2802,1,0)&gt;0,0,0),1))</f>
        <v>0</v>
      </c>
      <c r="BA2803" s="143">
        <f>IF(DATOS!J2761=AW$45,DATOS!C2761,"")</f>
        <v>0</v>
      </c>
    </row>
    <row r="2804" spans="51:53" x14ac:dyDescent="0.25">
      <c r="AY2804" s="142">
        <f t="shared" si="49"/>
        <v>1</v>
      </c>
      <c r="AZ2804" s="142">
        <f>IF(BA2804="",0,IFERROR(IF(VLOOKUP(BA2804,BA$44:BA2803,1,0)&gt;0,0,0),1))</f>
        <v>0</v>
      </c>
      <c r="BA2804" s="143">
        <f>IF(DATOS!J2762=AW$45,DATOS!C2762,"")</f>
        <v>0</v>
      </c>
    </row>
    <row r="2805" spans="51:53" x14ac:dyDescent="0.25">
      <c r="AY2805" s="142">
        <f t="shared" si="49"/>
        <v>1</v>
      </c>
      <c r="AZ2805" s="142">
        <f>IF(BA2805="",0,IFERROR(IF(VLOOKUP(BA2805,BA$44:BA2804,1,0)&gt;0,0,0),1))</f>
        <v>0</v>
      </c>
      <c r="BA2805" s="143">
        <f>IF(DATOS!J2763=AW$45,DATOS!C2763,"")</f>
        <v>0</v>
      </c>
    </row>
    <row r="2806" spans="51:53" x14ac:dyDescent="0.25">
      <c r="AY2806" s="142">
        <f t="shared" si="49"/>
        <v>1</v>
      </c>
      <c r="AZ2806" s="142">
        <f>IF(BA2806="",0,IFERROR(IF(VLOOKUP(BA2806,BA$44:BA2805,1,0)&gt;0,0,0),1))</f>
        <v>0</v>
      </c>
      <c r="BA2806" s="143">
        <f>IF(DATOS!J2764=AW$45,DATOS!C2764,"")</f>
        <v>0</v>
      </c>
    </row>
    <row r="2807" spans="51:53" x14ac:dyDescent="0.25">
      <c r="AY2807" s="142">
        <f t="shared" si="49"/>
        <v>1</v>
      </c>
      <c r="AZ2807" s="142">
        <f>IF(BA2807="",0,IFERROR(IF(VLOOKUP(BA2807,BA$44:BA2806,1,0)&gt;0,0,0),1))</f>
        <v>0</v>
      </c>
      <c r="BA2807" s="143">
        <f>IF(DATOS!J2765=AW$45,DATOS!C2765,"")</f>
        <v>0</v>
      </c>
    </row>
    <row r="2808" spans="51:53" x14ac:dyDescent="0.25">
      <c r="AY2808" s="142">
        <f t="shared" si="49"/>
        <v>1</v>
      </c>
      <c r="AZ2808" s="142">
        <f>IF(BA2808="",0,IFERROR(IF(VLOOKUP(BA2808,BA$44:BA2807,1,0)&gt;0,0,0),1))</f>
        <v>0</v>
      </c>
      <c r="BA2808" s="143">
        <f>IF(DATOS!J2766=AW$45,DATOS!C2766,"")</f>
        <v>0</v>
      </c>
    </row>
    <row r="2809" spans="51:53" x14ac:dyDescent="0.25">
      <c r="AY2809" s="142">
        <f t="shared" si="49"/>
        <v>1</v>
      </c>
      <c r="AZ2809" s="142">
        <f>IF(BA2809="",0,IFERROR(IF(VLOOKUP(BA2809,BA$44:BA2808,1,0)&gt;0,0,0),1))</f>
        <v>0</v>
      </c>
      <c r="BA2809" s="143">
        <f>IF(DATOS!J2767=AW$45,DATOS!C2767,"")</f>
        <v>0</v>
      </c>
    </row>
    <row r="2810" spans="51:53" x14ac:dyDescent="0.25">
      <c r="AY2810" s="142">
        <f t="shared" si="49"/>
        <v>1</v>
      </c>
      <c r="AZ2810" s="142">
        <f>IF(BA2810="",0,IFERROR(IF(VLOOKUP(BA2810,BA$44:BA2809,1,0)&gt;0,0,0),1))</f>
        <v>0</v>
      </c>
      <c r="BA2810" s="143">
        <f>IF(DATOS!J2768=AW$45,DATOS!C2768,"")</f>
        <v>0</v>
      </c>
    </row>
    <row r="2811" spans="51:53" x14ac:dyDescent="0.25">
      <c r="AY2811" s="142">
        <f t="shared" si="49"/>
        <v>1</v>
      </c>
      <c r="AZ2811" s="142">
        <f>IF(BA2811="",0,IFERROR(IF(VLOOKUP(BA2811,BA$44:BA2810,1,0)&gt;0,0,0),1))</f>
        <v>0</v>
      </c>
      <c r="BA2811" s="143">
        <f>IF(DATOS!J2769=AW$45,DATOS!C2769,"")</f>
        <v>0</v>
      </c>
    </row>
    <row r="2812" spans="51:53" x14ac:dyDescent="0.25">
      <c r="AY2812" s="142">
        <f t="shared" si="49"/>
        <v>1</v>
      </c>
      <c r="AZ2812" s="142">
        <f>IF(BA2812="",0,IFERROR(IF(VLOOKUP(BA2812,BA$44:BA2811,1,0)&gt;0,0,0),1))</f>
        <v>0</v>
      </c>
      <c r="BA2812" s="143">
        <f>IF(DATOS!J2770=AW$45,DATOS!C2770,"")</f>
        <v>0</v>
      </c>
    </row>
    <row r="2813" spans="51:53" x14ac:dyDescent="0.25">
      <c r="AY2813" s="142">
        <f t="shared" si="49"/>
        <v>1</v>
      </c>
      <c r="AZ2813" s="142">
        <f>IF(BA2813="",0,IFERROR(IF(VLOOKUP(BA2813,BA$44:BA2812,1,0)&gt;0,0,0),1))</f>
        <v>0</v>
      </c>
      <c r="BA2813" s="143">
        <f>IF(DATOS!J2771=AW$45,DATOS!C2771,"")</f>
        <v>0</v>
      </c>
    </row>
    <row r="2814" spans="51:53" x14ac:dyDescent="0.25">
      <c r="AY2814" s="142">
        <f t="shared" si="49"/>
        <v>1</v>
      </c>
      <c r="AZ2814" s="142">
        <f>IF(BA2814="",0,IFERROR(IF(VLOOKUP(BA2814,BA$44:BA2813,1,0)&gt;0,0,0),1))</f>
        <v>0</v>
      </c>
      <c r="BA2814" s="143">
        <f>IF(DATOS!J2772=AW$45,DATOS!C2772,"")</f>
        <v>0</v>
      </c>
    </row>
    <row r="2815" spans="51:53" x14ac:dyDescent="0.25">
      <c r="AY2815" s="142">
        <f t="shared" si="49"/>
        <v>1</v>
      </c>
      <c r="AZ2815" s="142">
        <f>IF(BA2815="",0,IFERROR(IF(VLOOKUP(BA2815,BA$44:BA2814,1,0)&gt;0,0,0),1))</f>
        <v>0</v>
      </c>
      <c r="BA2815" s="143">
        <f>IF(DATOS!J2773=AW$45,DATOS!C2773,"")</f>
        <v>0</v>
      </c>
    </row>
    <row r="2816" spans="51:53" x14ac:dyDescent="0.25">
      <c r="AY2816" s="142">
        <f t="shared" si="49"/>
        <v>1</v>
      </c>
      <c r="AZ2816" s="142">
        <f>IF(BA2816="",0,IFERROR(IF(VLOOKUP(BA2816,BA$44:BA2815,1,0)&gt;0,0,0),1))</f>
        <v>0</v>
      </c>
      <c r="BA2816" s="143">
        <f>IF(DATOS!J2774=AW$45,DATOS!C2774,"")</f>
        <v>0</v>
      </c>
    </row>
    <row r="2817" spans="51:53" x14ac:dyDescent="0.25">
      <c r="AY2817" s="142">
        <f t="shared" si="49"/>
        <v>1</v>
      </c>
      <c r="AZ2817" s="142">
        <f>IF(BA2817="",0,IFERROR(IF(VLOOKUP(BA2817,BA$44:BA2816,1,0)&gt;0,0,0),1))</f>
        <v>0</v>
      </c>
      <c r="BA2817" s="143">
        <f>IF(DATOS!J2775=AW$45,DATOS!C2775,"")</f>
        <v>0</v>
      </c>
    </row>
    <row r="2818" spans="51:53" x14ac:dyDescent="0.25">
      <c r="AY2818" s="142">
        <f t="shared" si="49"/>
        <v>1</v>
      </c>
      <c r="AZ2818" s="142">
        <f>IF(BA2818="",0,IFERROR(IF(VLOOKUP(BA2818,BA$44:BA2817,1,0)&gt;0,0,0),1))</f>
        <v>0</v>
      </c>
      <c r="BA2818" s="143">
        <f>IF(DATOS!J2776=AW$45,DATOS!C2776,"")</f>
        <v>0</v>
      </c>
    </row>
    <row r="2819" spans="51:53" x14ac:dyDescent="0.25">
      <c r="AY2819" s="142">
        <f t="shared" si="49"/>
        <v>1</v>
      </c>
      <c r="AZ2819" s="142">
        <f>IF(BA2819="",0,IFERROR(IF(VLOOKUP(BA2819,BA$44:BA2818,1,0)&gt;0,0,0),1))</f>
        <v>0</v>
      </c>
      <c r="BA2819" s="143">
        <f>IF(DATOS!J2777=AW$45,DATOS!C2777,"")</f>
        <v>0</v>
      </c>
    </row>
    <row r="2820" spans="51:53" x14ac:dyDescent="0.25">
      <c r="AY2820" s="142">
        <f t="shared" si="49"/>
        <v>1</v>
      </c>
      <c r="AZ2820" s="142">
        <f>IF(BA2820="",0,IFERROR(IF(VLOOKUP(BA2820,BA$44:BA2819,1,0)&gt;0,0,0),1))</f>
        <v>0</v>
      </c>
      <c r="BA2820" s="143">
        <f>IF(DATOS!J2778=AW$45,DATOS!C2778,"")</f>
        <v>0</v>
      </c>
    </row>
    <row r="2821" spans="51:53" x14ac:dyDescent="0.25">
      <c r="AY2821" s="142">
        <f t="shared" si="49"/>
        <v>1</v>
      </c>
      <c r="AZ2821" s="142">
        <f>IF(BA2821="",0,IFERROR(IF(VLOOKUP(BA2821,BA$44:BA2820,1,0)&gt;0,0,0),1))</f>
        <v>0</v>
      </c>
      <c r="BA2821" s="143">
        <f>IF(DATOS!J2779=AW$45,DATOS!C2779,"")</f>
        <v>0</v>
      </c>
    </row>
    <row r="2822" spans="51:53" x14ac:dyDescent="0.25">
      <c r="AY2822" s="142">
        <f t="shared" si="49"/>
        <v>1</v>
      </c>
      <c r="AZ2822" s="142">
        <f>IF(BA2822="",0,IFERROR(IF(VLOOKUP(BA2822,BA$44:BA2821,1,0)&gt;0,0,0),1))</f>
        <v>0</v>
      </c>
      <c r="BA2822" s="143">
        <f>IF(DATOS!J2780=AW$45,DATOS!C2780,"")</f>
        <v>0</v>
      </c>
    </row>
    <row r="2823" spans="51:53" x14ac:dyDescent="0.25">
      <c r="AY2823" s="142">
        <f t="shared" si="49"/>
        <v>1</v>
      </c>
      <c r="AZ2823" s="142">
        <f>IF(BA2823="",0,IFERROR(IF(VLOOKUP(BA2823,BA$44:BA2822,1,0)&gt;0,0,0),1))</f>
        <v>0</v>
      </c>
      <c r="BA2823" s="143">
        <f>IF(DATOS!J2781=AW$45,DATOS!C2781,"")</f>
        <v>0</v>
      </c>
    </row>
    <row r="2824" spans="51:53" x14ac:dyDescent="0.25">
      <c r="AY2824" s="142">
        <f t="shared" si="49"/>
        <v>1</v>
      </c>
      <c r="AZ2824" s="142">
        <f>IF(BA2824="",0,IFERROR(IF(VLOOKUP(BA2824,BA$44:BA2823,1,0)&gt;0,0,0),1))</f>
        <v>0</v>
      </c>
      <c r="BA2824" s="143">
        <f>IF(DATOS!J2782=AW$45,DATOS!C2782,"")</f>
        <v>0</v>
      </c>
    </row>
    <row r="2825" spans="51:53" x14ac:dyDescent="0.25">
      <c r="AY2825" s="142">
        <f t="shared" si="49"/>
        <v>1</v>
      </c>
      <c r="AZ2825" s="142">
        <f>IF(BA2825="",0,IFERROR(IF(VLOOKUP(BA2825,BA$44:BA2824,1,0)&gt;0,0,0),1))</f>
        <v>0</v>
      </c>
      <c r="BA2825" s="143">
        <f>IF(DATOS!J2783=AW$45,DATOS!C2783,"")</f>
        <v>0</v>
      </c>
    </row>
    <row r="2826" spans="51:53" x14ac:dyDescent="0.25">
      <c r="AY2826" s="142">
        <f t="shared" si="49"/>
        <v>1</v>
      </c>
      <c r="AZ2826" s="142">
        <f>IF(BA2826="",0,IFERROR(IF(VLOOKUP(BA2826,BA$44:BA2825,1,0)&gt;0,0,0),1))</f>
        <v>0</v>
      </c>
      <c r="BA2826" s="143">
        <f>IF(DATOS!J2784=AW$45,DATOS!C2784,"")</f>
        <v>0</v>
      </c>
    </row>
    <row r="2827" spans="51:53" x14ac:dyDescent="0.25">
      <c r="AY2827" s="142">
        <f t="shared" si="49"/>
        <v>1</v>
      </c>
      <c r="AZ2827" s="142">
        <f>IF(BA2827="",0,IFERROR(IF(VLOOKUP(BA2827,BA$44:BA2826,1,0)&gt;0,0,0),1))</f>
        <v>0</v>
      </c>
      <c r="BA2827" s="143">
        <f>IF(DATOS!J2785=AW$45,DATOS!C2785,"")</f>
        <v>0</v>
      </c>
    </row>
    <row r="2828" spans="51:53" x14ac:dyDescent="0.25">
      <c r="AY2828" s="142">
        <f t="shared" si="49"/>
        <v>1</v>
      </c>
      <c r="AZ2828" s="142">
        <f>IF(BA2828="",0,IFERROR(IF(VLOOKUP(BA2828,BA$44:BA2827,1,0)&gt;0,0,0),1))</f>
        <v>0</v>
      </c>
      <c r="BA2828" s="143">
        <f>IF(DATOS!J2786=AW$45,DATOS!C2786,"")</f>
        <v>0</v>
      </c>
    </row>
    <row r="2829" spans="51:53" x14ac:dyDescent="0.25">
      <c r="AY2829" s="142">
        <f t="shared" si="49"/>
        <v>1</v>
      </c>
      <c r="AZ2829" s="142">
        <f>IF(BA2829="",0,IFERROR(IF(VLOOKUP(BA2829,BA$44:BA2828,1,0)&gt;0,0,0),1))</f>
        <v>0</v>
      </c>
      <c r="BA2829" s="143">
        <f>IF(DATOS!J2787=AW$45,DATOS!C2787,"")</f>
        <v>0</v>
      </c>
    </row>
    <row r="2830" spans="51:53" x14ac:dyDescent="0.25">
      <c r="AY2830" s="142">
        <f t="shared" si="49"/>
        <v>1</v>
      </c>
      <c r="AZ2830" s="142">
        <f>IF(BA2830="",0,IFERROR(IF(VLOOKUP(BA2830,BA$44:BA2829,1,0)&gt;0,0,0),1))</f>
        <v>0</v>
      </c>
      <c r="BA2830" s="143">
        <f>IF(DATOS!J2788=AW$45,DATOS!C2788,"")</f>
        <v>0</v>
      </c>
    </row>
    <row r="2831" spans="51:53" x14ac:dyDescent="0.25">
      <c r="AY2831" s="142">
        <f t="shared" si="49"/>
        <v>1</v>
      </c>
      <c r="AZ2831" s="142">
        <f>IF(BA2831="",0,IFERROR(IF(VLOOKUP(BA2831,BA$44:BA2830,1,0)&gt;0,0,0),1))</f>
        <v>0</v>
      </c>
      <c r="BA2831" s="143">
        <f>IF(DATOS!J2789=AW$45,DATOS!C2789,"")</f>
        <v>0</v>
      </c>
    </row>
    <row r="2832" spans="51:53" x14ac:dyDescent="0.25">
      <c r="AY2832" s="142">
        <f t="shared" si="49"/>
        <v>1</v>
      </c>
      <c r="AZ2832" s="142">
        <f>IF(BA2832="",0,IFERROR(IF(VLOOKUP(BA2832,BA$44:BA2831,1,0)&gt;0,0,0),1))</f>
        <v>0</v>
      </c>
      <c r="BA2832" s="143">
        <f>IF(DATOS!J2790=AW$45,DATOS!C2790,"")</f>
        <v>0</v>
      </c>
    </row>
    <row r="2833" spans="51:53" x14ac:dyDescent="0.25">
      <c r="AY2833" s="142">
        <f t="shared" si="49"/>
        <v>1</v>
      </c>
      <c r="AZ2833" s="142">
        <f>IF(BA2833="",0,IFERROR(IF(VLOOKUP(BA2833,BA$44:BA2832,1,0)&gt;0,0,0),1))</f>
        <v>0</v>
      </c>
      <c r="BA2833" s="143">
        <f>IF(DATOS!J2791=AW$45,DATOS!C2791,"")</f>
        <v>0</v>
      </c>
    </row>
    <row r="2834" spans="51:53" x14ac:dyDescent="0.25">
      <c r="AY2834" s="142">
        <f t="shared" si="49"/>
        <v>1</v>
      </c>
      <c r="AZ2834" s="142">
        <f>IF(BA2834="",0,IFERROR(IF(VLOOKUP(BA2834,BA$44:BA2833,1,0)&gt;0,0,0),1))</f>
        <v>0</v>
      </c>
      <c r="BA2834" s="143">
        <f>IF(DATOS!J2792=AW$45,DATOS!C2792,"")</f>
        <v>0</v>
      </c>
    </row>
    <row r="2835" spans="51:53" x14ac:dyDescent="0.25">
      <c r="AY2835" s="142">
        <f t="shared" si="49"/>
        <v>1</v>
      </c>
      <c r="AZ2835" s="142">
        <f>IF(BA2835="",0,IFERROR(IF(VLOOKUP(BA2835,BA$44:BA2834,1,0)&gt;0,0,0),1))</f>
        <v>0</v>
      </c>
      <c r="BA2835" s="143">
        <f>IF(DATOS!J2793=AW$45,DATOS!C2793,"")</f>
        <v>0</v>
      </c>
    </row>
    <row r="2836" spans="51:53" x14ac:dyDescent="0.25">
      <c r="AY2836" s="142">
        <f t="shared" si="49"/>
        <v>1</v>
      </c>
      <c r="AZ2836" s="142">
        <f>IF(BA2836="",0,IFERROR(IF(VLOOKUP(BA2836,BA$44:BA2835,1,0)&gt;0,0,0),1))</f>
        <v>0</v>
      </c>
      <c r="BA2836" s="143">
        <f>IF(DATOS!J2794=AW$45,DATOS!C2794,"")</f>
        <v>0</v>
      </c>
    </row>
    <row r="2837" spans="51:53" x14ac:dyDescent="0.25">
      <c r="AY2837" s="142">
        <f t="shared" si="49"/>
        <v>1</v>
      </c>
      <c r="AZ2837" s="142">
        <f>IF(BA2837="",0,IFERROR(IF(VLOOKUP(BA2837,BA$44:BA2836,1,0)&gt;0,0,0),1))</f>
        <v>0</v>
      </c>
      <c r="BA2837" s="143">
        <f>IF(DATOS!J2795=AW$45,DATOS!C2795,"")</f>
        <v>0</v>
      </c>
    </row>
    <row r="2838" spans="51:53" x14ac:dyDescent="0.25">
      <c r="AY2838" s="142">
        <f t="shared" si="49"/>
        <v>1</v>
      </c>
      <c r="AZ2838" s="142">
        <f>IF(BA2838="",0,IFERROR(IF(VLOOKUP(BA2838,BA$44:BA2837,1,0)&gt;0,0,0),1))</f>
        <v>0</v>
      </c>
      <c r="BA2838" s="143">
        <f>IF(DATOS!J2796=AW$45,DATOS!C2796,"")</f>
        <v>0</v>
      </c>
    </row>
    <row r="2839" spans="51:53" x14ac:dyDescent="0.25">
      <c r="AY2839" s="142">
        <f t="shared" si="49"/>
        <v>1</v>
      </c>
      <c r="AZ2839" s="142">
        <f>IF(BA2839="",0,IFERROR(IF(VLOOKUP(BA2839,BA$44:BA2838,1,0)&gt;0,0,0),1))</f>
        <v>0</v>
      </c>
      <c r="BA2839" s="143">
        <f>IF(DATOS!J2797=AW$45,DATOS!C2797,"")</f>
        <v>0</v>
      </c>
    </row>
    <row r="2840" spans="51:53" x14ac:dyDescent="0.25">
      <c r="AY2840" s="142">
        <f t="shared" si="49"/>
        <v>1</v>
      </c>
      <c r="AZ2840" s="142">
        <f>IF(BA2840="",0,IFERROR(IF(VLOOKUP(BA2840,BA$44:BA2839,1,0)&gt;0,0,0),1))</f>
        <v>0</v>
      </c>
      <c r="BA2840" s="143">
        <f>IF(DATOS!J2798=AW$45,DATOS!C2798,"")</f>
        <v>0</v>
      </c>
    </row>
    <row r="2841" spans="51:53" x14ac:dyDescent="0.25">
      <c r="AY2841" s="142">
        <f t="shared" si="49"/>
        <v>1</v>
      </c>
      <c r="AZ2841" s="142">
        <f>IF(BA2841="",0,IFERROR(IF(VLOOKUP(BA2841,BA$44:BA2840,1,0)&gt;0,0,0),1))</f>
        <v>0</v>
      </c>
      <c r="BA2841" s="143">
        <f>IF(DATOS!J2799=AW$45,DATOS!C2799,"")</f>
        <v>0</v>
      </c>
    </row>
    <row r="2842" spans="51:53" x14ac:dyDescent="0.25">
      <c r="AY2842" s="142">
        <f t="shared" si="49"/>
        <v>1</v>
      </c>
      <c r="AZ2842" s="142">
        <f>IF(BA2842="",0,IFERROR(IF(VLOOKUP(BA2842,BA$44:BA2841,1,0)&gt;0,0,0),1))</f>
        <v>0</v>
      </c>
      <c r="BA2842" s="143">
        <f>IF(DATOS!J2800=AW$45,DATOS!C2800,"")</f>
        <v>0</v>
      </c>
    </row>
    <row r="2843" spans="51:53" x14ac:dyDescent="0.25">
      <c r="AY2843" s="142">
        <f t="shared" si="49"/>
        <v>1</v>
      </c>
      <c r="AZ2843" s="142">
        <f>IF(BA2843="",0,IFERROR(IF(VLOOKUP(BA2843,BA$44:BA2842,1,0)&gt;0,0,0),1))</f>
        <v>0</v>
      </c>
      <c r="BA2843" s="143">
        <f>IF(DATOS!J2801=AW$45,DATOS!C2801,"")</f>
        <v>0</v>
      </c>
    </row>
    <row r="2844" spans="51:53" x14ac:dyDescent="0.25">
      <c r="AY2844" s="142">
        <f t="shared" si="49"/>
        <v>1</v>
      </c>
      <c r="AZ2844" s="142">
        <f>IF(BA2844="",0,IFERROR(IF(VLOOKUP(BA2844,BA$44:BA2843,1,0)&gt;0,0,0),1))</f>
        <v>0</v>
      </c>
      <c r="BA2844" s="143">
        <f>IF(DATOS!J2802=AW$45,DATOS!C2802,"")</f>
        <v>0</v>
      </c>
    </row>
    <row r="2845" spans="51:53" x14ac:dyDescent="0.25">
      <c r="AY2845" s="142">
        <f t="shared" si="49"/>
        <v>1</v>
      </c>
      <c r="AZ2845" s="142">
        <f>IF(BA2845="",0,IFERROR(IF(VLOOKUP(BA2845,BA$44:BA2844,1,0)&gt;0,0,0),1))</f>
        <v>0</v>
      </c>
      <c r="BA2845" s="143">
        <f>IF(DATOS!J2803=AW$45,DATOS!C2803,"")</f>
        <v>0</v>
      </c>
    </row>
    <row r="2846" spans="51:53" x14ac:dyDescent="0.25">
      <c r="AY2846" s="142">
        <f t="shared" si="49"/>
        <v>1</v>
      </c>
      <c r="AZ2846" s="142">
        <f>IF(BA2846="",0,IFERROR(IF(VLOOKUP(BA2846,BA$44:BA2845,1,0)&gt;0,0,0),1))</f>
        <v>0</v>
      </c>
      <c r="BA2846" s="143">
        <f>IF(DATOS!J2804=AW$45,DATOS!C2804,"")</f>
        <v>0</v>
      </c>
    </row>
    <row r="2847" spans="51:53" x14ac:dyDescent="0.25">
      <c r="AY2847" s="142">
        <f t="shared" si="49"/>
        <v>1</v>
      </c>
      <c r="AZ2847" s="142">
        <f>IF(BA2847="",0,IFERROR(IF(VLOOKUP(BA2847,BA$44:BA2846,1,0)&gt;0,0,0),1))</f>
        <v>0</v>
      </c>
      <c r="BA2847" s="143">
        <f>IF(DATOS!J2805=AW$45,DATOS!C2805,"")</f>
        <v>0</v>
      </c>
    </row>
    <row r="2848" spans="51:53" x14ac:dyDescent="0.25">
      <c r="AY2848" s="142">
        <f t="shared" si="49"/>
        <v>1</v>
      </c>
      <c r="AZ2848" s="142">
        <f>IF(BA2848="",0,IFERROR(IF(VLOOKUP(BA2848,BA$44:BA2847,1,0)&gt;0,0,0),1))</f>
        <v>0</v>
      </c>
      <c r="BA2848" s="143">
        <f>IF(DATOS!J2806=AW$45,DATOS!C2806,"")</f>
        <v>0</v>
      </c>
    </row>
    <row r="2849" spans="51:53" x14ac:dyDescent="0.25">
      <c r="AY2849" s="142">
        <f t="shared" si="49"/>
        <v>1</v>
      </c>
      <c r="AZ2849" s="142">
        <f>IF(BA2849="",0,IFERROR(IF(VLOOKUP(BA2849,BA$44:BA2848,1,0)&gt;0,0,0),1))</f>
        <v>0</v>
      </c>
      <c r="BA2849" s="143">
        <f>IF(DATOS!J2807=AW$45,DATOS!C2807,"")</f>
        <v>0</v>
      </c>
    </row>
    <row r="2850" spans="51:53" x14ac:dyDescent="0.25">
      <c r="AY2850" s="142">
        <f t="shared" si="49"/>
        <v>1</v>
      </c>
      <c r="AZ2850" s="142">
        <f>IF(BA2850="",0,IFERROR(IF(VLOOKUP(BA2850,BA$44:BA2849,1,0)&gt;0,0,0),1))</f>
        <v>0</v>
      </c>
      <c r="BA2850" s="143">
        <f>IF(DATOS!J2808=AW$45,DATOS!C2808,"")</f>
        <v>0</v>
      </c>
    </row>
    <row r="2851" spans="51:53" x14ac:dyDescent="0.25">
      <c r="AY2851" s="142">
        <f t="shared" si="49"/>
        <v>1</v>
      </c>
      <c r="AZ2851" s="142">
        <f>IF(BA2851="",0,IFERROR(IF(VLOOKUP(BA2851,BA$44:BA2850,1,0)&gt;0,0,0),1))</f>
        <v>0</v>
      </c>
      <c r="BA2851" s="143">
        <f>IF(DATOS!J2809=AW$45,DATOS!C2809,"")</f>
        <v>0</v>
      </c>
    </row>
    <row r="2852" spans="51:53" x14ac:dyDescent="0.25">
      <c r="AY2852" s="142">
        <f t="shared" si="49"/>
        <v>1</v>
      </c>
      <c r="AZ2852" s="142">
        <f>IF(BA2852="",0,IFERROR(IF(VLOOKUP(BA2852,BA$44:BA2851,1,0)&gt;0,0,0),1))</f>
        <v>0</v>
      </c>
      <c r="BA2852" s="143">
        <f>IF(DATOS!J2810=AW$45,DATOS!C2810,"")</f>
        <v>0</v>
      </c>
    </row>
    <row r="2853" spans="51:53" x14ac:dyDescent="0.25">
      <c r="AY2853" s="142">
        <f t="shared" si="49"/>
        <v>1</v>
      </c>
      <c r="AZ2853" s="142">
        <f>IF(BA2853="",0,IFERROR(IF(VLOOKUP(BA2853,BA$44:BA2852,1,0)&gt;0,0,0),1))</f>
        <v>0</v>
      </c>
      <c r="BA2853" s="143">
        <f>IF(DATOS!J2811=AW$45,DATOS!C2811,"")</f>
        <v>0</v>
      </c>
    </row>
    <row r="2854" spans="51:53" x14ac:dyDescent="0.25">
      <c r="AY2854" s="142">
        <f t="shared" si="49"/>
        <v>1</v>
      </c>
      <c r="AZ2854" s="142">
        <f>IF(BA2854="",0,IFERROR(IF(VLOOKUP(BA2854,BA$44:BA2853,1,0)&gt;0,0,0),1))</f>
        <v>0</v>
      </c>
      <c r="BA2854" s="143">
        <f>IF(DATOS!J2812=AW$45,DATOS!C2812,"")</f>
        <v>0</v>
      </c>
    </row>
    <row r="2855" spans="51:53" x14ac:dyDescent="0.25">
      <c r="AY2855" s="142">
        <f t="shared" si="49"/>
        <v>1</v>
      </c>
      <c r="AZ2855" s="142">
        <f>IF(BA2855="",0,IFERROR(IF(VLOOKUP(BA2855,BA$44:BA2854,1,0)&gt;0,0,0),1))</f>
        <v>0</v>
      </c>
      <c r="BA2855" s="143">
        <f>IF(DATOS!J2813=AW$45,DATOS!C2813,"")</f>
        <v>0</v>
      </c>
    </row>
    <row r="2856" spans="51:53" x14ac:dyDescent="0.25">
      <c r="AY2856" s="142">
        <f t="shared" si="49"/>
        <v>1</v>
      </c>
      <c r="AZ2856" s="142">
        <f>IF(BA2856="",0,IFERROR(IF(VLOOKUP(BA2856,BA$44:BA2855,1,0)&gt;0,0,0),1))</f>
        <v>0</v>
      </c>
      <c r="BA2856" s="143">
        <f>IF(DATOS!J2814=AW$45,DATOS!C2814,"")</f>
        <v>0</v>
      </c>
    </row>
    <row r="2857" spans="51:53" x14ac:dyDescent="0.25">
      <c r="AY2857" s="142">
        <f t="shared" si="49"/>
        <v>1</v>
      </c>
      <c r="AZ2857" s="142">
        <f>IF(BA2857="",0,IFERROR(IF(VLOOKUP(BA2857,BA$44:BA2856,1,0)&gt;0,0,0),1))</f>
        <v>0</v>
      </c>
      <c r="BA2857" s="143">
        <f>IF(DATOS!J2815=AW$45,DATOS!C2815,"")</f>
        <v>0</v>
      </c>
    </row>
    <row r="2858" spans="51:53" x14ac:dyDescent="0.25">
      <c r="AY2858" s="142">
        <f t="shared" si="49"/>
        <v>1</v>
      </c>
      <c r="AZ2858" s="142">
        <f>IF(BA2858="",0,IFERROR(IF(VLOOKUP(BA2858,BA$44:BA2857,1,0)&gt;0,0,0),1))</f>
        <v>0</v>
      </c>
      <c r="BA2858" s="143">
        <f>IF(DATOS!J2816=AW$45,DATOS!C2816,"")</f>
        <v>0</v>
      </c>
    </row>
    <row r="2859" spans="51:53" x14ac:dyDescent="0.25">
      <c r="AY2859" s="142">
        <f t="shared" si="49"/>
        <v>1</v>
      </c>
      <c r="AZ2859" s="142">
        <f>IF(BA2859="",0,IFERROR(IF(VLOOKUP(BA2859,BA$44:BA2858,1,0)&gt;0,0,0),1))</f>
        <v>0</v>
      </c>
      <c r="BA2859" s="143">
        <f>IF(DATOS!J2817=AW$45,DATOS!C2817,"")</f>
        <v>0</v>
      </c>
    </row>
    <row r="2860" spans="51:53" x14ac:dyDescent="0.25">
      <c r="AY2860" s="142">
        <f t="shared" ref="AY2860:AY2923" si="50">AY2859+AZ2860</f>
        <v>1</v>
      </c>
      <c r="AZ2860" s="142">
        <f>IF(BA2860="",0,IFERROR(IF(VLOOKUP(BA2860,BA$44:BA2859,1,0)&gt;0,0,0),1))</f>
        <v>0</v>
      </c>
      <c r="BA2860" s="143">
        <f>IF(DATOS!J2818=AW$45,DATOS!C2818,"")</f>
        <v>0</v>
      </c>
    </row>
    <row r="2861" spans="51:53" x14ac:dyDescent="0.25">
      <c r="AY2861" s="142">
        <f t="shared" si="50"/>
        <v>1</v>
      </c>
      <c r="AZ2861" s="142">
        <f>IF(BA2861="",0,IFERROR(IF(VLOOKUP(BA2861,BA$44:BA2860,1,0)&gt;0,0,0),1))</f>
        <v>0</v>
      </c>
      <c r="BA2861" s="143">
        <f>IF(DATOS!J2819=AW$45,DATOS!C2819,"")</f>
        <v>0</v>
      </c>
    </row>
    <row r="2862" spans="51:53" x14ac:dyDescent="0.25">
      <c r="AY2862" s="142">
        <f t="shared" si="50"/>
        <v>1</v>
      </c>
      <c r="AZ2862" s="142">
        <f>IF(BA2862="",0,IFERROR(IF(VLOOKUP(BA2862,BA$44:BA2861,1,0)&gt;0,0,0),1))</f>
        <v>0</v>
      </c>
      <c r="BA2862" s="143">
        <f>IF(DATOS!J2820=AW$45,DATOS!C2820,"")</f>
        <v>0</v>
      </c>
    </row>
    <row r="2863" spans="51:53" x14ac:dyDescent="0.25">
      <c r="AY2863" s="142">
        <f t="shared" si="50"/>
        <v>1</v>
      </c>
      <c r="AZ2863" s="142">
        <f>IF(BA2863="",0,IFERROR(IF(VLOOKUP(BA2863,BA$44:BA2862,1,0)&gt;0,0,0),1))</f>
        <v>0</v>
      </c>
      <c r="BA2863" s="143">
        <f>IF(DATOS!J2821=AW$45,DATOS!C2821,"")</f>
        <v>0</v>
      </c>
    </row>
    <row r="2864" spans="51:53" x14ac:dyDescent="0.25">
      <c r="AY2864" s="142">
        <f t="shared" si="50"/>
        <v>1</v>
      </c>
      <c r="AZ2864" s="142">
        <f>IF(BA2864="",0,IFERROR(IF(VLOOKUP(BA2864,BA$44:BA2863,1,0)&gt;0,0,0),1))</f>
        <v>0</v>
      </c>
      <c r="BA2864" s="143">
        <f>IF(DATOS!J2822=AW$45,DATOS!C2822,"")</f>
        <v>0</v>
      </c>
    </row>
    <row r="2865" spans="51:53" x14ac:dyDescent="0.25">
      <c r="AY2865" s="142">
        <f t="shared" si="50"/>
        <v>1</v>
      </c>
      <c r="AZ2865" s="142">
        <f>IF(BA2865="",0,IFERROR(IF(VLOOKUP(BA2865,BA$44:BA2864,1,0)&gt;0,0,0),1))</f>
        <v>0</v>
      </c>
      <c r="BA2865" s="143">
        <f>IF(DATOS!J2823=AW$45,DATOS!C2823,"")</f>
        <v>0</v>
      </c>
    </row>
    <row r="2866" spans="51:53" x14ac:dyDescent="0.25">
      <c r="AY2866" s="142">
        <f t="shared" si="50"/>
        <v>1</v>
      </c>
      <c r="AZ2866" s="142">
        <f>IF(BA2866="",0,IFERROR(IF(VLOOKUP(BA2866,BA$44:BA2865,1,0)&gt;0,0,0),1))</f>
        <v>0</v>
      </c>
      <c r="BA2866" s="143">
        <f>IF(DATOS!J2824=AW$45,DATOS!C2824,"")</f>
        <v>0</v>
      </c>
    </row>
    <row r="2867" spans="51:53" x14ac:dyDescent="0.25">
      <c r="AY2867" s="142">
        <f t="shared" si="50"/>
        <v>1</v>
      </c>
      <c r="AZ2867" s="142">
        <f>IF(BA2867="",0,IFERROR(IF(VLOOKUP(BA2867,BA$44:BA2866,1,0)&gt;0,0,0),1))</f>
        <v>0</v>
      </c>
      <c r="BA2867" s="143">
        <f>IF(DATOS!J2825=AW$45,DATOS!C2825,"")</f>
        <v>0</v>
      </c>
    </row>
    <row r="2868" spans="51:53" x14ac:dyDescent="0.25">
      <c r="AY2868" s="142">
        <f t="shared" si="50"/>
        <v>1</v>
      </c>
      <c r="AZ2868" s="142">
        <f>IF(BA2868="",0,IFERROR(IF(VLOOKUP(BA2868,BA$44:BA2867,1,0)&gt;0,0,0),1))</f>
        <v>0</v>
      </c>
      <c r="BA2868" s="143">
        <f>IF(DATOS!J2826=AW$45,DATOS!C2826,"")</f>
        <v>0</v>
      </c>
    </row>
    <row r="2869" spans="51:53" x14ac:dyDescent="0.25">
      <c r="AY2869" s="142">
        <f t="shared" si="50"/>
        <v>1</v>
      </c>
      <c r="AZ2869" s="142">
        <f>IF(BA2869="",0,IFERROR(IF(VLOOKUP(BA2869,BA$44:BA2868,1,0)&gt;0,0,0),1))</f>
        <v>0</v>
      </c>
      <c r="BA2869" s="143">
        <f>IF(DATOS!J2827=AW$45,DATOS!C2827,"")</f>
        <v>0</v>
      </c>
    </row>
    <row r="2870" spans="51:53" x14ac:dyDescent="0.25">
      <c r="AY2870" s="142">
        <f t="shared" si="50"/>
        <v>1</v>
      </c>
      <c r="AZ2870" s="142">
        <f>IF(BA2870="",0,IFERROR(IF(VLOOKUP(BA2870,BA$44:BA2869,1,0)&gt;0,0,0),1))</f>
        <v>0</v>
      </c>
      <c r="BA2870" s="143">
        <f>IF(DATOS!J2828=AW$45,DATOS!C2828,"")</f>
        <v>0</v>
      </c>
    </row>
    <row r="2871" spans="51:53" x14ac:dyDescent="0.25">
      <c r="AY2871" s="142">
        <f t="shared" si="50"/>
        <v>1</v>
      </c>
      <c r="AZ2871" s="142">
        <f>IF(BA2871="",0,IFERROR(IF(VLOOKUP(BA2871,BA$44:BA2870,1,0)&gt;0,0,0),1))</f>
        <v>0</v>
      </c>
      <c r="BA2871" s="143">
        <f>IF(DATOS!J2829=AW$45,DATOS!C2829,"")</f>
        <v>0</v>
      </c>
    </row>
    <row r="2872" spans="51:53" x14ac:dyDescent="0.25">
      <c r="AY2872" s="142">
        <f t="shared" si="50"/>
        <v>1</v>
      </c>
      <c r="AZ2872" s="142">
        <f>IF(BA2872="",0,IFERROR(IF(VLOOKUP(BA2872,BA$44:BA2871,1,0)&gt;0,0,0),1))</f>
        <v>0</v>
      </c>
      <c r="BA2872" s="143">
        <f>IF(DATOS!J2830=AW$45,DATOS!C2830,"")</f>
        <v>0</v>
      </c>
    </row>
    <row r="2873" spans="51:53" x14ac:dyDescent="0.25">
      <c r="AY2873" s="142">
        <f t="shared" si="50"/>
        <v>1</v>
      </c>
      <c r="AZ2873" s="142">
        <f>IF(BA2873="",0,IFERROR(IF(VLOOKUP(BA2873,BA$44:BA2872,1,0)&gt;0,0,0),1))</f>
        <v>0</v>
      </c>
      <c r="BA2873" s="143">
        <f>IF(DATOS!J2831=AW$45,DATOS!C2831,"")</f>
        <v>0</v>
      </c>
    </row>
    <row r="2874" spans="51:53" x14ac:dyDescent="0.25">
      <c r="AY2874" s="142">
        <f t="shared" si="50"/>
        <v>1</v>
      </c>
      <c r="AZ2874" s="142">
        <f>IF(BA2874="",0,IFERROR(IF(VLOOKUP(BA2874,BA$44:BA2873,1,0)&gt;0,0,0),1))</f>
        <v>0</v>
      </c>
      <c r="BA2874" s="143">
        <f>IF(DATOS!J2832=AW$45,DATOS!C2832,"")</f>
        <v>0</v>
      </c>
    </row>
    <row r="2875" spans="51:53" x14ac:dyDescent="0.25">
      <c r="AY2875" s="142">
        <f t="shared" si="50"/>
        <v>1</v>
      </c>
      <c r="AZ2875" s="142">
        <f>IF(BA2875="",0,IFERROR(IF(VLOOKUP(BA2875,BA$44:BA2874,1,0)&gt;0,0,0),1))</f>
        <v>0</v>
      </c>
      <c r="BA2875" s="143">
        <f>IF(DATOS!J2833=AW$45,DATOS!C2833,"")</f>
        <v>0</v>
      </c>
    </row>
    <row r="2876" spans="51:53" x14ac:dyDescent="0.25">
      <c r="AY2876" s="142">
        <f t="shared" si="50"/>
        <v>1</v>
      </c>
      <c r="AZ2876" s="142">
        <f>IF(BA2876="",0,IFERROR(IF(VLOOKUP(BA2876,BA$44:BA2875,1,0)&gt;0,0,0),1))</f>
        <v>0</v>
      </c>
      <c r="BA2876" s="143">
        <f>IF(DATOS!J2834=AW$45,DATOS!C2834,"")</f>
        <v>0</v>
      </c>
    </row>
    <row r="2877" spans="51:53" x14ac:dyDescent="0.25">
      <c r="AY2877" s="142">
        <f t="shared" si="50"/>
        <v>1</v>
      </c>
      <c r="AZ2877" s="142">
        <f>IF(BA2877="",0,IFERROR(IF(VLOOKUP(BA2877,BA$44:BA2876,1,0)&gt;0,0,0),1))</f>
        <v>0</v>
      </c>
      <c r="BA2877" s="143">
        <f>IF(DATOS!J2835=AW$45,DATOS!C2835,"")</f>
        <v>0</v>
      </c>
    </row>
    <row r="2878" spans="51:53" x14ac:dyDescent="0.25">
      <c r="AY2878" s="142">
        <f t="shared" si="50"/>
        <v>1</v>
      </c>
      <c r="AZ2878" s="142">
        <f>IF(BA2878="",0,IFERROR(IF(VLOOKUP(BA2878,BA$44:BA2877,1,0)&gt;0,0,0),1))</f>
        <v>0</v>
      </c>
      <c r="BA2878" s="143">
        <f>IF(DATOS!J2836=AW$45,DATOS!C2836,"")</f>
        <v>0</v>
      </c>
    </row>
    <row r="2879" spans="51:53" x14ac:dyDescent="0.25">
      <c r="AY2879" s="142">
        <f t="shared" si="50"/>
        <v>1</v>
      </c>
      <c r="AZ2879" s="142">
        <f>IF(BA2879="",0,IFERROR(IF(VLOOKUP(BA2879,BA$44:BA2878,1,0)&gt;0,0,0),1))</f>
        <v>0</v>
      </c>
      <c r="BA2879" s="143">
        <f>IF(DATOS!J2837=AW$45,DATOS!C2837,"")</f>
        <v>0</v>
      </c>
    </row>
    <row r="2880" spans="51:53" x14ac:dyDescent="0.25">
      <c r="AY2880" s="142">
        <f t="shared" si="50"/>
        <v>1</v>
      </c>
      <c r="AZ2880" s="142">
        <f>IF(BA2880="",0,IFERROR(IF(VLOOKUP(BA2880,BA$44:BA2879,1,0)&gt;0,0,0),1))</f>
        <v>0</v>
      </c>
      <c r="BA2880" s="143">
        <f>IF(DATOS!J2838=AW$45,DATOS!C2838,"")</f>
        <v>0</v>
      </c>
    </row>
    <row r="2881" spans="51:53" x14ac:dyDescent="0.25">
      <c r="AY2881" s="142">
        <f t="shared" si="50"/>
        <v>1</v>
      </c>
      <c r="AZ2881" s="142">
        <f>IF(BA2881="",0,IFERROR(IF(VLOOKUP(BA2881,BA$44:BA2880,1,0)&gt;0,0,0),1))</f>
        <v>0</v>
      </c>
      <c r="BA2881" s="143">
        <f>IF(DATOS!J2839=AW$45,DATOS!C2839,"")</f>
        <v>0</v>
      </c>
    </row>
    <row r="2882" spans="51:53" x14ac:dyDescent="0.25">
      <c r="AY2882" s="142">
        <f t="shared" si="50"/>
        <v>1</v>
      </c>
      <c r="AZ2882" s="142">
        <f>IF(BA2882="",0,IFERROR(IF(VLOOKUP(BA2882,BA$44:BA2881,1,0)&gt;0,0,0),1))</f>
        <v>0</v>
      </c>
      <c r="BA2882" s="143">
        <f>IF(DATOS!J2840=AW$45,DATOS!C2840,"")</f>
        <v>0</v>
      </c>
    </row>
    <row r="2883" spans="51:53" x14ac:dyDescent="0.25">
      <c r="AY2883" s="142">
        <f t="shared" si="50"/>
        <v>1</v>
      </c>
      <c r="AZ2883" s="142">
        <f>IF(BA2883="",0,IFERROR(IF(VLOOKUP(BA2883,BA$44:BA2882,1,0)&gt;0,0,0),1))</f>
        <v>0</v>
      </c>
      <c r="BA2883" s="143">
        <f>IF(DATOS!J2841=AW$45,DATOS!C2841,"")</f>
        <v>0</v>
      </c>
    </row>
    <row r="2884" spans="51:53" x14ac:dyDescent="0.25">
      <c r="AY2884" s="142">
        <f t="shared" si="50"/>
        <v>1</v>
      </c>
      <c r="AZ2884" s="142">
        <f>IF(BA2884="",0,IFERROR(IF(VLOOKUP(BA2884,BA$44:BA2883,1,0)&gt;0,0,0),1))</f>
        <v>0</v>
      </c>
      <c r="BA2884" s="143">
        <f>IF(DATOS!J2842=AW$45,DATOS!C2842,"")</f>
        <v>0</v>
      </c>
    </row>
    <row r="2885" spans="51:53" x14ac:dyDescent="0.25">
      <c r="AY2885" s="142">
        <f t="shared" si="50"/>
        <v>1</v>
      </c>
      <c r="AZ2885" s="142">
        <f>IF(BA2885="",0,IFERROR(IF(VLOOKUP(BA2885,BA$44:BA2884,1,0)&gt;0,0,0),1))</f>
        <v>0</v>
      </c>
      <c r="BA2885" s="143">
        <f>IF(DATOS!J2843=AW$45,DATOS!C2843,"")</f>
        <v>0</v>
      </c>
    </row>
    <row r="2886" spans="51:53" x14ac:dyDescent="0.25">
      <c r="AY2886" s="142">
        <f t="shared" si="50"/>
        <v>1</v>
      </c>
      <c r="AZ2886" s="142">
        <f>IF(BA2886="",0,IFERROR(IF(VLOOKUP(BA2886,BA$44:BA2885,1,0)&gt;0,0,0),1))</f>
        <v>0</v>
      </c>
      <c r="BA2886" s="143">
        <f>IF(DATOS!J2844=AW$45,DATOS!C2844,"")</f>
        <v>0</v>
      </c>
    </row>
    <row r="2887" spans="51:53" x14ac:dyDescent="0.25">
      <c r="AY2887" s="142">
        <f t="shared" si="50"/>
        <v>1</v>
      </c>
      <c r="AZ2887" s="142">
        <f>IF(BA2887="",0,IFERROR(IF(VLOOKUP(BA2887,BA$44:BA2886,1,0)&gt;0,0,0),1))</f>
        <v>0</v>
      </c>
      <c r="BA2887" s="143">
        <f>IF(DATOS!J2845=AW$45,DATOS!C2845,"")</f>
        <v>0</v>
      </c>
    </row>
    <row r="2888" spans="51:53" x14ac:dyDescent="0.25">
      <c r="AY2888" s="142">
        <f t="shared" si="50"/>
        <v>1</v>
      </c>
      <c r="AZ2888" s="142">
        <f>IF(BA2888="",0,IFERROR(IF(VLOOKUP(BA2888,BA$44:BA2887,1,0)&gt;0,0,0),1))</f>
        <v>0</v>
      </c>
      <c r="BA2888" s="143">
        <f>IF(DATOS!J2846=AW$45,DATOS!C2846,"")</f>
        <v>0</v>
      </c>
    </row>
    <row r="2889" spans="51:53" x14ac:dyDescent="0.25">
      <c r="AY2889" s="142">
        <f t="shared" si="50"/>
        <v>1</v>
      </c>
      <c r="AZ2889" s="142">
        <f>IF(BA2889="",0,IFERROR(IF(VLOOKUP(BA2889,BA$44:BA2888,1,0)&gt;0,0,0),1))</f>
        <v>0</v>
      </c>
      <c r="BA2889" s="143">
        <f>IF(DATOS!J2847=AW$45,DATOS!C2847,"")</f>
        <v>0</v>
      </c>
    </row>
    <row r="2890" spans="51:53" x14ac:dyDescent="0.25">
      <c r="AY2890" s="142">
        <f t="shared" si="50"/>
        <v>1</v>
      </c>
      <c r="AZ2890" s="142">
        <f>IF(BA2890="",0,IFERROR(IF(VLOOKUP(BA2890,BA$44:BA2889,1,0)&gt;0,0,0),1))</f>
        <v>0</v>
      </c>
      <c r="BA2890" s="143">
        <f>IF(DATOS!J2848=AW$45,DATOS!C2848,"")</f>
        <v>0</v>
      </c>
    </row>
    <row r="2891" spans="51:53" x14ac:dyDescent="0.25">
      <c r="AY2891" s="142">
        <f t="shared" si="50"/>
        <v>1</v>
      </c>
      <c r="AZ2891" s="142">
        <f>IF(BA2891="",0,IFERROR(IF(VLOOKUP(BA2891,BA$44:BA2890,1,0)&gt;0,0,0),1))</f>
        <v>0</v>
      </c>
      <c r="BA2891" s="143">
        <f>IF(DATOS!J2849=AW$45,DATOS!C2849,"")</f>
        <v>0</v>
      </c>
    </row>
    <row r="2892" spans="51:53" x14ac:dyDescent="0.25">
      <c r="AY2892" s="142">
        <f t="shared" si="50"/>
        <v>1</v>
      </c>
      <c r="AZ2892" s="142">
        <f>IF(BA2892="",0,IFERROR(IF(VLOOKUP(BA2892,BA$44:BA2891,1,0)&gt;0,0,0),1))</f>
        <v>0</v>
      </c>
      <c r="BA2892" s="143">
        <f>IF(DATOS!J2850=AW$45,DATOS!C2850,"")</f>
        <v>0</v>
      </c>
    </row>
    <row r="2893" spans="51:53" x14ac:dyDescent="0.25">
      <c r="AY2893" s="142">
        <f t="shared" si="50"/>
        <v>1</v>
      </c>
      <c r="AZ2893" s="142">
        <f>IF(BA2893="",0,IFERROR(IF(VLOOKUP(BA2893,BA$44:BA2892,1,0)&gt;0,0,0),1))</f>
        <v>0</v>
      </c>
      <c r="BA2893" s="143">
        <f>IF(DATOS!J2851=AW$45,DATOS!C2851,"")</f>
        <v>0</v>
      </c>
    </row>
    <row r="2894" spans="51:53" x14ac:dyDescent="0.25">
      <c r="AY2894" s="142">
        <f t="shared" si="50"/>
        <v>1</v>
      </c>
      <c r="AZ2894" s="142">
        <f>IF(BA2894="",0,IFERROR(IF(VLOOKUP(BA2894,BA$44:BA2893,1,0)&gt;0,0,0),1))</f>
        <v>0</v>
      </c>
      <c r="BA2894" s="143">
        <f>IF(DATOS!J2852=AW$45,DATOS!C2852,"")</f>
        <v>0</v>
      </c>
    </row>
    <row r="2895" spans="51:53" x14ac:dyDescent="0.25">
      <c r="AY2895" s="142">
        <f t="shared" si="50"/>
        <v>1</v>
      </c>
      <c r="AZ2895" s="142">
        <f>IF(BA2895="",0,IFERROR(IF(VLOOKUP(BA2895,BA$44:BA2894,1,0)&gt;0,0,0),1))</f>
        <v>0</v>
      </c>
      <c r="BA2895" s="143">
        <f>IF(DATOS!J2853=AW$45,DATOS!C2853,"")</f>
        <v>0</v>
      </c>
    </row>
    <row r="2896" spans="51:53" x14ac:dyDescent="0.25">
      <c r="AY2896" s="142">
        <f t="shared" si="50"/>
        <v>1</v>
      </c>
      <c r="AZ2896" s="142">
        <f>IF(BA2896="",0,IFERROR(IF(VLOOKUP(BA2896,BA$44:BA2895,1,0)&gt;0,0,0),1))</f>
        <v>0</v>
      </c>
      <c r="BA2896" s="143">
        <f>IF(DATOS!J2854=AW$45,DATOS!C2854,"")</f>
        <v>0</v>
      </c>
    </row>
    <row r="2897" spans="51:53" x14ac:dyDescent="0.25">
      <c r="AY2897" s="142">
        <f t="shared" si="50"/>
        <v>1</v>
      </c>
      <c r="AZ2897" s="142">
        <f>IF(BA2897="",0,IFERROR(IF(VLOOKUP(BA2897,BA$44:BA2896,1,0)&gt;0,0,0),1))</f>
        <v>0</v>
      </c>
      <c r="BA2897" s="143">
        <f>IF(DATOS!J2855=AW$45,DATOS!C2855,"")</f>
        <v>0</v>
      </c>
    </row>
    <row r="2898" spans="51:53" x14ac:dyDescent="0.25">
      <c r="AY2898" s="142">
        <f t="shared" si="50"/>
        <v>1</v>
      </c>
      <c r="AZ2898" s="142">
        <f>IF(BA2898="",0,IFERROR(IF(VLOOKUP(BA2898,BA$44:BA2897,1,0)&gt;0,0,0),1))</f>
        <v>0</v>
      </c>
      <c r="BA2898" s="143">
        <f>IF(DATOS!J2856=AW$45,DATOS!C2856,"")</f>
        <v>0</v>
      </c>
    </row>
    <row r="2899" spans="51:53" x14ac:dyDescent="0.25">
      <c r="AY2899" s="142">
        <f t="shared" si="50"/>
        <v>1</v>
      </c>
      <c r="AZ2899" s="142">
        <f>IF(BA2899="",0,IFERROR(IF(VLOOKUP(BA2899,BA$44:BA2898,1,0)&gt;0,0,0),1))</f>
        <v>0</v>
      </c>
      <c r="BA2899" s="143">
        <f>IF(DATOS!J2857=AW$45,DATOS!C2857,"")</f>
        <v>0</v>
      </c>
    </row>
    <row r="2900" spans="51:53" x14ac:dyDescent="0.25">
      <c r="AY2900" s="142">
        <f t="shared" si="50"/>
        <v>1</v>
      </c>
      <c r="AZ2900" s="142">
        <f>IF(BA2900="",0,IFERROR(IF(VLOOKUP(BA2900,BA$44:BA2899,1,0)&gt;0,0,0),1))</f>
        <v>0</v>
      </c>
      <c r="BA2900" s="143">
        <f>IF(DATOS!J2858=AW$45,DATOS!C2858,"")</f>
        <v>0</v>
      </c>
    </row>
    <row r="2901" spans="51:53" x14ac:dyDescent="0.25">
      <c r="AY2901" s="142">
        <f t="shared" si="50"/>
        <v>1</v>
      </c>
      <c r="AZ2901" s="142">
        <f>IF(BA2901="",0,IFERROR(IF(VLOOKUP(BA2901,BA$44:BA2900,1,0)&gt;0,0,0),1))</f>
        <v>0</v>
      </c>
      <c r="BA2901" s="143">
        <f>IF(DATOS!J2859=AW$45,DATOS!C2859,"")</f>
        <v>0</v>
      </c>
    </row>
    <row r="2902" spans="51:53" x14ac:dyDescent="0.25">
      <c r="AY2902" s="142">
        <f t="shared" si="50"/>
        <v>1</v>
      </c>
      <c r="AZ2902" s="142">
        <f>IF(BA2902="",0,IFERROR(IF(VLOOKUP(BA2902,BA$44:BA2901,1,0)&gt;0,0,0),1))</f>
        <v>0</v>
      </c>
      <c r="BA2902" s="143">
        <f>IF(DATOS!J2860=AW$45,DATOS!C2860,"")</f>
        <v>0</v>
      </c>
    </row>
    <row r="2903" spans="51:53" x14ac:dyDescent="0.25">
      <c r="AY2903" s="142">
        <f t="shared" si="50"/>
        <v>1</v>
      </c>
      <c r="AZ2903" s="142">
        <f>IF(BA2903="",0,IFERROR(IF(VLOOKUP(BA2903,BA$44:BA2902,1,0)&gt;0,0,0),1))</f>
        <v>0</v>
      </c>
      <c r="BA2903" s="143">
        <f>IF(DATOS!J2861=AW$45,DATOS!C2861,"")</f>
        <v>0</v>
      </c>
    </row>
    <row r="2904" spans="51:53" x14ac:dyDescent="0.25">
      <c r="AY2904" s="142">
        <f t="shared" si="50"/>
        <v>1</v>
      </c>
      <c r="AZ2904" s="142">
        <f>IF(BA2904="",0,IFERROR(IF(VLOOKUP(BA2904,BA$44:BA2903,1,0)&gt;0,0,0),1))</f>
        <v>0</v>
      </c>
      <c r="BA2904" s="143">
        <f>IF(DATOS!J2862=AW$45,DATOS!C2862,"")</f>
        <v>0</v>
      </c>
    </row>
    <row r="2905" spans="51:53" x14ac:dyDescent="0.25">
      <c r="AY2905" s="142">
        <f t="shared" si="50"/>
        <v>1</v>
      </c>
      <c r="AZ2905" s="142">
        <f>IF(BA2905="",0,IFERROR(IF(VLOOKUP(BA2905,BA$44:BA2904,1,0)&gt;0,0,0),1))</f>
        <v>0</v>
      </c>
      <c r="BA2905" s="143">
        <f>IF(DATOS!J2863=AW$45,DATOS!C2863,"")</f>
        <v>0</v>
      </c>
    </row>
    <row r="2906" spans="51:53" x14ac:dyDescent="0.25">
      <c r="AY2906" s="142">
        <f t="shared" si="50"/>
        <v>1</v>
      </c>
      <c r="AZ2906" s="142">
        <f>IF(BA2906="",0,IFERROR(IF(VLOOKUP(BA2906,BA$44:BA2905,1,0)&gt;0,0,0),1))</f>
        <v>0</v>
      </c>
      <c r="BA2906" s="143">
        <f>IF(DATOS!J2864=AW$45,DATOS!C2864,"")</f>
        <v>0</v>
      </c>
    </row>
    <row r="2907" spans="51:53" x14ac:dyDescent="0.25">
      <c r="AY2907" s="142">
        <f t="shared" si="50"/>
        <v>1</v>
      </c>
      <c r="AZ2907" s="142">
        <f>IF(BA2907="",0,IFERROR(IF(VLOOKUP(BA2907,BA$44:BA2906,1,0)&gt;0,0,0),1))</f>
        <v>0</v>
      </c>
      <c r="BA2907" s="143">
        <f>IF(DATOS!J2865=AW$45,DATOS!C2865,"")</f>
        <v>0</v>
      </c>
    </row>
    <row r="2908" spans="51:53" x14ac:dyDescent="0.25">
      <c r="AY2908" s="142">
        <f t="shared" si="50"/>
        <v>1</v>
      </c>
      <c r="AZ2908" s="142">
        <f>IF(BA2908="",0,IFERROR(IF(VLOOKUP(BA2908,BA$44:BA2907,1,0)&gt;0,0,0),1))</f>
        <v>0</v>
      </c>
      <c r="BA2908" s="143">
        <f>IF(DATOS!J2866=AW$45,DATOS!C2866,"")</f>
        <v>0</v>
      </c>
    </row>
    <row r="2909" spans="51:53" x14ac:dyDescent="0.25">
      <c r="AY2909" s="142">
        <f t="shared" si="50"/>
        <v>1</v>
      </c>
      <c r="AZ2909" s="142">
        <f>IF(BA2909="",0,IFERROR(IF(VLOOKUP(BA2909,BA$44:BA2908,1,0)&gt;0,0,0),1))</f>
        <v>0</v>
      </c>
      <c r="BA2909" s="143">
        <f>IF(DATOS!J2867=AW$45,DATOS!C2867,"")</f>
        <v>0</v>
      </c>
    </row>
    <row r="2910" spans="51:53" x14ac:dyDescent="0.25">
      <c r="AY2910" s="142">
        <f t="shared" si="50"/>
        <v>1</v>
      </c>
      <c r="AZ2910" s="142">
        <f>IF(BA2910="",0,IFERROR(IF(VLOOKUP(BA2910,BA$44:BA2909,1,0)&gt;0,0,0),1))</f>
        <v>0</v>
      </c>
      <c r="BA2910" s="143">
        <f>IF(DATOS!J2868=AW$45,DATOS!C2868,"")</f>
        <v>0</v>
      </c>
    </row>
    <row r="2911" spans="51:53" x14ac:dyDescent="0.25">
      <c r="AY2911" s="142">
        <f t="shared" si="50"/>
        <v>1</v>
      </c>
      <c r="AZ2911" s="142">
        <f>IF(BA2911="",0,IFERROR(IF(VLOOKUP(BA2911,BA$44:BA2910,1,0)&gt;0,0,0),1))</f>
        <v>0</v>
      </c>
      <c r="BA2911" s="143">
        <f>IF(DATOS!J2869=AW$45,DATOS!C2869,"")</f>
        <v>0</v>
      </c>
    </row>
    <row r="2912" spans="51:53" x14ac:dyDescent="0.25">
      <c r="AY2912" s="142">
        <f t="shared" si="50"/>
        <v>1</v>
      </c>
      <c r="AZ2912" s="142">
        <f>IF(BA2912="",0,IFERROR(IF(VLOOKUP(BA2912,BA$44:BA2911,1,0)&gt;0,0,0),1))</f>
        <v>0</v>
      </c>
      <c r="BA2912" s="143">
        <f>IF(DATOS!J2870=AW$45,DATOS!C2870,"")</f>
        <v>0</v>
      </c>
    </row>
    <row r="2913" spans="51:53" x14ac:dyDescent="0.25">
      <c r="AY2913" s="142">
        <f t="shared" si="50"/>
        <v>1</v>
      </c>
      <c r="AZ2913" s="142">
        <f>IF(BA2913="",0,IFERROR(IF(VLOOKUP(BA2913,BA$44:BA2912,1,0)&gt;0,0,0),1))</f>
        <v>0</v>
      </c>
      <c r="BA2913" s="143">
        <f>IF(DATOS!J2871=AW$45,DATOS!C2871,"")</f>
        <v>0</v>
      </c>
    </row>
    <row r="2914" spans="51:53" x14ac:dyDescent="0.25">
      <c r="AY2914" s="142">
        <f t="shared" si="50"/>
        <v>1</v>
      </c>
      <c r="AZ2914" s="142">
        <f>IF(BA2914="",0,IFERROR(IF(VLOOKUP(BA2914,BA$44:BA2913,1,0)&gt;0,0,0),1))</f>
        <v>0</v>
      </c>
      <c r="BA2914" s="143">
        <f>IF(DATOS!J2872=AW$45,DATOS!C2872,"")</f>
        <v>0</v>
      </c>
    </row>
    <row r="2915" spans="51:53" x14ac:dyDescent="0.25">
      <c r="AY2915" s="142">
        <f t="shared" si="50"/>
        <v>1</v>
      </c>
      <c r="AZ2915" s="142">
        <f>IF(BA2915="",0,IFERROR(IF(VLOOKUP(BA2915,BA$44:BA2914,1,0)&gt;0,0,0),1))</f>
        <v>0</v>
      </c>
      <c r="BA2915" s="143">
        <f>IF(DATOS!J2873=AW$45,DATOS!C2873,"")</f>
        <v>0</v>
      </c>
    </row>
    <row r="2916" spans="51:53" x14ac:dyDescent="0.25">
      <c r="AY2916" s="142">
        <f t="shared" si="50"/>
        <v>1</v>
      </c>
      <c r="AZ2916" s="142">
        <f>IF(BA2916="",0,IFERROR(IF(VLOOKUP(BA2916,BA$44:BA2915,1,0)&gt;0,0,0),1))</f>
        <v>0</v>
      </c>
      <c r="BA2916" s="143">
        <f>IF(DATOS!J2874=AW$45,DATOS!C2874,"")</f>
        <v>0</v>
      </c>
    </row>
    <row r="2917" spans="51:53" x14ac:dyDescent="0.25">
      <c r="AY2917" s="142">
        <f t="shared" si="50"/>
        <v>1</v>
      </c>
      <c r="AZ2917" s="142">
        <f>IF(BA2917="",0,IFERROR(IF(VLOOKUP(BA2917,BA$44:BA2916,1,0)&gt;0,0,0),1))</f>
        <v>0</v>
      </c>
      <c r="BA2917" s="143">
        <f>IF(DATOS!J2875=AW$45,DATOS!C2875,"")</f>
        <v>0</v>
      </c>
    </row>
    <row r="2918" spans="51:53" x14ac:dyDescent="0.25">
      <c r="AY2918" s="142">
        <f t="shared" si="50"/>
        <v>1</v>
      </c>
      <c r="AZ2918" s="142">
        <f>IF(BA2918="",0,IFERROR(IF(VLOOKUP(BA2918,BA$44:BA2917,1,0)&gt;0,0,0),1))</f>
        <v>0</v>
      </c>
      <c r="BA2918" s="143">
        <f>IF(DATOS!J2876=AW$45,DATOS!C2876,"")</f>
        <v>0</v>
      </c>
    </row>
    <row r="2919" spans="51:53" x14ac:dyDescent="0.25">
      <c r="AY2919" s="142">
        <f t="shared" si="50"/>
        <v>1</v>
      </c>
      <c r="AZ2919" s="142">
        <f>IF(BA2919="",0,IFERROR(IF(VLOOKUP(BA2919,BA$44:BA2918,1,0)&gt;0,0,0),1))</f>
        <v>0</v>
      </c>
      <c r="BA2919" s="143">
        <f>IF(DATOS!J2877=AW$45,DATOS!C2877,"")</f>
        <v>0</v>
      </c>
    </row>
    <row r="2920" spans="51:53" x14ac:dyDescent="0.25">
      <c r="AY2920" s="142">
        <f t="shared" si="50"/>
        <v>1</v>
      </c>
      <c r="AZ2920" s="142">
        <f>IF(BA2920="",0,IFERROR(IF(VLOOKUP(BA2920,BA$44:BA2919,1,0)&gt;0,0,0),1))</f>
        <v>0</v>
      </c>
      <c r="BA2920" s="143">
        <f>IF(DATOS!J2878=AW$45,DATOS!C2878,"")</f>
        <v>0</v>
      </c>
    </row>
    <row r="2921" spans="51:53" x14ac:dyDescent="0.25">
      <c r="AY2921" s="142">
        <f t="shared" si="50"/>
        <v>1</v>
      </c>
      <c r="AZ2921" s="142">
        <f>IF(BA2921="",0,IFERROR(IF(VLOOKUP(BA2921,BA$44:BA2920,1,0)&gt;0,0,0),1))</f>
        <v>0</v>
      </c>
      <c r="BA2921" s="143">
        <f>IF(DATOS!J2879=AW$45,DATOS!C2879,"")</f>
        <v>0</v>
      </c>
    </row>
    <row r="2922" spans="51:53" x14ac:dyDescent="0.25">
      <c r="AY2922" s="142">
        <f t="shared" si="50"/>
        <v>1</v>
      </c>
      <c r="AZ2922" s="142">
        <f>IF(BA2922="",0,IFERROR(IF(VLOOKUP(BA2922,BA$44:BA2921,1,0)&gt;0,0,0),1))</f>
        <v>0</v>
      </c>
      <c r="BA2922" s="143">
        <f>IF(DATOS!J2880=AW$45,DATOS!C2880,"")</f>
        <v>0</v>
      </c>
    </row>
    <row r="2923" spans="51:53" x14ac:dyDescent="0.25">
      <c r="AY2923" s="142">
        <f t="shared" si="50"/>
        <v>1</v>
      </c>
      <c r="AZ2923" s="142">
        <f>IF(BA2923="",0,IFERROR(IF(VLOOKUP(BA2923,BA$44:BA2922,1,0)&gt;0,0,0),1))</f>
        <v>0</v>
      </c>
      <c r="BA2923" s="143">
        <f>IF(DATOS!J2881=AW$45,DATOS!C2881,"")</f>
        <v>0</v>
      </c>
    </row>
    <row r="2924" spans="51:53" x14ac:dyDescent="0.25">
      <c r="AY2924" s="142">
        <f t="shared" ref="AY2924:AY2987" si="51">AY2923+AZ2924</f>
        <v>1</v>
      </c>
      <c r="AZ2924" s="142">
        <f>IF(BA2924="",0,IFERROR(IF(VLOOKUP(BA2924,BA$44:BA2923,1,0)&gt;0,0,0),1))</f>
        <v>0</v>
      </c>
      <c r="BA2924" s="143">
        <f>IF(DATOS!J2882=AW$45,DATOS!C2882,"")</f>
        <v>0</v>
      </c>
    </row>
    <row r="2925" spans="51:53" x14ac:dyDescent="0.25">
      <c r="AY2925" s="142">
        <f t="shared" si="51"/>
        <v>1</v>
      </c>
      <c r="AZ2925" s="142">
        <f>IF(BA2925="",0,IFERROR(IF(VLOOKUP(BA2925,BA$44:BA2924,1,0)&gt;0,0,0),1))</f>
        <v>0</v>
      </c>
      <c r="BA2925" s="143">
        <f>IF(DATOS!J2883=AW$45,DATOS!C2883,"")</f>
        <v>0</v>
      </c>
    </row>
    <row r="2926" spans="51:53" x14ac:dyDescent="0.25">
      <c r="AY2926" s="142">
        <f t="shared" si="51"/>
        <v>1</v>
      </c>
      <c r="AZ2926" s="142">
        <f>IF(BA2926="",0,IFERROR(IF(VLOOKUP(BA2926,BA$44:BA2925,1,0)&gt;0,0,0),1))</f>
        <v>0</v>
      </c>
      <c r="BA2926" s="143">
        <f>IF(DATOS!J2884=AW$45,DATOS!C2884,"")</f>
        <v>0</v>
      </c>
    </row>
    <row r="2927" spans="51:53" x14ac:dyDescent="0.25">
      <c r="AY2927" s="142">
        <f t="shared" si="51"/>
        <v>1</v>
      </c>
      <c r="AZ2927" s="142">
        <f>IF(BA2927="",0,IFERROR(IF(VLOOKUP(BA2927,BA$44:BA2926,1,0)&gt;0,0,0),1))</f>
        <v>0</v>
      </c>
      <c r="BA2927" s="143">
        <f>IF(DATOS!J2885=AW$45,DATOS!C2885,"")</f>
        <v>0</v>
      </c>
    </row>
    <row r="2928" spans="51:53" x14ac:dyDescent="0.25">
      <c r="AY2928" s="142">
        <f t="shared" si="51"/>
        <v>1</v>
      </c>
      <c r="AZ2928" s="142">
        <f>IF(BA2928="",0,IFERROR(IF(VLOOKUP(BA2928,BA$44:BA2927,1,0)&gt;0,0,0),1))</f>
        <v>0</v>
      </c>
      <c r="BA2928" s="143">
        <f>IF(DATOS!J2886=AW$45,DATOS!C2886,"")</f>
        <v>0</v>
      </c>
    </row>
    <row r="2929" spans="51:53" x14ac:dyDescent="0.25">
      <c r="AY2929" s="142">
        <f t="shared" si="51"/>
        <v>1</v>
      </c>
      <c r="AZ2929" s="142">
        <f>IF(BA2929="",0,IFERROR(IF(VLOOKUP(BA2929,BA$44:BA2928,1,0)&gt;0,0,0),1))</f>
        <v>0</v>
      </c>
      <c r="BA2929" s="143">
        <f>IF(DATOS!J2887=AW$45,DATOS!C2887,"")</f>
        <v>0</v>
      </c>
    </row>
    <row r="2930" spans="51:53" x14ac:dyDescent="0.25">
      <c r="AY2930" s="142">
        <f t="shared" si="51"/>
        <v>1</v>
      </c>
      <c r="AZ2930" s="142">
        <f>IF(BA2930="",0,IFERROR(IF(VLOOKUP(BA2930,BA$44:BA2929,1,0)&gt;0,0,0),1))</f>
        <v>0</v>
      </c>
      <c r="BA2930" s="143">
        <f>IF(DATOS!J2888=AW$45,DATOS!C2888,"")</f>
        <v>0</v>
      </c>
    </row>
    <row r="2931" spans="51:53" x14ac:dyDescent="0.25">
      <c r="AY2931" s="142">
        <f t="shared" si="51"/>
        <v>1</v>
      </c>
      <c r="AZ2931" s="142">
        <f>IF(BA2931="",0,IFERROR(IF(VLOOKUP(BA2931,BA$44:BA2930,1,0)&gt;0,0,0),1))</f>
        <v>0</v>
      </c>
      <c r="BA2931" s="143">
        <f>IF(DATOS!J2889=AW$45,DATOS!C2889,"")</f>
        <v>0</v>
      </c>
    </row>
    <row r="2932" spans="51:53" x14ac:dyDescent="0.25">
      <c r="AY2932" s="142">
        <f t="shared" si="51"/>
        <v>1</v>
      </c>
      <c r="AZ2932" s="142">
        <f>IF(BA2932="",0,IFERROR(IF(VLOOKUP(BA2932,BA$44:BA2931,1,0)&gt;0,0,0),1))</f>
        <v>0</v>
      </c>
      <c r="BA2932" s="143">
        <f>IF(DATOS!J2890=AW$45,DATOS!C2890,"")</f>
        <v>0</v>
      </c>
    </row>
    <row r="2933" spans="51:53" x14ac:dyDescent="0.25">
      <c r="AY2933" s="142">
        <f t="shared" si="51"/>
        <v>1</v>
      </c>
      <c r="AZ2933" s="142">
        <f>IF(BA2933="",0,IFERROR(IF(VLOOKUP(BA2933,BA$44:BA2932,1,0)&gt;0,0,0),1))</f>
        <v>0</v>
      </c>
      <c r="BA2933" s="143">
        <f>IF(DATOS!J2891=AW$45,DATOS!C2891,"")</f>
        <v>0</v>
      </c>
    </row>
    <row r="2934" spans="51:53" x14ac:dyDescent="0.25">
      <c r="AY2934" s="142">
        <f t="shared" si="51"/>
        <v>1</v>
      </c>
      <c r="AZ2934" s="142">
        <f>IF(BA2934="",0,IFERROR(IF(VLOOKUP(BA2934,BA$44:BA2933,1,0)&gt;0,0,0),1))</f>
        <v>0</v>
      </c>
      <c r="BA2934" s="143">
        <f>IF(DATOS!J2892=AW$45,DATOS!C2892,"")</f>
        <v>0</v>
      </c>
    </row>
    <row r="2935" spans="51:53" x14ac:dyDescent="0.25">
      <c r="AY2935" s="142">
        <f t="shared" si="51"/>
        <v>1</v>
      </c>
      <c r="AZ2935" s="142">
        <f>IF(BA2935="",0,IFERROR(IF(VLOOKUP(BA2935,BA$44:BA2934,1,0)&gt;0,0,0),1))</f>
        <v>0</v>
      </c>
      <c r="BA2935" s="143">
        <f>IF(DATOS!J2893=AW$45,DATOS!C2893,"")</f>
        <v>0</v>
      </c>
    </row>
    <row r="2936" spans="51:53" x14ac:dyDescent="0.25">
      <c r="AY2936" s="142">
        <f t="shared" si="51"/>
        <v>1</v>
      </c>
      <c r="AZ2936" s="142">
        <f>IF(BA2936="",0,IFERROR(IF(VLOOKUP(BA2936,BA$44:BA2935,1,0)&gt;0,0,0),1))</f>
        <v>0</v>
      </c>
      <c r="BA2936" s="143">
        <f>IF(DATOS!J2894=AW$45,DATOS!C2894,"")</f>
        <v>0</v>
      </c>
    </row>
    <row r="2937" spans="51:53" x14ac:dyDescent="0.25">
      <c r="AY2937" s="142">
        <f t="shared" si="51"/>
        <v>1</v>
      </c>
      <c r="AZ2937" s="142">
        <f>IF(BA2937="",0,IFERROR(IF(VLOOKUP(BA2937,BA$44:BA2936,1,0)&gt;0,0,0),1))</f>
        <v>0</v>
      </c>
      <c r="BA2937" s="143">
        <f>IF(DATOS!J2895=AW$45,DATOS!C2895,"")</f>
        <v>0</v>
      </c>
    </row>
    <row r="2938" spans="51:53" x14ac:dyDescent="0.25">
      <c r="AY2938" s="142">
        <f t="shared" si="51"/>
        <v>1</v>
      </c>
      <c r="AZ2938" s="142">
        <f>IF(BA2938="",0,IFERROR(IF(VLOOKUP(BA2938,BA$44:BA2937,1,0)&gt;0,0,0),1))</f>
        <v>0</v>
      </c>
      <c r="BA2938" s="143">
        <f>IF(DATOS!J2896=AW$45,DATOS!C2896,"")</f>
        <v>0</v>
      </c>
    </row>
    <row r="2939" spans="51:53" x14ac:dyDescent="0.25">
      <c r="AY2939" s="142">
        <f t="shared" si="51"/>
        <v>1</v>
      </c>
      <c r="AZ2939" s="142">
        <f>IF(BA2939="",0,IFERROR(IF(VLOOKUP(BA2939,BA$44:BA2938,1,0)&gt;0,0,0),1))</f>
        <v>0</v>
      </c>
      <c r="BA2939" s="143">
        <f>IF(DATOS!J2897=AW$45,DATOS!C2897,"")</f>
        <v>0</v>
      </c>
    </row>
    <row r="2940" spans="51:53" x14ac:dyDescent="0.25">
      <c r="AY2940" s="142">
        <f t="shared" si="51"/>
        <v>1</v>
      </c>
      <c r="AZ2940" s="142">
        <f>IF(BA2940="",0,IFERROR(IF(VLOOKUP(BA2940,BA$44:BA2939,1,0)&gt;0,0,0),1))</f>
        <v>0</v>
      </c>
      <c r="BA2940" s="143">
        <f>IF(DATOS!J2898=AW$45,DATOS!C2898,"")</f>
        <v>0</v>
      </c>
    </row>
    <row r="2941" spans="51:53" x14ac:dyDescent="0.25">
      <c r="AY2941" s="142">
        <f t="shared" si="51"/>
        <v>1</v>
      </c>
      <c r="AZ2941" s="142">
        <f>IF(BA2941="",0,IFERROR(IF(VLOOKUP(BA2941,BA$44:BA2940,1,0)&gt;0,0,0),1))</f>
        <v>0</v>
      </c>
      <c r="BA2941" s="143">
        <f>IF(DATOS!J2899=AW$45,DATOS!C2899,"")</f>
        <v>0</v>
      </c>
    </row>
    <row r="2942" spans="51:53" x14ac:dyDescent="0.25">
      <c r="AY2942" s="142">
        <f t="shared" si="51"/>
        <v>1</v>
      </c>
      <c r="AZ2942" s="142">
        <f>IF(BA2942="",0,IFERROR(IF(VLOOKUP(BA2942,BA$44:BA2941,1,0)&gt;0,0,0),1))</f>
        <v>0</v>
      </c>
      <c r="BA2942" s="143">
        <f>IF(DATOS!J2900=AW$45,DATOS!C2900,"")</f>
        <v>0</v>
      </c>
    </row>
    <row r="2943" spans="51:53" x14ac:dyDescent="0.25">
      <c r="AY2943" s="142">
        <f t="shared" si="51"/>
        <v>1</v>
      </c>
      <c r="AZ2943" s="142">
        <f>IF(BA2943="",0,IFERROR(IF(VLOOKUP(BA2943,BA$44:BA2942,1,0)&gt;0,0,0),1))</f>
        <v>0</v>
      </c>
      <c r="BA2943" s="143">
        <f>IF(DATOS!J2901=AW$45,DATOS!C2901,"")</f>
        <v>0</v>
      </c>
    </row>
    <row r="2944" spans="51:53" x14ac:dyDescent="0.25">
      <c r="AY2944" s="142">
        <f t="shared" si="51"/>
        <v>1</v>
      </c>
      <c r="AZ2944" s="142">
        <f>IF(BA2944="",0,IFERROR(IF(VLOOKUP(BA2944,BA$44:BA2943,1,0)&gt;0,0,0),1))</f>
        <v>0</v>
      </c>
      <c r="BA2944" s="143">
        <f>IF(DATOS!J2902=AW$45,DATOS!C2902,"")</f>
        <v>0</v>
      </c>
    </row>
    <row r="2945" spans="51:53" x14ac:dyDescent="0.25">
      <c r="AY2945" s="142">
        <f t="shared" si="51"/>
        <v>1</v>
      </c>
      <c r="AZ2945" s="142">
        <f>IF(BA2945="",0,IFERROR(IF(VLOOKUP(BA2945,BA$44:BA2944,1,0)&gt;0,0,0),1))</f>
        <v>0</v>
      </c>
      <c r="BA2945" s="143">
        <f>IF(DATOS!J2903=AW$45,DATOS!C2903,"")</f>
        <v>0</v>
      </c>
    </row>
    <row r="2946" spans="51:53" x14ac:dyDescent="0.25">
      <c r="AY2946" s="142">
        <f t="shared" si="51"/>
        <v>1</v>
      </c>
      <c r="AZ2946" s="142">
        <f>IF(BA2946="",0,IFERROR(IF(VLOOKUP(BA2946,BA$44:BA2945,1,0)&gt;0,0,0),1))</f>
        <v>0</v>
      </c>
      <c r="BA2946" s="143">
        <f>IF(DATOS!J2904=AW$45,DATOS!C2904,"")</f>
        <v>0</v>
      </c>
    </row>
    <row r="2947" spans="51:53" x14ac:dyDescent="0.25">
      <c r="AY2947" s="142">
        <f t="shared" si="51"/>
        <v>1</v>
      </c>
      <c r="AZ2947" s="142">
        <f>IF(BA2947="",0,IFERROR(IF(VLOOKUP(BA2947,BA$44:BA2946,1,0)&gt;0,0,0),1))</f>
        <v>0</v>
      </c>
      <c r="BA2947" s="143">
        <f>IF(DATOS!J2905=AW$45,DATOS!C2905,"")</f>
        <v>0</v>
      </c>
    </row>
    <row r="2948" spans="51:53" x14ac:dyDescent="0.25">
      <c r="AY2948" s="142">
        <f t="shared" si="51"/>
        <v>1</v>
      </c>
      <c r="AZ2948" s="142">
        <f>IF(BA2948="",0,IFERROR(IF(VLOOKUP(BA2948,BA$44:BA2947,1,0)&gt;0,0,0),1))</f>
        <v>0</v>
      </c>
      <c r="BA2948" s="143">
        <f>IF(DATOS!J2906=AW$45,DATOS!C2906,"")</f>
        <v>0</v>
      </c>
    </row>
    <row r="2949" spans="51:53" x14ac:dyDescent="0.25">
      <c r="AY2949" s="142">
        <f t="shared" si="51"/>
        <v>1</v>
      </c>
      <c r="AZ2949" s="142">
        <f>IF(BA2949="",0,IFERROR(IF(VLOOKUP(BA2949,BA$44:BA2948,1,0)&gt;0,0,0),1))</f>
        <v>0</v>
      </c>
      <c r="BA2949" s="143">
        <f>IF(DATOS!J2907=AW$45,DATOS!C2907,"")</f>
        <v>0</v>
      </c>
    </row>
    <row r="2950" spans="51:53" x14ac:dyDescent="0.25">
      <c r="AY2950" s="142">
        <f t="shared" si="51"/>
        <v>1</v>
      </c>
      <c r="AZ2950" s="142">
        <f>IF(BA2950="",0,IFERROR(IF(VLOOKUP(BA2950,BA$44:BA2949,1,0)&gt;0,0,0),1))</f>
        <v>0</v>
      </c>
      <c r="BA2950" s="143">
        <f>IF(DATOS!J2908=AW$45,DATOS!C2908,"")</f>
        <v>0</v>
      </c>
    </row>
    <row r="2951" spans="51:53" x14ac:dyDescent="0.25">
      <c r="AY2951" s="142">
        <f t="shared" si="51"/>
        <v>1</v>
      </c>
      <c r="AZ2951" s="142">
        <f>IF(BA2951="",0,IFERROR(IF(VLOOKUP(BA2951,BA$44:BA2950,1,0)&gt;0,0,0),1))</f>
        <v>0</v>
      </c>
      <c r="BA2951" s="143">
        <f>IF(DATOS!J2909=AW$45,DATOS!C2909,"")</f>
        <v>0</v>
      </c>
    </row>
    <row r="2952" spans="51:53" x14ac:dyDescent="0.25">
      <c r="AY2952" s="142">
        <f t="shared" si="51"/>
        <v>1</v>
      </c>
      <c r="AZ2952" s="142">
        <f>IF(BA2952="",0,IFERROR(IF(VLOOKUP(BA2952,BA$44:BA2951,1,0)&gt;0,0,0),1))</f>
        <v>0</v>
      </c>
      <c r="BA2952" s="143">
        <f>IF(DATOS!J2910=AW$45,DATOS!C2910,"")</f>
        <v>0</v>
      </c>
    </row>
    <row r="2953" spans="51:53" x14ac:dyDescent="0.25">
      <c r="AY2953" s="142">
        <f t="shared" si="51"/>
        <v>1</v>
      </c>
      <c r="AZ2953" s="142">
        <f>IF(BA2953="",0,IFERROR(IF(VLOOKUP(BA2953,BA$44:BA2952,1,0)&gt;0,0,0),1))</f>
        <v>0</v>
      </c>
      <c r="BA2953" s="143">
        <f>IF(DATOS!J2911=AW$45,DATOS!C2911,"")</f>
        <v>0</v>
      </c>
    </row>
    <row r="2954" spans="51:53" x14ac:dyDescent="0.25">
      <c r="AY2954" s="142">
        <f t="shared" si="51"/>
        <v>1</v>
      </c>
      <c r="AZ2954" s="142">
        <f>IF(BA2954="",0,IFERROR(IF(VLOOKUP(BA2954,BA$44:BA2953,1,0)&gt;0,0,0),1))</f>
        <v>0</v>
      </c>
      <c r="BA2954" s="143">
        <f>IF(DATOS!J2912=AW$45,DATOS!C2912,"")</f>
        <v>0</v>
      </c>
    </row>
    <row r="2955" spans="51:53" x14ac:dyDescent="0.25">
      <c r="AY2955" s="142">
        <f t="shared" si="51"/>
        <v>1</v>
      </c>
      <c r="AZ2955" s="142">
        <f>IF(BA2955="",0,IFERROR(IF(VLOOKUP(BA2955,BA$44:BA2954,1,0)&gt;0,0,0),1))</f>
        <v>0</v>
      </c>
      <c r="BA2955" s="143">
        <f>IF(DATOS!J2913=AW$45,DATOS!C2913,"")</f>
        <v>0</v>
      </c>
    </row>
    <row r="2956" spans="51:53" x14ac:dyDescent="0.25">
      <c r="AY2956" s="142">
        <f t="shared" si="51"/>
        <v>1</v>
      </c>
      <c r="AZ2956" s="142">
        <f>IF(BA2956="",0,IFERROR(IF(VLOOKUP(BA2956,BA$44:BA2955,1,0)&gt;0,0,0),1))</f>
        <v>0</v>
      </c>
      <c r="BA2956" s="143">
        <f>IF(DATOS!J2914=AW$45,DATOS!C2914,"")</f>
        <v>0</v>
      </c>
    </row>
    <row r="2957" spans="51:53" x14ac:dyDescent="0.25">
      <c r="AY2957" s="142">
        <f t="shared" si="51"/>
        <v>1</v>
      </c>
      <c r="AZ2957" s="142">
        <f>IF(BA2957="",0,IFERROR(IF(VLOOKUP(BA2957,BA$44:BA2956,1,0)&gt;0,0,0),1))</f>
        <v>0</v>
      </c>
      <c r="BA2957" s="143">
        <f>IF(DATOS!J2915=AW$45,DATOS!C2915,"")</f>
        <v>0</v>
      </c>
    </row>
    <row r="2958" spans="51:53" x14ac:dyDescent="0.25">
      <c r="AY2958" s="142">
        <f t="shared" si="51"/>
        <v>1</v>
      </c>
      <c r="AZ2958" s="142">
        <f>IF(BA2958="",0,IFERROR(IF(VLOOKUP(BA2958,BA$44:BA2957,1,0)&gt;0,0,0),1))</f>
        <v>0</v>
      </c>
      <c r="BA2958" s="143">
        <f>IF(DATOS!J2916=AW$45,DATOS!C2916,"")</f>
        <v>0</v>
      </c>
    </row>
    <row r="2959" spans="51:53" x14ac:dyDescent="0.25">
      <c r="AY2959" s="142">
        <f t="shared" si="51"/>
        <v>1</v>
      </c>
      <c r="AZ2959" s="142">
        <f>IF(BA2959="",0,IFERROR(IF(VLOOKUP(BA2959,BA$44:BA2958,1,0)&gt;0,0,0),1))</f>
        <v>0</v>
      </c>
      <c r="BA2959" s="143">
        <f>IF(DATOS!J2917=AW$45,DATOS!C2917,"")</f>
        <v>0</v>
      </c>
    </row>
    <row r="2960" spans="51:53" x14ac:dyDescent="0.25">
      <c r="AY2960" s="142">
        <f t="shared" si="51"/>
        <v>1</v>
      </c>
      <c r="AZ2960" s="142">
        <f>IF(BA2960="",0,IFERROR(IF(VLOOKUP(BA2960,BA$44:BA2959,1,0)&gt;0,0,0),1))</f>
        <v>0</v>
      </c>
      <c r="BA2960" s="143">
        <f>IF(DATOS!J2918=AW$45,DATOS!C2918,"")</f>
        <v>0</v>
      </c>
    </row>
    <row r="2961" spans="51:53" x14ac:dyDescent="0.25">
      <c r="AY2961" s="142">
        <f t="shared" si="51"/>
        <v>1</v>
      </c>
      <c r="AZ2961" s="142">
        <f>IF(BA2961="",0,IFERROR(IF(VLOOKUP(BA2961,BA$44:BA2960,1,0)&gt;0,0,0),1))</f>
        <v>0</v>
      </c>
      <c r="BA2961" s="143">
        <f>IF(DATOS!J2919=AW$45,DATOS!C2919,"")</f>
        <v>0</v>
      </c>
    </row>
    <row r="2962" spans="51:53" x14ac:dyDescent="0.25">
      <c r="AY2962" s="142">
        <f t="shared" si="51"/>
        <v>1</v>
      </c>
      <c r="AZ2962" s="142">
        <f>IF(BA2962="",0,IFERROR(IF(VLOOKUP(BA2962,BA$44:BA2961,1,0)&gt;0,0,0),1))</f>
        <v>0</v>
      </c>
      <c r="BA2962" s="143">
        <f>IF(DATOS!J2920=AW$45,DATOS!C2920,"")</f>
        <v>0</v>
      </c>
    </row>
    <row r="2963" spans="51:53" x14ac:dyDescent="0.25">
      <c r="AY2963" s="142">
        <f t="shared" si="51"/>
        <v>1</v>
      </c>
      <c r="AZ2963" s="142">
        <f>IF(BA2963="",0,IFERROR(IF(VLOOKUP(BA2963,BA$44:BA2962,1,0)&gt;0,0,0),1))</f>
        <v>0</v>
      </c>
      <c r="BA2963" s="143">
        <f>IF(DATOS!J2921=AW$45,DATOS!C2921,"")</f>
        <v>0</v>
      </c>
    </row>
    <row r="2964" spans="51:53" x14ac:dyDescent="0.25">
      <c r="AY2964" s="142">
        <f t="shared" si="51"/>
        <v>1</v>
      </c>
      <c r="AZ2964" s="142">
        <f>IF(BA2964="",0,IFERROR(IF(VLOOKUP(BA2964,BA$44:BA2963,1,0)&gt;0,0,0),1))</f>
        <v>0</v>
      </c>
      <c r="BA2964" s="143">
        <f>IF(DATOS!J2922=AW$45,DATOS!C2922,"")</f>
        <v>0</v>
      </c>
    </row>
    <row r="2965" spans="51:53" x14ac:dyDescent="0.25">
      <c r="AY2965" s="142">
        <f t="shared" si="51"/>
        <v>1</v>
      </c>
      <c r="AZ2965" s="142">
        <f>IF(BA2965="",0,IFERROR(IF(VLOOKUP(BA2965,BA$44:BA2964,1,0)&gt;0,0,0),1))</f>
        <v>0</v>
      </c>
      <c r="BA2965" s="143">
        <f>IF(DATOS!J2923=AW$45,DATOS!C2923,"")</f>
        <v>0</v>
      </c>
    </row>
    <row r="2966" spans="51:53" x14ac:dyDescent="0.25">
      <c r="AY2966" s="142">
        <f t="shared" si="51"/>
        <v>1</v>
      </c>
      <c r="AZ2966" s="142">
        <f>IF(BA2966="",0,IFERROR(IF(VLOOKUP(BA2966,BA$44:BA2965,1,0)&gt;0,0,0),1))</f>
        <v>0</v>
      </c>
      <c r="BA2966" s="143">
        <f>IF(DATOS!J2924=AW$45,DATOS!C2924,"")</f>
        <v>0</v>
      </c>
    </row>
    <row r="2967" spans="51:53" x14ac:dyDescent="0.25">
      <c r="AY2967" s="142">
        <f t="shared" si="51"/>
        <v>1</v>
      </c>
      <c r="AZ2967" s="142">
        <f>IF(BA2967="",0,IFERROR(IF(VLOOKUP(BA2967,BA$44:BA2966,1,0)&gt;0,0,0),1))</f>
        <v>0</v>
      </c>
      <c r="BA2967" s="143">
        <f>IF(DATOS!J2925=AW$45,DATOS!C2925,"")</f>
        <v>0</v>
      </c>
    </row>
    <row r="2968" spans="51:53" x14ac:dyDescent="0.25">
      <c r="AY2968" s="142">
        <f t="shared" si="51"/>
        <v>1</v>
      </c>
      <c r="AZ2968" s="142">
        <f>IF(BA2968="",0,IFERROR(IF(VLOOKUP(BA2968,BA$44:BA2967,1,0)&gt;0,0,0),1))</f>
        <v>0</v>
      </c>
      <c r="BA2968" s="143">
        <f>IF(DATOS!J2926=AW$45,DATOS!C2926,"")</f>
        <v>0</v>
      </c>
    </row>
    <row r="2969" spans="51:53" x14ac:dyDescent="0.25">
      <c r="AY2969" s="142">
        <f t="shared" si="51"/>
        <v>1</v>
      </c>
      <c r="AZ2969" s="142">
        <f>IF(BA2969="",0,IFERROR(IF(VLOOKUP(BA2969,BA$44:BA2968,1,0)&gt;0,0,0),1))</f>
        <v>0</v>
      </c>
      <c r="BA2969" s="143">
        <f>IF(DATOS!J2927=AW$45,DATOS!C2927,"")</f>
        <v>0</v>
      </c>
    </row>
    <row r="2970" spans="51:53" x14ac:dyDescent="0.25">
      <c r="AY2970" s="142">
        <f t="shared" si="51"/>
        <v>1</v>
      </c>
      <c r="AZ2970" s="142">
        <f>IF(BA2970="",0,IFERROR(IF(VLOOKUP(BA2970,BA$44:BA2969,1,0)&gt;0,0,0),1))</f>
        <v>0</v>
      </c>
      <c r="BA2970" s="143">
        <f>IF(DATOS!J2928=AW$45,DATOS!C2928,"")</f>
        <v>0</v>
      </c>
    </row>
    <row r="2971" spans="51:53" x14ac:dyDescent="0.25">
      <c r="AY2971" s="142">
        <f t="shared" si="51"/>
        <v>1</v>
      </c>
      <c r="AZ2971" s="142">
        <f>IF(BA2971="",0,IFERROR(IF(VLOOKUP(BA2971,BA$44:BA2970,1,0)&gt;0,0,0),1))</f>
        <v>0</v>
      </c>
      <c r="BA2971" s="143">
        <f>IF(DATOS!J2929=AW$45,DATOS!C2929,"")</f>
        <v>0</v>
      </c>
    </row>
    <row r="2972" spans="51:53" x14ac:dyDescent="0.25">
      <c r="AY2972" s="142">
        <f t="shared" si="51"/>
        <v>1</v>
      </c>
      <c r="AZ2972" s="142">
        <f>IF(BA2972="",0,IFERROR(IF(VLOOKUP(BA2972,BA$44:BA2971,1,0)&gt;0,0,0),1))</f>
        <v>0</v>
      </c>
      <c r="BA2972" s="143">
        <f>IF(DATOS!J2930=AW$45,DATOS!C2930,"")</f>
        <v>0</v>
      </c>
    </row>
    <row r="2973" spans="51:53" x14ac:dyDescent="0.25">
      <c r="AY2973" s="142">
        <f t="shared" si="51"/>
        <v>1</v>
      </c>
      <c r="AZ2973" s="142">
        <f>IF(BA2973="",0,IFERROR(IF(VLOOKUP(BA2973,BA$44:BA2972,1,0)&gt;0,0,0),1))</f>
        <v>0</v>
      </c>
      <c r="BA2973" s="143">
        <f>IF(DATOS!J2931=AW$45,DATOS!C2931,"")</f>
        <v>0</v>
      </c>
    </row>
    <row r="2974" spans="51:53" x14ac:dyDescent="0.25">
      <c r="AY2974" s="142">
        <f t="shared" si="51"/>
        <v>1</v>
      </c>
      <c r="AZ2974" s="142">
        <f>IF(BA2974="",0,IFERROR(IF(VLOOKUP(BA2974,BA$44:BA2973,1,0)&gt;0,0,0),1))</f>
        <v>0</v>
      </c>
      <c r="BA2974" s="143">
        <f>IF(DATOS!J2932=AW$45,DATOS!C2932,"")</f>
        <v>0</v>
      </c>
    </row>
    <row r="2975" spans="51:53" x14ac:dyDescent="0.25">
      <c r="AY2975" s="142">
        <f t="shared" si="51"/>
        <v>1</v>
      </c>
      <c r="AZ2975" s="142">
        <f>IF(BA2975="",0,IFERROR(IF(VLOOKUP(BA2975,BA$44:BA2974,1,0)&gt;0,0,0),1))</f>
        <v>0</v>
      </c>
      <c r="BA2975" s="143">
        <f>IF(DATOS!J2933=AW$45,DATOS!C2933,"")</f>
        <v>0</v>
      </c>
    </row>
    <row r="2976" spans="51:53" x14ac:dyDescent="0.25">
      <c r="AY2976" s="142">
        <f t="shared" si="51"/>
        <v>1</v>
      </c>
      <c r="AZ2976" s="142">
        <f>IF(BA2976="",0,IFERROR(IF(VLOOKUP(BA2976,BA$44:BA2975,1,0)&gt;0,0,0),1))</f>
        <v>0</v>
      </c>
      <c r="BA2976" s="143">
        <f>IF(DATOS!J2934=AW$45,DATOS!C2934,"")</f>
        <v>0</v>
      </c>
    </row>
    <row r="2977" spans="51:53" x14ac:dyDescent="0.25">
      <c r="AY2977" s="142">
        <f t="shared" si="51"/>
        <v>1</v>
      </c>
      <c r="AZ2977" s="142">
        <f>IF(BA2977="",0,IFERROR(IF(VLOOKUP(BA2977,BA$44:BA2976,1,0)&gt;0,0,0),1))</f>
        <v>0</v>
      </c>
      <c r="BA2977" s="143">
        <f>IF(DATOS!J2935=AW$45,DATOS!C2935,"")</f>
        <v>0</v>
      </c>
    </row>
    <row r="2978" spans="51:53" x14ac:dyDescent="0.25">
      <c r="AY2978" s="142">
        <f t="shared" si="51"/>
        <v>1</v>
      </c>
      <c r="AZ2978" s="142">
        <f>IF(BA2978="",0,IFERROR(IF(VLOOKUP(BA2978,BA$44:BA2977,1,0)&gt;0,0,0),1))</f>
        <v>0</v>
      </c>
      <c r="BA2978" s="143">
        <f>IF(DATOS!J2936=AW$45,DATOS!C2936,"")</f>
        <v>0</v>
      </c>
    </row>
    <row r="2979" spans="51:53" x14ac:dyDescent="0.25">
      <c r="AY2979" s="142">
        <f t="shared" si="51"/>
        <v>1</v>
      </c>
      <c r="AZ2979" s="142">
        <f>IF(BA2979="",0,IFERROR(IF(VLOOKUP(BA2979,BA$44:BA2978,1,0)&gt;0,0,0),1))</f>
        <v>0</v>
      </c>
      <c r="BA2979" s="143">
        <f>IF(DATOS!J2937=AW$45,DATOS!C2937,"")</f>
        <v>0</v>
      </c>
    </row>
    <row r="2980" spans="51:53" x14ac:dyDescent="0.25">
      <c r="AY2980" s="142">
        <f t="shared" si="51"/>
        <v>1</v>
      </c>
      <c r="AZ2980" s="142">
        <f>IF(BA2980="",0,IFERROR(IF(VLOOKUP(BA2980,BA$44:BA2979,1,0)&gt;0,0,0),1))</f>
        <v>0</v>
      </c>
      <c r="BA2980" s="143">
        <f>IF(DATOS!J2938=AW$45,DATOS!C2938,"")</f>
        <v>0</v>
      </c>
    </row>
    <row r="2981" spans="51:53" x14ac:dyDescent="0.25">
      <c r="AY2981" s="142">
        <f t="shared" si="51"/>
        <v>1</v>
      </c>
      <c r="AZ2981" s="142">
        <f>IF(BA2981="",0,IFERROR(IF(VLOOKUP(BA2981,BA$44:BA2980,1,0)&gt;0,0,0),1))</f>
        <v>0</v>
      </c>
      <c r="BA2981" s="143">
        <f>IF(DATOS!J2939=AW$45,DATOS!C2939,"")</f>
        <v>0</v>
      </c>
    </row>
    <row r="2982" spans="51:53" x14ac:dyDescent="0.25">
      <c r="AY2982" s="142">
        <f t="shared" si="51"/>
        <v>1</v>
      </c>
      <c r="AZ2982" s="142">
        <f>IF(BA2982="",0,IFERROR(IF(VLOOKUP(BA2982,BA$44:BA2981,1,0)&gt;0,0,0),1))</f>
        <v>0</v>
      </c>
      <c r="BA2982" s="143">
        <f>IF(DATOS!J2940=AW$45,DATOS!C2940,"")</f>
        <v>0</v>
      </c>
    </row>
    <row r="2983" spans="51:53" x14ac:dyDescent="0.25">
      <c r="AY2983" s="142">
        <f t="shared" si="51"/>
        <v>1</v>
      </c>
      <c r="AZ2983" s="142">
        <f>IF(BA2983="",0,IFERROR(IF(VLOOKUP(BA2983,BA$44:BA2982,1,0)&gt;0,0,0),1))</f>
        <v>0</v>
      </c>
      <c r="BA2983" s="143">
        <f>IF(DATOS!J2941=AW$45,DATOS!C2941,"")</f>
        <v>0</v>
      </c>
    </row>
    <row r="2984" spans="51:53" x14ac:dyDescent="0.25">
      <c r="AY2984" s="142">
        <f t="shared" si="51"/>
        <v>1</v>
      </c>
      <c r="AZ2984" s="142">
        <f>IF(BA2984="",0,IFERROR(IF(VLOOKUP(BA2984,BA$44:BA2983,1,0)&gt;0,0,0),1))</f>
        <v>0</v>
      </c>
      <c r="BA2984" s="143">
        <f>IF(DATOS!J2942=AW$45,DATOS!C2942,"")</f>
        <v>0</v>
      </c>
    </row>
    <row r="2985" spans="51:53" x14ac:dyDescent="0.25">
      <c r="AY2985" s="142">
        <f t="shared" si="51"/>
        <v>1</v>
      </c>
      <c r="AZ2985" s="142">
        <f>IF(BA2985="",0,IFERROR(IF(VLOOKUP(BA2985,BA$44:BA2984,1,0)&gt;0,0,0),1))</f>
        <v>0</v>
      </c>
      <c r="BA2985" s="143">
        <f>IF(DATOS!J2943=AW$45,DATOS!C2943,"")</f>
        <v>0</v>
      </c>
    </row>
    <row r="2986" spans="51:53" x14ac:dyDescent="0.25">
      <c r="AY2986" s="142">
        <f t="shared" si="51"/>
        <v>1</v>
      </c>
      <c r="AZ2986" s="142">
        <f>IF(BA2986="",0,IFERROR(IF(VLOOKUP(BA2986,BA$44:BA2985,1,0)&gt;0,0,0),1))</f>
        <v>0</v>
      </c>
      <c r="BA2986" s="143">
        <f>IF(DATOS!J2944=AW$45,DATOS!C2944,"")</f>
        <v>0</v>
      </c>
    </row>
    <row r="2987" spans="51:53" x14ac:dyDescent="0.25">
      <c r="AY2987" s="142">
        <f t="shared" si="51"/>
        <v>1</v>
      </c>
      <c r="AZ2987" s="142">
        <f>IF(BA2987="",0,IFERROR(IF(VLOOKUP(BA2987,BA$44:BA2986,1,0)&gt;0,0,0),1))</f>
        <v>0</v>
      </c>
      <c r="BA2987" s="143">
        <f>IF(DATOS!J2945=AW$45,DATOS!C2945,"")</f>
        <v>0</v>
      </c>
    </row>
    <row r="2988" spans="51:53" x14ac:dyDescent="0.25">
      <c r="AY2988" s="142">
        <f t="shared" ref="AY2988:AY3051" si="52">AY2987+AZ2988</f>
        <v>1</v>
      </c>
      <c r="AZ2988" s="142">
        <f>IF(BA2988="",0,IFERROR(IF(VLOOKUP(BA2988,BA$44:BA2987,1,0)&gt;0,0,0),1))</f>
        <v>0</v>
      </c>
      <c r="BA2988" s="143">
        <f>IF(DATOS!J2946=AW$45,DATOS!C2946,"")</f>
        <v>0</v>
      </c>
    </row>
    <row r="2989" spans="51:53" x14ac:dyDescent="0.25">
      <c r="AY2989" s="142">
        <f t="shared" si="52"/>
        <v>1</v>
      </c>
      <c r="AZ2989" s="142">
        <f>IF(BA2989="",0,IFERROR(IF(VLOOKUP(BA2989,BA$44:BA2988,1,0)&gt;0,0,0),1))</f>
        <v>0</v>
      </c>
      <c r="BA2989" s="143">
        <f>IF(DATOS!J2947=AW$45,DATOS!C2947,"")</f>
        <v>0</v>
      </c>
    </row>
    <row r="2990" spans="51:53" x14ac:dyDescent="0.25">
      <c r="AY2990" s="142">
        <f t="shared" si="52"/>
        <v>1</v>
      </c>
      <c r="AZ2990" s="142">
        <f>IF(BA2990="",0,IFERROR(IF(VLOOKUP(BA2990,BA$44:BA2989,1,0)&gt;0,0,0),1))</f>
        <v>0</v>
      </c>
      <c r="BA2990" s="143">
        <f>IF(DATOS!J2948=AW$45,DATOS!C2948,"")</f>
        <v>0</v>
      </c>
    </row>
    <row r="2991" spans="51:53" x14ac:dyDescent="0.25">
      <c r="AY2991" s="142">
        <f t="shared" si="52"/>
        <v>1</v>
      </c>
      <c r="AZ2991" s="142">
        <f>IF(BA2991="",0,IFERROR(IF(VLOOKUP(BA2991,BA$44:BA2990,1,0)&gt;0,0,0),1))</f>
        <v>0</v>
      </c>
      <c r="BA2991" s="143">
        <f>IF(DATOS!J2949=AW$45,DATOS!C2949,"")</f>
        <v>0</v>
      </c>
    </row>
    <row r="2992" spans="51:53" x14ac:dyDescent="0.25">
      <c r="AY2992" s="142">
        <f t="shared" si="52"/>
        <v>1</v>
      </c>
      <c r="AZ2992" s="142">
        <f>IF(BA2992="",0,IFERROR(IF(VLOOKUP(BA2992,BA$44:BA2991,1,0)&gt;0,0,0),1))</f>
        <v>0</v>
      </c>
      <c r="BA2992" s="143">
        <f>IF(DATOS!J2950=AW$45,DATOS!C2950,"")</f>
        <v>0</v>
      </c>
    </row>
    <row r="2993" spans="51:53" x14ac:dyDescent="0.25">
      <c r="AY2993" s="142">
        <f t="shared" si="52"/>
        <v>1</v>
      </c>
      <c r="AZ2993" s="142">
        <f>IF(BA2993="",0,IFERROR(IF(VLOOKUP(BA2993,BA$44:BA2992,1,0)&gt;0,0,0),1))</f>
        <v>0</v>
      </c>
      <c r="BA2993" s="143">
        <f>IF(DATOS!J2951=AW$45,DATOS!C2951,"")</f>
        <v>0</v>
      </c>
    </row>
    <row r="2994" spans="51:53" x14ac:dyDescent="0.25">
      <c r="AY2994" s="142">
        <f t="shared" si="52"/>
        <v>1</v>
      </c>
      <c r="AZ2994" s="142">
        <f>IF(BA2994="",0,IFERROR(IF(VLOOKUP(BA2994,BA$44:BA2993,1,0)&gt;0,0,0),1))</f>
        <v>0</v>
      </c>
      <c r="BA2994" s="143">
        <f>IF(DATOS!J2952=AW$45,DATOS!C2952,"")</f>
        <v>0</v>
      </c>
    </row>
    <row r="2995" spans="51:53" x14ac:dyDescent="0.25">
      <c r="AY2995" s="142">
        <f t="shared" si="52"/>
        <v>1</v>
      </c>
      <c r="AZ2995" s="142">
        <f>IF(BA2995="",0,IFERROR(IF(VLOOKUP(BA2995,BA$44:BA2994,1,0)&gt;0,0,0),1))</f>
        <v>0</v>
      </c>
      <c r="BA2995" s="143">
        <f>IF(DATOS!J2953=AW$45,DATOS!C2953,"")</f>
        <v>0</v>
      </c>
    </row>
    <row r="2996" spans="51:53" x14ac:dyDescent="0.25">
      <c r="AY2996" s="142">
        <f t="shared" si="52"/>
        <v>1</v>
      </c>
      <c r="AZ2996" s="142">
        <f>IF(BA2996="",0,IFERROR(IF(VLOOKUP(BA2996,BA$44:BA2995,1,0)&gt;0,0,0),1))</f>
        <v>0</v>
      </c>
      <c r="BA2996" s="143">
        <f>IF(DATOS!J2954=AW$45,DATOS!C2954,"")</f>
        <v>0</v>
      </c>
    </row>
    <row r="2997" spans="51:53" x14ac:dyDescent="0.25">
      <c r="AY2997" s="142">
        <f t="shared" si="52"/>
        <v>1</v>
      </c>
      <c r="AZ2997" s="142">
        <f>IF(BA2997="",0,IFERROR(IF(VLOOKUP(BA2997,BA$44:BA2996,1,0)&gt;0,0,0),1))</f>
        <v>0</v>
      </c>
      <c r="BA2997" s="143">
        <f>IF(DATOS!J2955=AW$45,DATOS!C2955,"")</f>
        <v>0</v>
      </c>
    </row>
    <row r="2998" spans="51:53" x14ac:dyDescent="0.25">
      <c r="AY2998" s="142">
        <f t="shared" si="52"/>
        <v>1</v>
      </c>
      <c r="AZ2998" s="142">
        <f>IF(BA2998="",0,IFERROR(IF(VLOOKUP(BA2998,BA$44:BA2997,1,0)&gt;0,0,0),1))</f>
        <v>0</v>
      </c>
      <c r="BA2998" s="143">
        <f>IF(DATOS!J2956=AW$45,DATOS!C2956,"")</f>
        <v>0</v>
      </c>
    </row>
    <row r="2999" spans="51:53" x14ac:dyDescent="0.25">
      <c r="AY2999" s="142">
        <f t="shared" si="52"/>
        <v>1</v>
      </c>
      <c r="AZ2999" s="142">
        <f>IF(BA2999="",0,IFERROR(IF(VLOOKUP(BA2999,BA$44:BA2998,1,0)&gt;0,0,0),1))</f>
        <v>0</v>
      </c>
      <c r="BA2999" s="143">
        <f>IF(DATOS!J2957=AW$45,DATOS!C2957,"")</f>
        <v>0</v>
      </c>
    </row>
    <row r="3000" spans="51:53" x14ac:dyDescent="0.25">
      <c r="AY3000" s="142">
        <f t="shared" si="52"/>
        <v>1</v>
      </c>
      <c r="AZ3000" s="142">
        <f>IF(BA3000="",0,IFERROR(IF(VLOOKUP(BA3000,BA$44:BA2999,1,0)&gt;0,0,0),1))</f>
        <v>0</v>
      </c>
      <c r="BA3000" s="143">
        <f>IF(DATOS!J2958=AW$45,DATOS!C2958,"")</f>
        <v>0</v>
      </c>
    </row>
    <row r="3001" spans="51:53" x14ac:dyDescent="0.25">
      <c r="AY3001" s="142">
        <f t="shared" si="52"/>
        <v>1</v>
      </c>
      <c r="AZ3001" s="142">
        <f>IF(BA3001="",0,IFERROR(IF(VLOOKUP(BA3001,BA$44:BA3000,1,0)&gt;0,0,0),1))</f>
        <v>0</v>
      </c>
      <c r="BA3001" s="143">
        <f>IF(DATOS!J2959=AW$45,DATOS!C2959,"")</f>
        <v>0</v>
      </c>
    </row>
    <row r="3002" spans="51:53" x14ac:dyDescent="0.25">
      <c r="AY3002" s="142">
        <f t="shared" si="52"/>
        <v>1</v>
      </c>
      <c r="AZ3002" s="142">
        <f>IF(BA3002="",0,IFERROR(IF(VLOOKUP(BA3002,BA$44:BA3001,1,0)&gt;0,0,0),1))</f>
        <v>0</v>
      </c>
      <c r="BA3002" s="143">
        <f>IF(DATOS!J2960=AW$45,DATOS!C2960,"")</f>
        <v>0</v>
      </c>
    </row>
    <row r="3003" spans="51:53" x14ac:dyDescent="0.25">
      <c r="AY3003" s="142">
        <f t="shared" si="52"/>
        <v>1</v>
      </c>
      <c r="AZ3003" s="142">
        <f>IF(BA3003="",0,IFERROR(IF(VLOOKUP(BA3003,BA$44:BA3002,1,0)&gt;0,0,0),1))</f>
        <v>0</v>
      </c>
      <c r="BA3003" s="143">
        <f>IF(DATOS!J2961=AW$45,DATOS!C2961,"")</f>
        <v>0</v>
      </c>
    </row>
    <row r="3004" spans="51:53" x14ac:dyDescent="0.25">
      <c r="AY3004" s="142">
        <f t="shared" si="52"/>
        <v>1</v>
      </c>
      <c r="AZ3004" s="142">
        <f>IF(BA3004="",0,IFERROR(IF(VLOOKUP(BA3004,BA$44:BA3003,1,0)&gt;0,0,0),1))</f>
        <v>0</v>
      </c>
      <c r="BA3004" s="143">
        <f>IF(DATOS!J2962=AW$45,DATOS!C2962,"")</f>
        <v>0</v>
      </c>
    </row>
    <row r="3005" spans="51:53" x14ac:dyDescent="0.25">
      <c r="AY3005" s="142">
        <f t="shared" si="52"/>
        <v>1</v>
      </c>
      <c r="AZ3005" s="142">
        <f>IF(BA3005="",0,IFERROR(IF(VLOOKUP(BA3005,BA$44:BA3004,1,0)&gt;0,0,0),1))</f>
        <v>0</v>
      </c>
      <c r="BA3005" s="143">
        <f>IF(DATOS!J2963=AW$45,DATOS!C2963,"")</f>
        <v>0</v>
      </c>
    </row>
    <row r="3006" spans="51:53" x14ac:dyDescent="0.25">
      <c r="AY3006" s="142">
        <f t="shared" si="52"/>
        <v>1</v>
      </c>
      <c r="AZ3006" s="142">
        <f>IF(BA3006="",0,IFERROR(IF(VLOOKUP(BA3006,BA$44:BA3005,1,0)&gt;0,0,0),1))</f>
        <v>0</v>
      </c>
      <c r="BA3006" s="143">
        <f>IF(DATOS!J2964=AW$45,DATOS!C2964,"")</f>
        <v>0</v>
      </c>
    </row>
    <row r="3007" spans="51:53" x14ac:dyDescent="0.25">
      <c r="AY3007" s="142">
        <f t="shared" si="52"/>
        <v>1</v>
      </c>
      <c r="AZ3007" s="142">
        <f>IF(BA3007="",0,IFERROR(IF(VLOOKUP(BA3007,BA$44:BA3006,1,0)&gt;0,0,0),1))</f>
        <v>0</v>
      </c>
      <c r="BA3007" s="143">
        <f>IF(DATOS!J2965=AW$45,DATOS!C2965,"")</f>
        <v>0</v>
      </c>
    </row>
    <row r="3008" spans="51:53" x14ac:dyDescent="0.25">
      <c r="AY3008" s="142">
        <f t="shared" si="52"/>
        <v>1</v>
      </c>
      <c r="AZ3008" s="142">
        <f>IF(BA3008="",0,IFERROR(IF(VLOOKUP(BA3008,BA$44:BA3007,1,0)&gt;0,0,0),1))</f>
        <v>0</v>
      </c>
      <c r="BA3008" s="143">
        <f>IF(DATOS!J2966=AW$45,DATOS!C2966,"")</f>
        <v>0</v>
      </c>
    </row>
    <row r="3009" spans="51:53" x14ac:dyDescent="0.25">
      <c r="AY3009" s="142">
        <f t="shared" si="52"/>
        <v>1</v>
      </c>
      <c r="AZ3009" s="142">
        <f>IF(BA3009="",0,IFERROR(IF(VLOOKUP(BA3009,BA$44:BA3008,1,0)&gt;0,0,0),1))</f>
        <v>0</v>
      </c>
      <c r="BA3009" s="143">
        <f>IF(DATOS!J2967=AW$45,DATOS!C2967,"")</f>
        <v>0</v>
      </c>
    </row>
    <row r="3010" spans="51:53" x14ac:dyDescent="0.25">
      <c r="AY3010" s="142">
        <f t="shared" si="52"/>
        <v>1</v>
      </c>
      <c r="AZ3010" s="142">
        <f>IF(BA3010="",0,IFERROR(IF(VLOOKUP(BA3010,BA$44:BA3009,1,0)&gt;0,0,0),1))</f>
        <v>0</v>
      </c>
      <c r="BA3010" s="143">
        <f>IF(DATOS!J2968=AW$45,DATOS!C2968,"")</f>
        <v>0</v>
      </c>
    </row>
    <row r="3011" spans="51:53" x14ac:dyDescent="0.25">
      <c r="AY3011" s="142">
        <f t="shared" si="52"/>
        <v>1</v>
      </c>
      <c r="AZ3011" s="142">
        <f>IF(BA3011="",0,IFERROR(IF(VLOOKUP(BA3011,BA$44:BA3010,1,0)&gt;0,0,0),1))</f>
        <v>0</v>
      </c>
      <c r="BA3011" s="143">
        <f>IF(DATOS!J2969=AW$45,DATOS!C2969,"")</f>
        <v>0</v>
      </c>
    </row>
    <row r="3012" spans="51:53" x14ac:dyDescent="0.25">
      <c r="AY3012" s="142">
        <f t="shared" si="52"/>
        <v>1</v>
      </c>
      <c r="AZ3012" s="142">
        <f>IF(BA3012="",0,IFERROR(IF(VLOOKUP(BA3012,BA$44:BA3011,1,0)&gt;0,0,0),1))</f>
        <v>0</v>
      </c>
      <c r="BA3012" s="143">
        <f>IF(DATOS!J2970=AW$45,DATOS!C2970,"")</f>
        <v>0</v>
      </c>
    </row>
    <row r="3013" spans="51:53" x14ac:dyDescent="0.25">
      <c r="AY3013" s="142">
        <f t="shared" si="52"/>
        <v>1</v>
      </c>
      <c r="AZ3013" s="142">
        <f>IF(BA3013="",0,IFERROR(IF(VLOOKUP(BA3013,BA$44:BA3012,1,0)&gt;0,0,0),1))</f>
        <v>0</v>
      </c>
      <c r="BA3013" s="143">
        <f>IF(DATOS!J2971=AW$45,DATOS!C2971,"")</f>
        <v>0</v>
      </c>
    </row>
    <row r="3014" spans="51:53" x14ac:dyDescent="0.25">
      <c r="AY3014" s="142">
        <f t="shared" si="52"/>
        <v>1</v>
      </c>
      <c r="AZ3014" s="142">
        <f>IF(BA3014="",0,IFERROR(IF(VLOOKUP(BA3014,BA$44:BA3013,1,0)&gt;0,0,0),1))</f>
        <v>0</v>
      </c>
      <c r="BA3014" s="143">
        <f>IF(DATOS!J2972=AW$45,DATOS!C2972,"")</f>
        <v>0</v>
      </c>
    </row>
    <row r="3015" spans="51:53" x14ac:dyDescent="0.25">
      <c r="AY3015" s="142">
        <f t="shared" si="52"/>
        <v>1</v>
      </c>
      <c r="AZ3015" s="142">
        <f>IF(BA3015="",0,IFERROR(IF(VLOOKUP(BA3015,BA$44:BA3014,1,0)&gt;0,0,0),1))</f>
        <v>0</v>
      </c>
      <c r="BA3015" s="143">
        <f>IF(DATOS!J2973=AW$45,DATOS!C2973,"")</f>
        <v>0</v>
      </c>
    </row>
    <row r="3016" spans="51:53" x14ac:dyDescent="0.25">
      <c r="AY3016" s="142">
        <f t="shared" si="52"/>
        <v>1</v>
      </c>
      <c r="AZ3016" s="142">
        <f>IF(BA3016="",0,IFERROR(IF(VLOOKUP(BA3016,BA$44:BA3015,1,0)&gt;0,0,0),1))</f>
        <v>0</v>
      </c>
      <c r="BA3016" s="143">
        <f>IF(DATOS!J2974=AW$45,DATOS!C2974,"")</f>
        <v>0</v>
      </c>
    </row>
    <row r="3017" spans="51:53" x14ac:dyDescent="0.25">
      <c r="AY3017" s="142">
        <f t="shared" si="52"/>
        <v>1</v>
      </c>
      <c r="AZ3017" s="142">
        <f>IF(BA3017="",0,IFERROR(IF(VLOOKUP(BA3017,BA$44:BA3016,1,0)&gt;0,0,0),1))</f>
        <v>0</v>
      </c>
      <c r="BA3017" s="143">
        <f>IF(DATOS!J2975=AW$45,DATOS!C2975,"")</f>
        <v>0</v>
      </c>
    </row>
    <row r="3018" spans="51:53" x14ac:dyDescent="0.25">
      <c r="AY3018" s="142">
        <f t="shared" si="52"/>
        <v>1</v>
      </c>
      <c r="AZ3018" s="142">
        <f>IF(BA3018="",0,IFERROR(IF(VLOOKUP(BA3018,BA$44:BA3017,1,0)&gt;0,0,0),1))</f>
        <v>0</v>
      </c>
      <c r="BA3018" s="143">
        <f>IF(DATOS!J2976=AW$45,DATOS!C2976,"")</f>
        <v>0</v>
      </c>
    </row>
    <row r="3019" spans="51:53" x14ac:dyDescent="0.25">
      <c r="AY3019" s="142">
        <f t="shared" si="52"/>
        <v>1</v>
      </c>
      <c r="AZ3019" s="142">
        <f>IF(BA3019="",0,IFERROR(IF(VLOOKUP(BA3019,BA$44:BA3018,1,0)&gt;0,0,0),1))</f>
        <v>0</v>
      </c>
      <c r="BA3019" s="143">
        <f>IF(DATOS!J2977=AW$45,DATOS!C2977,"")</f>
        <v>0</v>
      </c>
    </row>
    <row r="3020" spans="51:53" x14ac:dyDescent="0.25">
      <c r="AY3020" s="142">
        <f t="shared" si="52"/>
        <v>1</v>
      </c>
      <c r="AZ3020" s="142">
        <f>IF(BA3020="",0,IFERROR(IF(VLOOKUP(BA3020,BA$44:BA3019,1,0)&gt;0,0,0),1))</f>
        <v>0</v>
      </c>
      <c r="BA3020" s="143">
        <f>IF(DATOS!J2978=AW$45,DATOS!C2978,"")</f>
        <v>0</v>
      </c>
    </row>
    <row r="3021" spans="51:53" x14ac:dyDescent="0.25">
      <c r="AY3021" s="142">
        <f t="shared" si="52"/>
        <v>1</v>
      </c>
      <c r="AZ3021" s="142">
        <f>IF(BA3021="",0,IFERROR(IF(VLOOKUP(BA3021,BA$44:BA3020,1,0)&gt;0,0,0),1))</f>
        <v>0</v>
      </c>
      <c r="BA3021" s="143">
        <f>IF(DATOS!J2979=AW$45,DATOS!C2979,"")</f>
        <v>0</v>
      </c>
    </row>
    <row r="3022" spans="51:53" x14ac:dyDescent="0.25">
      <c r="AY3022" s="142">
        <f t="shared" si="52"/>
        <v>1</v>
      </c>
      <c r="AZ3022" s="142">
        <f>IF(BA3022="",0,IFERROR(IF(VLOOKUP(BA3022,BA$44:BA3021,1,0)&gt;0,0,0),1))</f>
        <v>0</v>
      </c>
      <c r="BA3022" s="143">
        <f>IF(DATOS!J2980=AW$45,DATOS!C2980,"")</f>
        <v>0</v>
      </c>
    </row>
    <row r="3023" spans="51:53" x14ac:dyDescent="0.25">
      <c r="AY3023" s="142">
        <f t="shared" si="52"/>
        <v>1</v>
      </c>
      <c r="AZ3023" s="142">
        <f>IF(BA3023="",0,IFERROR(IF(VLOOKUP(BA3023,BA$44:BA3022,1,0)&gt;0,0,0),1))</f>
        <v>0</v>
      </c>
      <c r="BA3023" s="143">
        <f>IF(DATOS!J2981=AW$45,DATOS!C2981,"")</f>
        <v>0</v>
      </c>
    </row>
    <row r="3024" spans="51:53" x14ac:dyDescent="0.25">
      <c r="AY3024" s="142">
        <f t="shared" si="52"/>
        <v>1</v>
      </c>
      <c r="AZ3024" s="142">
        <f>IF(BA3024="",0,IFERROR(IF(VLOOKUP(BA3024,BA$44:BA3023,1,0)&gt;0,0,0),1))</f>
        <v>0</v>
      </c>
      <c r="BA3024" s="143">
        <f>IF(DATOS!J2982=AW$45,DATOS!C2982,"")</f>
        <v>0</v>
      </c>
    </row>
    <row r="3025" spans="51:53" x14ac:dyDescent="0.25">
      <c r="AY3025" s="142">
        <f t="shared" si="52"/>
        <v>1</v>
      </c>
      <c r="AZ3025" s="142">
        <f>IF(BA3025="",0,IFERROR(IF(VLOOKUP(BA3025,BA$44:BA3024,1,0)&gt;0,0,0),1))</f>
        <v>0</v>
      </c>
      <c r="BA3025" s="143">
        <f>IF(DATOS!J2983=AW$45,DATOS!C2983,"")</f>
        <v>0</v>
      </c>
    </row>
    <row r="3026" spans="51:53" x14ac:dyDescent="0.25">
      <c r="AY3026" s="142">
        <f t="shared" si="52"/>
        <v>1</v>
      </c>
      <c r="AZ3026" s="142">
        <f>IF(BA3026="",0,IFERROR(IF(VLOOKUP(BA3026,BA$44:BA3025,1,0)&gt;0,0,0),1))</f>
        <v>0</v>
      </c>
      <c r="BA3026" s="143">
        <f>IF(DATOS!J2984=AW$45,DATOS!C2984,"")</f>
        <v>0</v>
      </c>
    </row>
    <row r="3027" spans="51:53" x14ac:dyDescent="0.25">
      <c r="AY3027" s="142">
        <f t="shared" si="52"/>
        <v>1</v>
      </c>
      <c r="AZ3027" s="142">
        <f>IF(BA3027="",0,IFERROR(IF(VLOOKUP(BA3027,BA$44:BA3026,1,0)&gt;0,0,0),1))</f>
        <v>0</v>
      </c>
      <c r="BA3027" s="143">
        <f>IF(DATOS!J2985=AW$45,DATOS!C2985,"")</f>
        <v>0</v>
      </c>
    </row>
    <row r="3028" spans="51:53" x14ac:dyDescent="0.25">
      <c r="AY3028" s="142">
        <f t="shared" si="52"/>
        <v>1</v>
      </c>
      <c r="AZ3028" s="142">
        <f>IF(BA3028="",0,IFERROR(IF(VLOOKUP(BA3028,BA$44:BA3027,1,0)&gt;0,0,0),1))</f>
        <v>0</v>
      </c>
      <c r="BA3028" s="143">
        <f>IF(DATOS!J2986=AW$45,DATOS!C2986,"")</f>
        <v>0</v>
      </c>
    </row>
    <row r="3029" spans="51:53" x14ac:dyDescent="0.25">
      <c r="AY3029" s="142">
        <f t="shared" si="52"/>
        <v>1</v>
      </c>
      <c r="AZ3029" s="142">
        <f>IF(BA3029="",0,IFERROR(IF(VLOOKUP(BA3029,BA$44:BA3028,1,0)&gt;0,0,0),1))</f>
        <v>0</v>
      </c>
      <c r="BA3029" s="143">
        <f>IF(DATOS!J2987=AW$45,DATOS!C2987,"")</f>
        <v>0</v>
      </c>
    </row>
    <row r="3030" spans="51:53" x14ac:dyDescent="0.25">
      <c r="AY3030" s="142">
        <f t="shared" si="52"/>
        <v>1</v>
      </c>
      <c r="AZ3030" s="142">
        <f>IF(BA3030="",0,IFERROR(IF(VLOOKUP(BA3030,BA$44:BA3029,1,0)&gt;0,0,0),1))</f>
        <v>0</v>
      </c>
      <c r="BA3030" s="143">
        <f>IF(DATOS!J2988=AW$45,DATOS!C2988,"")</f>
        <v>0</v>
      </c>
    </row>
    <row r="3031" spans="51:53" x14ac:dyDescent="0.25">
      <c r="AY3031" s="142">
        <f t="shared" si="52"/>
        <v>1</v>
      </c>
      <c r="AZ3031" s="142">
        <f>IF(BA3031="",0,IFERROR(IF(VLOOKUP(BA3031,BA$44:BA3030,1,0)&gt;0,0,0),1))</f>
        <v>0</v>
      </c>
      <c r="BA3031" s="143">
        <f>IF(DATOS!J2989=AW$45,DATOS!C2989,"")</f>
        <v>0</v>
      </c>
    </row>
    <row r="3032" spans="51:53" x14ac:dyDescent="0.25">
      <c r="AY3032" s="142">
        <f t="shared" si="52"/>
        <v>1</v>
      </c>
      <c r="AZ3032" s="142">
        <f>IF(BA3032="",0,IFERROR(IF(VLOOKUP(BA3032,BA$44:BA3031,1,0)&gt;0,0,0),1))</f>
        <v>0</v>
      </c>
      <c r="BA3032" s="143">
        <f>IF(DATOS!J2990=AW$45,DATOS!C2990,"")</f>
        <v>0</v>
      </c>
    </row>
    <row r="3033" spans="51:53" x14ac:dyDescent="0.25">
      <c r="AY3033" s="142">
        <f t="shared" si="52"/>
        <v>1</v>
      </c>
      <c r="AZ3033" s="142">
        <f>IF(BA3033="",0,IFERROR(IF(VLOOKUP(BA3033,BA$44:BA3032,1,0)&gt;0,0,0),1))</f>
        <v>0</v>
      </c>
      <c r="BA3033" s="143">
        <f>IF(DATOS!J2991=AW$45,DATOS!C2991,"")</f>
        <v>0</v>
      </c>
    </row>
    <row r="3034" spans="51:53" x14ac:dyDescent="0.25">
      <c r="AY3034" s="142">
        <f t="shared" si="52"/>
        <v>1</v>
      </c>
      <c r="AZ3034" s="142">
        <f>IF(BA3034="",0,IFERROR(IF(VLOOKUP(BA3034,BA$44:BA3033,1,0)&gt;0,0,0),1))</f>
        <v>0</v>
      </c>
      <c r="BA3034" s="143">
        <f>IF(DATOS!J2992=AW$45,DATOS!C2992,"")</f>
        <v>0</v>
      </c>
    </row>
    <row r="3035" spans="51:53" x14ac:dyDescent="0.25">
      <c r="AY3035" s="142">
        <f t="shared" si="52"/>
        <v>1</v>
      </c>
      <c r="AZ3035" s="142">
        <f>IF(BA3035="",0,IFERROR(IF(VLOOKUP(BA3035,BA$44:BA3034,1,0)&gt;0,0,0),1))</f>
        <v>0</v>
      </c>
      <c r="BA3035" s="143">
        <f>IF(DATOS!J2993=AW$45,DATOS!C2993,"")</f>
        <v>0</v>
      </c>
    </row>
    <row r="3036" spans="51:53" x14ac:dyDescent="0.25">
      <c r="AY3036" s="142">
        <f t="shared" si="52"/>
        <v>1</v>
      </c>
      <c r="AZ3036" s="142">
        <f>IF(BA3036="",0,IFERROR(IF(VLOOKUP(BA3036,BA$44:BA3035,1,0)&gt;0,0,0),1))</f>
        <v>0</v>
      </c>
      <c r="BA3036" s="143">
        <f>IF(DATOS!J2994=AW$45,DATOS!C2994,"")</f>
        <v>0</v>
      </c>
    </row>
    <row r="3037" spans="51:53" x14ac:dyDescent="0.25">
      <c r="AY3037" s="142">
        <f t="shared" si="52"/>
        <v>1</v>
      </c>
      <c r="AZ3037" s="142">
        <f>IF(BA3037="",0,IFERROR(IF(VLOOKUP(BA3037,BA$44:BA3036,1,0)&gt;0,0,0),1))</f>
        <v>0</v>
      </c>
      <c r="BA3037" s="143">
        <f>IF(DATOS!J2995=AW$45,DATOS!C2995,"")</f>
        <v>0</v>
      </c>
    </row>
    <row r="3038" spans="51:53" x14ac:dyDescent="0.25">
      <c r="AY3038" s="142">
        <f t="shared" si="52"/>
        <v>1</v>
      </c>
      <c r="AZ3038" s="142">
        <f>IF(BA3038="",0,IFERROR(IF(VLOOKUP(BA3038,BA$44:BA3037,1,0)&gt;0,0,0),1))</f>
        <v>0</v>
      </c>
      <c r="BA3038" s="143">
        <f>IF(DATOS!J2996=AW$45,DATOS!C2996,"")</f>
        <v>0</v>
      </c>
    </row>
    <row r="3039" spans="51:53" x14ac:dyDescent="0.25">
      <c r="AY3039" s="142">
        <f t="shared" si="52"/>
        <v>1</v>
      </c>
      <c r="AZ3039" s="142">
        <f>IF(BA3039="",0,IFERROR(IF(VLOOKUP(BA3039,BA$44:BA3038,1,0)&gt;0,0,0),1))</f>
        <v>0</v>
      </c>
      <c r="BA3039" s="143">
        <f>IF(DATOS!J2997=AW$45,DATOS!C2997,"")</f>
        <v>0</v>
      </c>
    </row>
    <row r="3040" spans="51:53" x14ac:dyDescent="0.25">
      <c r="AY3040" s="142">
        <f t="shared" si="52"/>
        <v>1</v>
      </c>
      <c r="AZ3040" s="142">
        <f>IF(BA3040="",0,IFERROR(IF(VLOOKUP(BA3040,BA$44:BA3039,1,0)&gt;0,0,0),1))</f>
        <v>0</v>
      </c>
      <c r="BA3040" s="143">
        <f>IF(DATOS!J2998=AW$45,DATOS!C2998,"")</f>
        <v>0</v>
      </c>
    </row>
    <row r="3041" spans="51:53" x14ac:dyDescent="0.25">
      <c r="AY3041" s="142">
        <f t="shared" si="52"/>
        <v>1</v>
      </c>
      <c r="AZ3041" s="142">
        <f>IF(BA3041="",0,IFERROR(IF(VLOOKUP(BA3041,BA$44:BA3040,1,0)&gt;0,0,0),1))</f>
        <v>0</v>
      </c>
      <c r="BA3041" s="143">
        <f>IF(DATOS!J2999=AW$45,DATOS!C2999,"")</f>
        <v>0</v>
      </c>
    </row>
    <row r="3042" spans="51:53" x14ac:dyDescent="0.25">
      <c r="AY3042" s="142">
        <f t="shared" si="52"/>
        <v>1</v>
      </c>
      <c r="AZ3042" s="142">
        <f>IF(BA3042="",0,IFERROR(IF(VLOOKUP(BA3042,BA$44:BA3041,1,0)&gt;0,0,0),1))</f>
        <v>0</v>
      </c>
      <c r="BA3042" s="143">
        <f>IF(DATOS!J3000=AW$45,DATOS!C3000,"")</f>
        <v>0</v>
      </c>
    </row>
    <row r="3043" spans="51:53" x14ac:dyDescent="0.25">
      <c r="AY3043" s="142">
        <f t="shared" si="52"/>
        <v>1</v>
      </c>
      <c r="AZ3043" s="142">
        <f>IF(BA3043="",0,IFERROR(IF(VLOOKUP(BA3043,BA$44:BA3042,1,0)&gt;0,0,0),1))</f>
        <v>0</v>
      </c>
      <c r="BA3043" s="143">
        <f>IF(DATOS!J3001=AW$45,DATOS!C3001,"")</f>
        <v>0</v>
      </c>
    </row>
    <row r="3044" spans="51:53" x14ac:dyDescent="0.25">
      <c r="AY3044" s="142">
        <f t="shared" si="52"/>
        <v>1</v>
      </c>
      <c r="AZ3044" s="142">
        <f>IF(BA3044="",0,IFERROR(IF(VLOOKUP(BA3044,BA$44:BA3043,1,0)&gt;0,0,0),1))</f>
        <v>0</v>
      </c>
      <c r="BA3044" s="143">
        <f>IF(DATOS!J3002=AW$45,DATOS!C3002,"")</f>
        <v>0</v>
      </c>
    </row>
    <row r="3045" spans="51:53" x14ac:dyDescent="0.25">
      <c r="AY3045" s="142">
        <f t="shared" si="52"/>
        <v>1</v>
      </c>
      <c r="AZ3045" s="142">
        <f>IF(BA3045="",0,IFERROR(IF(VLOOKUP(BA3045,BA$44:BA3044,1,0)&gt;0,0,0),1))</f>
        <v>0</v>
      </c>
      <c r="BA3045" s="143">
        <f>IF(DATOS!J3003=AW$45,DATOS!C3003,"")</f>
        <v>0</v>
      </c>
    </row>
    <row r="3046" spans="51:53" x14ac:dyDescent="0.25">
      <c r="AY3046" s="142">
        <f t="shared" si="52"/>
        <v>1</v>
      </c>
      <c r="AZ3046" s="142">
        <f>IF(BA3046="",0,IFERROR(IF(VLOOKUP(BA3046,BA$44:BA3045,1,0)&gt;0,0,0),1))</f>
        <v>0</v>
      </c>
      <c r="BA3046" s="143">
        <f>IF(DATOS!J3004=AW$45,DATOS!C3004,"")</f>
        <v>0</v>
      </c>
    </row>
    <row r="3047" spans="51:53" x14ac:dyDescent="0.25">
      <c r="AY3047" s="142">
        <f t="shared" si="52"/>
        <v>1</v>
      </c>
      <c r="AZ3047" s="142">
        <f>IF(BA3047="",0,IFERROR(IF(VLOOKUP(BA3047,BA$44:BA3046,1,0)&gt;0,0,0),1))</f>
        <v>0</v>
      </c>
      <c r="BA3047" s="143">
        <f>IF(DATOS!J3005=AW$45,DATOS!C3005,"")</f>
        <v>0</v>
      </c>
    </row>
    <row r="3048" spans="51:53" x14ac:dyDescent="0.25">
      <c r="AY3048" s="142">
        <f t="shared" si="52"/>
        <v>1</v>
      </c>
      <c r="AZ3048" s="142">
        <f>IF(BA3048="",0,IFERROR(IF(VLOOKUP(BA3048,BA$44:BA3047,1,0)&gt;0,0,0),1))</f>
        <v>0</v>
      </c>
      <c r="BA3048" s="143">
        <f>IF(DATOS!J3006=AW$45,DATOS!C3006,"")</f>
        <v>0</v>
      </c>
    </row>
    <row r="3049" spans="51:53" x14ac:dyDescent="0.25">
      <c r="AY3049" s="142">
        <f t="shared" si="52"/>
        <v>1</v>
      </c>
      <c r="AZ3049" s="142">
        <f>IF(BA3049="",0,IFERROR(IF(VLOOKUP(BA3049,BA$44:BA3048,1,0)&gt;0,0,0),1))</f>
        <v>0</v>
      </c>
      <c r="BA3049" s="143">
        <f>IF(DATOS!J3007=AW$45,DATOS!C3007,"")</f>
        <v>0</v>
      </c>
    </row>
    <row r="3050" spans="51:53" x14ac:dyDescent="0.25">
      <c r="AY3050" s="142">
        <f t="shared" si="52"/>
        <v>1</v>
      </c>
      <c r="AZ3050" s="142">
        <f>IF(BA3050="",0,IFERROR(IF(VLOOKUP(BA3050,BA$44:BA3049,1,0)&gt;0,0,0),1))</f>
        <v>0</v>
      </c>
      <c r="BA3050" s="143">
        <f>IF(DATOS!J3008=AW$45,DATOS!C3008,"")</f>
        <v>0</v>
      </c>
    </row>
    <row r="3051" spans="51:53" x14ac:dyDescent="0.25">
      <c r="AY3051" s="142">
        <f t="shared" si="52"/>
        <v>1</v>
      </c>
      <c r="AZ3051" s="142">
        <f>IF(BA3051="",0,IFERROR(IF(VLOOKUP(BA3051,BA$44:BA3050,1,0)&gt;0,0,0),1))</f>
        <v>0</v>
      </c>
      <c r="BA3051" s="143">
        <f>IF(DATOS!J3009=AW$45,DATOS!C3009,"")</f>
        <v>0</v>
      </c>
    </row>
    <row r="3052" spans="51:53" x14ac:dyDescent="0.25">
      <c r="AY3052" s="142">
        <f t="shared" ref="AY3052:AY3115" si="53">AY3051+AZ3052</f>
        <v>1</v>
      </c>
      <c r="AZ3052" s="142">
        <f>IF(BA3052="",0,IFERROR(IF(VLOOKUP(BA3052,BA$44:BA3051,1,0)&gt;0,0,0),1))</f>
        <v>0</v>
      </c>
      <c r="BA3052" s="143">
        <f>IF(DATOS!J3010=AW$45,DATOS!C3010,"")</f>
        <v>0</v>
      </c>
    </row>
    <row r="3053" spans="51:53" x14ac:dyDescent="0.25">
      <c r="AY3053" s="142">
        <f t="shared" si="53"/>
        <v>1</v>
      </c>
      <c r="AZ3053" s="142">
        <f>IF(BA3053="",0,IFERROR(IF(VLOOKUP(BA3053,BA$44:BA3052,1,0)&gt;0,0,0),1))</f>
        <v>0</v>
      </c>
      <c r="BA3053" s="143">
        <f>IF(DATOS!J3011=AW$45,DATOS!C3011,"")</f>
        <v>0</v>
      </c>
    </row>
    <row r="3054" spans="51:53" x14ac:dyDescent="0.25">
      <c r="AY3054" s="142">
        <f t="shared" si="53"/>
        <v>1</v>
      </c>
      <c r="AZ3054" s="142">
        <f>IF(BA3054="",0,IFERROR(IF(VLOOKUP(BA3054,BA$44:BA3053,1,0)&gt;0,0,0),1))</f>
        <v>0</v>
      </c>
      <c r="BA3054" s="143">
        <f>IF(DATOS!J3012=AW$45,DATOS!C3012,"")</f>
        <v>0</v>
      </c>
    </row>
    <row r="3055" spans="51:53" x14ac:dyDescent="0.25">
      <c r="AY3055" s="142">
        <f t="shared" si="53"/>
        <v>1</v>
      </c>
      <c r="AZ3055" s="142">
        <f>IF(BA3055="",0,IFERROR(IF(VLOOKUP(BA3055,BA$44:BA3054,1,0)&gt;0,0,0),1))</f>
        <v>0</v>
      </c>
      <c r="BA3055" s="143">
        <f>IF(DATOS!J3013=AW$45,DATOS!C3013,"")</f>
        <v>0</v>
      </c>
    </row>
    <row r="3056" spans="51:53" x14ac:dyDescent="0.25">
      <c r="AY3056" s="142">
        <f t="shared" si="53"/>
        <v>1</v>
      </c>
      <c r="AZ3056" s="142">
        <f>IF(BA3056="",0,IFERROR(IF(VLOOKUP(BA3056,BA$44:BA3055,1,0)&gt;0,0,0),1))</f>
        <v>0</v>
      </c>
      <c r="BA3056" s="143">
        <f>IF(DATOS!J3014=AW$45,DATOS!C3014,"")</f>
        <v>0</v>
      </c>
    </row>
    <row r="3057" spans="51:53" x14ac:dyDescent="0.25">
      <c r="AY3057" s="142">
        <f t="shared" si="53"/>
        <v>1</v>
      </c>
      <c r="AZ3057" s="142">
        <f>IF(BA3057="",0,IFERROR(IF(VLOOKUP(BA3057,BA$44:BA3056,1,0)&gt;0,0,0),1))</f>
        <v>0</v>
      </c>
      <c r="BA3057" s="143">
        <f>IF(DATOS!J3015=AW$45,DATOS!C3015,"")</f>
        <v>0</v>
      </c>
    </row>
    <row r="3058" spans="51:53" x14ac:dyDescent="0.25">
      <c r="AY3058" s="142">
        <f t="shared" si="53"/>
        <v>1</v>
      </c>
      <c r="AZ3058" s="142">
        <f>IF(BA3058="",0,IFERROR(IF(VLOOKUP(BA3058,BA$44:BA3057,1,0)&gt;0,0,0),1))</f>
        <v>0</v>
      </c>
      <c r="BA3058" s="143">
        <f>IF(DATOS!J3016=AW$45,DATOS!C3016,"")</f>
        <v>0</v>
      </c>
    </row>
    <row r="3059" spans="51:53" x14ac:dyDescent="0.25">
      <c r="AY3059" s="142">
        <f t="shared" si="53"/>
        <v>1</v>
      </c>
      <c r="AZ3059" s="142">
        <f>IF(BA3059="",0,IFERROR(IF(VLOOKUP(BA3059,BA$44:BA3058,1,0)&gt;0,0,0),1))</f>
        <v>0</v>
      </c>
      <c r="BA3059" s="143">
        <f>IF(DATOS!J3017=AW$45,DATOS!C3017,"")</f>
        <v>0</v>
      </c>
    </row>
    <row r="3060" spans="51:53" x14ac:dyDescent="0.25">
      <c r="AY3060" s="142">
        <f t="shared" si="53"/>
        <v>1</v>
      </c>
      <c r="AZ3060" s="142">
        <f>IF(BA3060="",0,IFERROR(IF(VLOOKUP(BA3060,BA$44:BA3059,1,0)&gt;0,0,0),1))</f>
        <v>0</v>
      </c>
      <c r="BA3060" s="143">
        <f>IF(DATOS!J3018=AW$45,DATOS!C3018,"")</f>
        <v>0</v>
      </c>
    </row>
    <row r="3061" spans="51:53" x14ac:dyDescent="0.25">
      <c r="AY3061" s="142">
        <f t="shared" si="53"/>
        <v>1</v>
      </c>
      <c r="AZ3061" s="142">
        <f>IF(BA3061="",0,IFERROR(IF(VLOOKUP(BA3061,BA$44:BA3060,1,0)&gt;0,0,0),1))</f>
        <v>0</v>
      </c>
      <c r="BA3061" s="143">
        <f>IF(DATOS!J3019=AW$45,DATOS!C3019,"")</f>
        <v>0</v>
      </c>
    </row>
    <row r="3062" spans="51:53" x14ac:dyDescent="0.25">
      <c r="AY3062" s="142">
        <f t="shared" si="53"/>
        <v>1</v>
      </c>
      <c r="AZ3062" s="142">
        <f>IF(BA3062="",0,IFERROR(IF(VLOOKUP(BA3062,BA$44:BA3061,1,0)&gt;0,0,0),1))</f>
        <v>0</v>
      </c>
      <c r="BA3062" s="143">
        <f>IF(DATOS!J3020=AW$45,DATOS!C3020,"")</f>
        <v>0</v>
      </c>
    </row>
    <row r="3063" spans="51:53" x14ac:dyDescent="0.25">
      <c r="AY3063" s="142">
        <f t="shared" si="53"/>
        <v>1</v>
      </c>
      <c r="AZ3063" s="142">
        <f>IF(BA3063="",0,IFERROR(IF(VLOOKUP(BA3063,BA$44:BA3062,1,0)&gt;0,0,0),1))</f>
        <v>0</v>
      </c>
      <c r="BA3063" s="143">
        <f>IF(DATOS!J3021=AW$45,DATOS!C3021,"")</f>
        <v>0</v>
      </c>
    </row>
    <row r="3064" spans="51:53" x14ac:dyDescent="0.25">
      <c r="AY3064" s="142">
        <f t="shared" si="53"/>
        <v>1</v>
      </c>
      <c r="AZ3064" s="142">
        <f>IF(BA3064="",0,IFERROR(IF(VLOOKUP(BA3064,BA$44:BA3063,1,0)&gt;0,0,0),1))</f>
        <v>0</v>
      </c>
      <c r="BA3064" s="143">
        <f>IF(DATOS!J3022=AW$45,DATOS!C3022,"")</f>
        <v>0</v>
      </c>
    </row>
    <row r="3065" spans="51:53" x14ac:dyDescent="0.25">
      <c r="AY3065" s="142">
        <f t="shared" si="53"/>
        <v>1</v>
      </c>
      <c r="AZ3065" s="142">
        <f>IF(BA3065="",0,IFERROR(IF(VLOOKUP(BA3065,BA$44:BA3064,1,0)&gt;0,0,0),1))</f>
        <v>0</v>
      </c>
      <c r="BA3065" s="143">
        <f>IF(DATOS!J3023=AW$45,DATOS!C3023,"")</f>
        <v>0</v>
      </c>
    </row>
    <row r="3066" spans="51:53" x14ac:dyDescent="0.25">
      <c r="AY3066" s="142">
        <f t="shared" si="53"/>
        <v>1</v>
      </c>
      <c r="AZ3066" s="142">
        <f>IF(BA3066="",0,IFERROR(IF(VLOOKUP(BA3066,BA$44:BA3065,1,0)&gt;0,0,0),1))</f>
        <v>0</v>
      </c>
      <c r="BA3066" s="143">
        <f>IF(DATOS!J3024=AW$45,DATOS!C3024,"")</f>
        <v>0</v>
      </c>
    </row>
    <row r="3067" spans="51:53" x14ac:dyDescent="0.25">
      <c r="AY3067" s="142">
        <f t="shared" si="53"/>
        <v>1</v>
      </c>
      <c r="AZ3067" s="142">
        <f>IF(BA3067="",0,IFERROR(IF(VLOOKUP(BA3067,BA$44:BA3066,1,0)&gt;0,0,0),1))</f>
        <v>0</v>
      </c>
      <c r="BA3067" s="143">
        <f>IF(DATOS!J3025=AW$45,DATOS!C3025,"")</f>
        <v>0</v>
      </c>
    </row>
    <row r="3068" spans="51:53" x14ac:dyDescent="0.25">
      <c r="AY3068" s="142">
        <f t="shared" si="53"/>
        <v>1</v>
      </c>
      <c r="AZ3068" s="142">
        <f>IF(BA3068="",0,IFERROR(IF(VLOOKUP(BA3068,BA$44:BA3067,1,0)&gt;0,0,0),1))</f>
        <v>0</v>
      </c>
      <c r="BA3068" s="143">
        <f>IF(DATOS!J3026=AW$45,DATOS!C3026,"")</f>
        <v>0</v>
      </c>
    </row>
    <row r="3069" spans="51:53" x14ac:dyDescent="0.25">
      <c r="AY3069" s="142">
        <f t="shared" si="53"/>
        <v>1</v>
      </c>
      <c r="AZ3069" s="142">
        <f>IF(BA3069="",0,IFERROR(IF(VLOOKUP(BA3069,BA$44:BA3068,1,0)&gt;0,0,0),1))</f>
        <v>0</v>
      </c>
      <c r="BA3069" s="143">
        <f>IF(DATOS!J3027=AW$45,DATOS!C3027,"")</f>
        <v>0</v>
      </c>
    </row>
    <row r="3070" spans="51:53" x14ac:dyDescent="0.25">
      <c r="AY3070" s="142">
        <f t="shared" si="53"/>
        <v>1</v>
      </c>
      <c r="AZ3070" s="142">
        <f>IF(BA3070="",0,IFERROR(IF(VLOOKUP(BA3070,BA$44:BA3069,1,0)&gt;0,0,0),1))</f>
        <v>0</v>
      </c>
      <c r="BA3070" s="143">
        <f>IF(DATOS!J3028=AW$45,DATOS!C3028,"")</f>
        <v>0</v>
      </c>
    </row>
    <row r="3071" spans="51:53" x14ac:dyDescent="0.25">
      <c r="AY3071" s="142">
        <f t="shared" si="53"/>
        <v>1</v>
      </c>
      <c r="AZ3071" s="142">
        <f>IF(BA3071="",0,IFERROR(IF(VLOOKUP(BA3071,BA$44:BA3070,1,0)&gt;0,0,0),1))</f>
        <v>0</v>
      </c>
      <c r="BA3071" s="143">
        <f>IF(DATOS!J3029=AW$45,DATOS!C3029,"")</f>
        <v>0</v>
      </c>
    </row>
    <row r="3072" spans="51:53" x14ac:dyDescent="0.25">
      <c r="AY3072" s="142">
        <f t="shared" si="53"/>
        <v>1</v>
      </c>
      <c r="AZ3072" s="142">
        <f>IF(BA3072="",0,IFERROR(IF(VLOOKUP(BA3072,BA$44:BA3071,1,0)&gt;0,0,0),1))</f>
        <v>0</v>
      </c>
      <c r="BA3072" s="143">
        <f>IF(DATOS!J3030=AW$45,DATOS!C3030,"")</f>
        <v>0</v>
      </c>
    </row>
    <row r="3073" spans="51:53" x14ac:dyDescent="0.25">
      <c r="AY3073" s="142">
        <f t="shared" si="53"/>
        <v>1</v>
      </c>
      <c r="AZ3073" s="142">
        <f>IF(BA3073="",0,IFERROR(IF(VLOOKUP(BA3073,BA$44:BA3072,1,0)&gt;0,0,0),1))</f>
        <v>0</v>
      </c>
      <c r="BA3073" s="143">
        <f>IF(DATOS!J3031=AW$45,DATOS!C3031,"")</f>
        <v>0</v>
      </c>
    </row>
    <row r="3074" spans="51:53" x14ac:dyDescent="0.25">
      <c r="AY3074" s="142">
        <f t="shared" si="53"/>
        <v>1</v>
      </c>
      <c r="AZ3074" s="142">
        <f>IF(BA3074="",0,IFERROR(IF(VLOOKUP(BA3074,BA$44:BA3073,1,0)&gt;0,0,0),1))</f>
        <v>0</v>
      </c>
      <c r="BA3074" s="143">
        <f>IF(DATOS!J3032=AW$45,DATOS!C3032,"")</f>
        <v>0</v>
      </c>
    </row>
    <row r="3075" spans="51:53" x14ac:dyDescent="0.25">
      <c r="AY3075" s="142">
        <f t="shared" si="53"/>
        <v>1</v>
      </c>
      <c r="AZ3075" s="142">
        <f>IF(BA3075="",0,IFERROR(IF(VLOOKUP(BA3075,BA$44:BA3074,1,0)&gt;0,0,0),1))</f>
        <v>0</v>
      </c>
      <c r="BA3075" s="143">
        <f>IF(DATOS!J3033=AW$45,DATOS!C3033,"")</f>
        <v>0</v>
      </c>
    </row>
    <row r="3076" spans="51:53" x14ac:dyDescent="0.25">
      <c r="AY3076" s="142">
        <f t="shared" si="53"/>
        <v>1</v>
      </c>
      <c r="AZ3076" s="142">
        <f>IF(BA3076="",0,IFERROR(IF(VLOOKUP(BA3076,BA$44:BA3075,1,0)&gt;0,0,0),1))</f>
        <v>0</v>
      </c>
      <c r="BA3076" s="143">
        <f>IF(DATOS!J3034=AW$45,DATOS!C3034,"")</f>
        <v>0</v>
      </c>
    </row>
    <row r="3077" spans="51:53" x14ac:dyDescent="0.25">
      <c r="AY3077" s="142">
        <f t="shared" si="53"/>
        <v>1</v>
      </c>
      <c r="AZ3077" s="142">
        <f>IF(BA3077="",0,IFERROR(IF(VLOOKUP(BA3077,BA$44:BA3076,1,0)&gt;0,0,0),1))</f>
        <v>0</v>
      </c>
      <c r="BA3077" s="143">
        <f>IF(DATOS!J3035=AW$45,DATOS!C3035,"")</f>
        <v>0</v>
      </c>
    </row>
    <row r="3078" spans="51:53" x14ac:dyDescent="0.25">
      <c r="AY3078" s="142">
        <f t="shared" si="53"/>
        <v>1</v>
      </c>
      <c r="AZ3078" s="142">
        <f>IF(BA3078="",0,IFERROR(IF(VLOOKUP(BA3078,BA$44:BA3077,1,0)&gt;0,0,0),1))</f>
        <v>0</v>
      </c>
      <c r="BA3078" s="143">
        <f>IF(DATOS!J3036=AW$45,DATOS!C3036,"")</f>
        <v>0</v>
      </c>
    </row>
    <row r="3079" spans="51:53" x14ac:dyDescent="0.25">
      <c r="AY3079" s="142">
        <f t="shared" si="53"/>
        <v>1</v>
      </c>
      <c r="AZ3079" s="142">
        <f>IF(BA3079="",0,IFERROR(IF(VLOOKUP(BA3079,BA$44:BA3078,1,0)&gt;0,0,0),1))</f>
        <v>0</v>
      </c>
      <c r="BA3079" s="143">
        <f>IF(DATOS!J3037=AW$45,DATOS!C3037,"")</f>
        <v>0</v>
      </c>
    </row>
    <row r="3080" spans="51:53" x14ac:dyDescent="0.25">
      <c r="AY3080" s="142">
        <f t="shared" si="53"/>
        <v>1</v>
      </c>
      <c r="AZ3080" s="142">
        <f>IF(BA3080="",0,IFERROR(IF(VLOOKUP(BA3080,BA$44:BA3079,1,0)&gt;0,0,0),1))</f>
        <v>0</v>
      </c>
      <c r="BA3080" s="143">
        <f>IF(DATOS!J3038=AW$45,DATOS!C3038,"")</f>
        <v>0</v>
      </c>
    </row>
    <row r="3081" spans="51:53" x14ac:dyDescent="0.25">
      <c r="AY3081" s="142">
        <f t="shared" si="53"/>
        <v>1</v>
      </c>
      <c r="AZ3081" s="142">
        <f>IF(BA3081="",0,IFERROR(IF(VLOOKUP(BA3081,BA$44:BA3080,1,0)&gt;0,0,0),1))</f>
        <v>0</v>
      </c>
      <c r="BA3081" s="143">
        <f>IF(DATOS!J3039=AW$45,DATOS!C3039,"")</f>
        <v>0</v>
      </c>
    </row>
    <row r="3082" spans="51:53" x14ac:dyDescent="0.25">
      <c r="AY3082" s="142">
        <f t="shared" si="53"/>
        <v>1</v>
      </c>
      <c r="AZ3082" s="142">
        <f>IF(BA3082="",0,IFERROR(IF(VLOOKUP(BA3082,BA$44:BA3081,1,0)&gt;0,0,0),1))</f>
        <v>0</v>
      </c>
      <c r="BA3082" s="143">
        <f>IF(DATOS!J3040=AW$45,DATOS!C3040,"")</f>
        <v>0</v>
      </c>
    </row>
    <row r="3083" spans="51:53" x14ac:dyDescent="0.25">
      <c r="AY3083" s="142">
        <f t="shared" si="53"/>
        <v>1</v>
      </c>
      <c r="AZ3083" s="142">
        <f>IF(BA3083="",0,IFERROR(IF(VLOOKUP(BA3083,BA$44:BA3082,1,0)&gt;0,0,0),1))</f>
        <v>0</v>
      </c>
      <c r="BA3083" s="143">
        <f>IF(DATOS!J3041=AW$45,DATOS!C3041,"")</f>
        <v>0</v>
      </c>
    </row>
    <row r="3084" spans="51:53" x14ac:dyDescent="0.25">
      <c r="AY3084" s="142">
        <f t="shared" si="53"/>
        <v>1</v>
      </c>
      <c r="AZ3084" s="142">
        <f>IF(BA3084="",0,IFERROR(IF(VLOOKUP(BA3084,BA$44:BA3083,1,0)&gt;0,0,0),1))</f>
        <v>0</v>
      </c>
      <c r="BA3084" s="143">
        <f>IF(DATOS!J3042=AW$45,DATOS!C3042,"")</f>
        <v>0</v>
      </c>
    </row>
    <row r="3085" spans="51:53" x14ac:dyDescent="0.25">
      <c r="AY3085" s="142">
        <f t="shared" si="53"/>
        <v>1</v>
      </c>
      <c r="AZ3085" s="142">
        <f>IF(BA3085="",0,IFERROR(IF(VLOOKUP(BA3085,BA$44:BA3084,1,0)&gt;0,0,0),1))</f>
        <v>0</v>
      </c>
      <c r="BA3085" s="143">
        <f>IF(DATOS!J3043=AW$45,DATOS!C3043,"")</f>
        <v>0</v>
      </c>
    </row>
    <row r="3086" spans="51:53" x14ac:dyDescent="0.25">
      <c r="AY3086" s="142">
        <f t="shared" si="53"/>
        <v>1</v>
      </c>
      <c r="AZ3086" s="142">
        <f>IF(BA3086="",0,IFERROR(IF(VLOOKUP(BA3086,BA$44:BA3085,1,0)&gt;0,0,0),1))</f>
        <v>0</v>
      </c>
      <c r="BA3086" s="143">
        <f>IF(DATOS!J3044=AW$45,DATOS!C3044,"")</f>
        <v>0</v>
      </c>
    </row>
    <row r="3087" spans="51:53" x14ac:dyDescent="0.25">
      <c r="AY3087" s="142">
        <f t="shared" si="53"/>
        <v>1</v>
      </c>
      <c r="AZ3087" s="142">
        <f>IF(BA3087="",0,IFERROR(IF(VLOOKUP(BA3087,BA$44:BA3086,1,0)&gt;0,0,0),1))</f>
        <v>0</v>
      </c>
      <c r="BA3087" s="143">
        <f>IF(DATOS!J3045=AW$45,DATOS!C3045,"")</f>
        <v>0</v>
      </c>
    </row>
    <row r="3088" spans="51:53" x14ac:dyDescent="0.25">
      <c r="AY3088" s="142">
        <f t="shared" si="53"/>
        <v>1</v>
      </c>
      <c r="AZ3088" s="142">
        <f>IF(BA3088="",0,IFERROR(IF(VLOOKUP(BA3088,BA$44:BA3087,1,0)&gt;0,0,0),1))</f>
        <v>0</v>
      </c>
      <c r="BA3088" s="143">
        <f>IF(DATOS!J3046=AW$45,DATOS!C3046,"")</f>
        <v>0</v>
      </c>
    </row>
    <row r="3089" spans="51:53" x14ac:dyDescent="0.25">
      <c r="AY3089" s="142">
        <f t="shared" si="53"/>
        <v>1</v>
      </c>
      <c r="AZ3089" s="142">
        <f>IF(BA3089="",0,IFERROR(IF(VLOOKUP(BA3089,BA$44:BA3088,1,0)&gt;0,0,0),1))</f>
        <v>0</v>
      </c>
      <c r="BA3089" s="143">
        <f>IF(DATOS!J3047=AW$45,DATOS!C3047,"")</f>
        <v>0</v>
      </c>
    </row>
    <row r="3090" spans="51:53" x14ac:dyDescent="0.25">
      <c r="AY3090" s="142">
        <f t="shared" si="53"/>
        <v>1</v>
      </c>
      <c r="AZ3090" s="142">
        <f>IF(BA3090="",0,IFERROR(IF(VLOOKUP(BA3090,BA$44:BA3089,1,0)&gt;0,0,0),1))</f>
        <v>0</v>
      </c>
      <c r="BA3090" s="143">
        <f>IF(DATOS!J3048=AW$45,DATOS!C3048,"")</f>
        <v>0</v>
      </c>
    </row>
    <row r="3091" spans="51:53" x14ac:dyDescent="0.25">
      <c r="AY3091" s="142">
        <f t="shared" si="53"/>
        <v>1</v>
      </c>
      <c r="AZ3091" s="142">
        <f>IF(BA3091="",0,IFERROR(IF(VLOOKUP(BA3091,BA$44:BA3090,1,0)&gt;0,0,0),1))</f>
        <v>0</v>
      </c>
      <c r="BA3091" s="143">
        <f>IF(DATOS!J3049=AW$45,DATOS!C3049,"")</f>
        <v>0</v>
      </c>
    </row>
    <row r="3092" spans="51:53" x14ac:dyDescent="0.25">
      <c r="AY3092" s="142">
        <f t="shared" si="53"/>
        <v>1</v>
      </c>
      <c r="AZ3092" s="142">
        <f>IF(BA3092="",0,IFERROR(IF(VLOOKUP(BA3092,BA$44:BA3091,1,0)&gt;0,0,0),1))</f>
        <v>0</v>
      </c>
      <c r="BA3092" s="143">
        <f>IF(DATOS!J3050=AW$45,DATOS!C3050,"")</f>
        <v>0</v>
      </c>
    </row>
    <row r="3093" spans="51:53" x14ac:dyDescent="0.25">
      <c r="AY3093" s="142">
        <f t="shared" si="53"/>
        <v>1</v>
      </c>
      <c r="AZ3093" s="142">
        <f>IF(BA3093="",0,IFERROR(IF(VLOOKUP(BA3093,BA$44:BA3092,1,0)&gt;0,0,0),1))</f>
        <v>0</v>
      </c>
      <c r="BA3093" s="143">
        <f>IF(DATOS!J3051=AW$45,DATOS!C3051,"")</f>
        <v>0</v>
      </c>
    </row>
    <row r="3094" spans="51:53" x14ac:dyDescent="0.25">
      <c r="AY3094" s="142">
        <f t="shared" si="53"/>
        <v>1</v>
      </c>
      <c r="AZ3094" s="142">
        <f>IF(BA3094="",0,IFERROR(IF(VLOOKUP(BA3094,BA$44:BA3093,1,0)&gt;0,0,0),1))</f>
        <v>0</v>
      </c>
      <c r="BA3094" s="143">
        <f>IF(DATOS!J3052=AW$45,DATOS!C3052,"")</f>
        <v>0</v>
      </c>
    </row>
    <row r="3095" spans="51:53" x14ac:dyDescent="0.25">
      <c r="AY3095" s="142">
        <f t="shared" si="53"/>
        <v>1</v>
      </c>
      <c r="AZ3095" s="142">
        <f>IF(BA3095="",0,IFERROR(IF(VLOOKUP(BA3095,BA$44:BA3094,1,0)&gt;0,0,0),1))</f>
        <v>0</v>
      </c>
      <c r="BA3095" s="143">
        <f>IF(DATOS!J3053=AW$45,DATOS!C3053,"")</f>
        <v>0</v>
      </c>
    </row>
    <row r="3096" spans="51:53" x14ac:dyDescent="0.25">
      <c r="AY3096" s="142">
        <f t="shared" si="53"/>
        <v>1</v>
      </c>
      <c r="AZ3096" s="142">
        <f>IF(BA3096="",0,IFERROR(IF(VLOOKUP(BA3096,BA$44:BA3095,1,0)&gt;0,0,0),1))</f>
        <v>0</v>
      </c>
      <c r="BA3096" s="143">
        <f>IF(DATOS!J3054=AW$45,DATOS!C3054,"")</f>
        <v>0</v>
      </c>
    </row>
    <row r="3097" spans="51:53" x14ac:dyDescent="0.25">
      <c r="AY3097" s="142">
        <f t="shared" si="53"/>
        <v>1</v>
      </c>
      <c r="AZ3097" s="142">
        <f>IF(BA3097="",0,IFERROR(IF(VLOOKUP(BA3097,BA$44:BA3096,1,0)&gt;0,0,0),1))</f>
        <v>0</v>
      </c>
      <c r="BA3097" s="143">
        <f>IF(DATOS!J3055=AW$45,DATOS!C3055,"")</f>
        <v>0</v>
      </c>
    </row>
    <row r="3098" spans="51:53" x14ac:dyDescent="0.25">
      <c r="AY3098" s="142">
        <f t="shared" si="53"/>
        <v>1</v>
      </c>
      <c r="AZ3098" s="142">
        <f>IF(BA3098="",0,IFERROR(IF(VLOOKUP(BA3098,BA$44:BA3097,1,0)&gt;0,0,0),1))</f>
        <v>0</v>
      </c>
      <c r="BA3098" s="143">
        <f>IF(DATOS!J3056=AW$45,DATOS!C3056,"")</f>
        <v>0</v>
      </c>
    </row>
    <row r="3099" spans="51:53" x14ac:dyDescent="0.25">
      <c r="AY3099" s="142">
        <f t="shared" si="53"/>
        <v>1</v>
      </c>
      <c r="AZ3099" s="142">
        <f>IF(BA3099="",0,IFERROR(IF(VLOOKUP(BA3099,BA$44:BA3098,1,0)&gt;0,0,0),1))</f>
        <v>0</v>
      </c>
      <c r="BA3099" s="143">
        <f>IF(DATOS!J3057=AW$45,DATOS!C3057,"")</f>
        <v>0</v>
      </c>
    </row>
    <row r="3100" spans="51:53" x14ac:dyDescent="0.25">
      <c r="AY3100" s="142">
        <f t="shared" si="53"/>
        <v>1</v>
      </c>
      <c r="AZ3100" s="142">
        <f>IF(BA3100="",0,IFERROR(IF(VLOOKUP(BA3100,BA$44:BA3099,1,0)&gt;0,0,0),1))</f>
        <v>0</v>
      </c>
      <c r="BA3100" s="143">
        <f>IF(DATOS!J3058=AW$45,DATOS!C3058,"")</f>
        <v>0</v>
      </c>
    </row>
    <row r="3101" spans="51:53" x14ac:dyDescent="0.25">
      <c r="AY3101" s="142">
        <f t="shared" si="53"/>
        <v>1</v>
      </c>
      <c r="AZ3101" s="142">
        <f>IF(BA3101="",0,IFERROR(IF(VLOOKUP(BA3101,BA$44:BA3100,1,0)&gt;0,0,0),1))</f>
        <v>0</v>
      </c>
      <c r="BA3101" s="143">
        <f>IF(DATOS!J3059=AW$45,DATOS!C3059,"")</f>
        <v>0</v>
      </c>
    </row>
    <row r="3102" spans="51:53" x14ac:dyDescent="0.25">
      <c r="AY3102" s="142">
        <f t="shared" si="53"/>
        <v>1</v>
      </c>
      <c r="AZ3102" s="142">
        <f>IF(BA3102="",0,IFERROR(IF(VLOOKUP(BA3102,BA$44:BA3101,1,0)&gt;0,0,0),1))</f>
        <v>0</v>
      </c>
      <c r="BA3102" s="143">
        <f>IF(DATOS!J3060=AW$45,DATOS!C3060,"")</f>
        <v>0</v>
      </c>
    </row>
    <row r="3103" spans="51:53" x14ac:dyDescent="0.25">
      <c r="AY3103" s="142">
        <f t="shared" si="53"/>
        <v>1</v>
      </c>
      <c r="AZ3103" s="142">
        <f>IF(BA3103="",0,IFERROR(IF(VLOOKUP(BA3103,BA$44:BA3102,1,0)&gt;0,0,0),1))</f>
        <v>0</v>
      </c>
      <c r="BA3103" s="143">
        <f>IF(DATOS!J3061=AW$45,DATOS!C3061,"")</f>
        <v>0</v>
      </c>
    </row>
    <row r="3104" spans="51:53" x14ac:dyDescent="0.25">
      <c r="AY3104" s="142">
        <f t="shared" si="53"/>
        <v>1</v>
      </c>
      <c r="AZ3104" s="142">
        <f>IF(BA3104="",0,IFERROR(IF(VLOOKUP(BA3104,BA$44:BA3103,1,0)&gt;0,0,0),1))</f>
        <v>0</v>
      </c>
      <c r="BA3104" s="143">
        <f>IF(DATOS!J3062=AW$45,DATOS!C3062,"")</f>
        <v>0</v>
      </c>
    </row>
    <row r="3105" spans="51:53" x14ac:dyDescent="0.25">
      <c r="AY3105" s="142">
        <f t="shared" si="53"/>
        <v>1</v>
      </c>
      <c r="AZ3105" s="142">
        <f>IF(BA3105="",0,IFERROR(IF(VLOOKUP(BA3105,BA$44:BA3104,1,0)&gt;0,0,0),1))</f>
        <v>0</v>
      </c>
      <c r="BA3105" s="143">
        <f>IF(DATOS!J3063=AW$45,DATOS!C3063,"")</f>
        <v>0</v>
      </c>
    </row>
    <row r="3106" spans="51:53" x14ac:dyDescent="0.25">
      <c r="AY3106" s="142">
        <f t="shared" si="53"/>
        <v>1</v>
      </c>
      <c r="AZ3106" s="142">
        <f>IF(BA3106="",0,IFERROR(IF(VLOOKUP(BA3106,BA$44:BA3105,1,0)&gt;0,0,0),1))</f>
        <v>0</v>
      </c>
      <c r="BA3106" s="143">
        <f>IF(DATOS!J3064=AW$45,DATOS!C3064,"")</f>
        <v>0</v>
      </c>
    </row>
    <row r="3107" spans="51:53" x14ac:dyDescent="0.25">
      <c r="AY3107" s="142">
        <f t="shared" si="53"/>
        <v>1</v>
      </c>
      <c r="AZ3107" s="142">
        <f>IF(BA3107="",0,IFERROR(IF(VLOOKUP(BA3107,BA$44:BA3106,1,0)&gt;0,0,0),1))</f>
        <v>0</v>
      </c>
      <c r="BA3107" s="143">
        <f>IF(DATOS!J3065=AW$45,DATOS!C3065,"")</f>
        <v>0</v>
      </c>
    </row>
    <row r="3108" spans="51:53" x14ac:dyDescent="0.25">
      <c r="AY3108" s="142">
        <f t="shared" si="53"/>
        <v>1</v>
      </c>
      <c r="AZ3108" s="142">
        <f>IF(BA3108="",0,IFERROR(IF(VLOOKUP(BA3108,BA$44:BA3107,1,0)&gt;0,0,0),1))</f>
        <v>0</v>
      </c>
      <c r="BA3108" s="143">
        <f>IF(DATOS!J3066=AW$45,DATOS!C3066,"")</f>
        <v>0</v>
      </c>
    </row>
    <row r="3109" spans="51:53" x14ac:dyDescent="0.25">
      <c r="AY3109" s="142">
        <f t="shared" si="53"/>
        <v>1</v>
      </c>
      <c r="AZ3109" s="142">
        <f>IF(BA3109="",0,IFERROR(IF(VLOOKUP(BA3109,BA$44:BA3108,1,0)&gt;0,0,0),1))</f>
        <v>0</v>
      </c>
      <c r="BA3109" s="143">
        <f>IF(DATOS!J3067=AW$45,DATOS!C3067,"")</f>
        <v>0</v>
      </c>
    </row>
    <row r="3110" spans="51:53" x14ac:dyDescent="0.25">
      <c r="AY3110" s="142">
        <f t="shared" si="53"/>
        <v>1</v>
      </c>
      <c r="AZ3110" s="142">
        <f>IF(BA3110="",0,IFERROR(IF(VLOOKUP(BA3110,BA$44:BA3109,1,0)&gt;0,0,0),1))</f>
        <v>0</v>
      </c>
      <c r="BA3110" s="143">
        <f>IF(DATOS!J3068=AW$45,DATOS!C3068,"")</f>
        <v>0</v>
      </c>
    </row>
    <row r="3111" spans="51:53" x14ac:dyDescent="0.25">
      <c r="AY3111" s="142">
        <f t="shared" si="53"/>
        <v>1</v>
      </c>
      <c r="AZ3111" s="142">
        <f>IF(BA3111="",0,IFERROR(IF(VLOOKUP(BA3111,BA$44:BA3110,1,0)&gt;0,0,0),1))</f>
        <v>0</v>
      </c>
      <c r="BA3111" s="143">
        <f>IF(DATOS!J3069=AW$45,DATOS!C3069,"")</f>
        <v>0</v>
      </c>
    </row>
    <row r="3112" spans="51:53" x14ac:dyDescent="0.25">
      <c r="AY3112" s="142">
        <f t="shared" si="53"/>
        <v>1</v>
      </c>
      <c r="AZ3112" s="142">
        <f>IF(BA3112="",0,IFERROR(IF(VLOOKUP(BA3112,BA$44:BA3111,1,0)&gt;0,0,0),1))</f>
        <v>0</v>
      </c>
      <c r="BA3112" s="143">
        <f>IF(DATOS!J3070=AW$45,DATOS!C3070,"")</f>
        <v>0</v>
      </c>
    </row>
    <row r="3113" spans="51:53" x14ac:dyDescent="0.25">
      <c r="AY3113" s="142">
        <f t="shared" si="53"/>
        <v>1</v>
      </c>
      <c r="AZ3113" s="142">
        <f>IF(BA3113="",0,IFERROR(IF(VLOOKUP(BA3113,BA$44:BA3112,1,0)&gt;0,0,0),1))</f>
        <v>0</v>
      </c>
      <c r="BA3113" s="143">
        <f>IF(DATOS!J3071=AW$45,DATOS!C3071,"")</f>
        <v>0</v>
      </c>
    </row>
    <row r="3114" spans="51:53" x14ac:dyDescent="0.25">
      <c r="AY3114" s="142">
        <f t="shared" si="53"/>
        <v>1</v>
      </c>
      <c r="AZ3114" s="142">
        <f>IF(BA3114="",0,IFERROR(IF(VLOOKUP(BA3114,BA$44:BA3113,1,0)&gt;0,0,0),1))</f>
        <v>0</v>
      </c>
      <c r="BA3114" s="143">
        <f>IF(DATOS!J3072=AW$45,DATOS!C3072,"")</f>
        <v>0</v>
      </c>
    </row>
    <row r="3115" spans="51:53" x14ac:dyDescent="0.25">
      <c r="AY3115" s="142">
        <f t="shared" si="53"/>
        <v>1</v>
      </c>
      <c r="AZ3115" s="142">
        <f>IF(BA3115="",0,IFERROR(IF(VLOOKUP(BA3115,BA$44:BA3114,1,0)&gt;0,0,0),1))</f>
        <v>0</v>
      </c>
      <c r="BA3115" s="143">
        <f>IF(DATOS!J3073=AW$45,DATOS!C3073,"")</f>
        <v>0</v>
      </c>
    </row>
    <row r="3116" spans="51:53" x14ac:dyDescent="0.25">
      <c r="AY3116" s="142">
        <f t="shared" ref="AY3116:AY3179" si="54">AY3115+AZ3116</f>
        <v>1</v>
      </c>
      <c r="AZ3116" s="142">
        <f>IF(BA3116="",0,IFERROR(IF(VLOOKUP(BA3116,BA$44:BA3115,1,0)&gt;0,0,0),1))</f>
        <v>0</v>
      </c>
      <c r="BA3116" s="143">
        <f>IF(DATOS!J3074=AW$45,DATOS!C3074,"")</f>
        <v>0</v>
      </c>
    </row>
    <row r="3117" spans="51:53" x14ac:dyDescent="0.25">
      <c r="AY3117" s="142">
        <f t="shared" si="54"/>
        <v>1</v>
      </c>
      <c r="AZ3117" s="142">
        <f>IF(BA3117="",0,IFERROR(IF(VLOOKUP(BA3117,BA$44:BA3116,1,0)&gt;0,0,0),1))</f>
        <v>0</v>
      </c>
      <c r="BA3117" s="143">
        <f>IF(DATOS!J3075=AW$45,DATOS!C3075,"")</f>
        <v>0</v>
      </c>
    </row>
    <row r="3118" spans="51:53" x14ac:dyDescent="0.25">
      <c r="AY3118" s="142">
        <f t="shared" si="54"/>
        <v>1</v>
      </c>
      <c r="AZ3118" s="142">
        <f>IF(BA3118="",0,IFERROR(IF(VLOOKUP(BA3118,BA$44:BA3117,1,0)&gt;0,0,0),1))</f>
        <v>0</v>
      </c>
      <c r="BA3118" s="143">
        <f>IF(DATOS!J3076=AW$45,DATOS!C3076,"")</f>
        <v>0</v>
      </c>
    </row>
    <row r="3119" spans="51:53" x14ac:dyDescent="0.25">
      <c r="AY3119" s="142">
        <f t="shared" si="54"/>
        <v>1</v>
      </c>
      <c r="AZ3119" s="142">
        <f>IF(BA3119="",0,IFERROR(IF(VLOOKUP(BA3119,BA$44:BA3118,1,0)&gt;0,0,0),1))</f>
        <v>0</v>
      </c>
      <c r="BA3119" s="143">
        <f>IF(DATOS!J3077=AW$45,DATOS!C3077,"")</f>
        <v>0</v>
      </c>
    </row>
    <row r="3120" spans="51:53" x14ac:dyDescent="0.25">
      <c r="AY3120" s="142">
        <f t="shared" si="54"/>
        <v>1</v>
      </c>
      <c r="AZ3120" s="142">
        <f>IF(BA3120="",0,IFERROR(IF(VLOOKUP(BA3120,BA$44:BA3119,1,0)&gt;0,0,0),1))</f>
        <v>0</v>
      </c>
      <c r="BA3120" s="143">
        <f>IF(DATOS!J3078=AW$45,DATOS!C3078,"")</f>
        <v>0</v>
      </c>
    </row>
    <row r="3121" spans="51:53" x14ac:dyDescent="0.25">
      <c r="AY3121" s="142">
        <f t="shared" si="54"/>
        <v>1</v>
      </c>
      <c r="AZ3121" s="142">
        <f>IF(BA3121="",0,IFERROR(IF(VLOOKUP(BA3121,BA$44:BA3120,1,0)&gt;0,0,0),1))</f>
        <v>0</v>
      </c>
      <c r="BA3121" s="143">
        <f>IF(DATOS!J3079=AW$45,DATOS!C3079,"")</f>
        <v>0</v>
      </c>
    </row>
    <row r="3122" spans="51:53" x14ac:dyDescent="0.25">
      <c r="AY3122" s="142">
        <f t="shared" si="54"/>
        <v>1</v>
      </c>
      <c r="AZ3122" s="142">
        <f>IF(BA3122="",0,IFERROR(IF(VLOOKUP(BA3122,BA$44:BA3121,1,0)&gt;0,0,0),1))</f>
        <v>0</v>
      </c>
      <c r="BA3122" s="143">
        <f>IF(DATOS!J3080=AW$45,DATOS!C3080,"")</f>
        <v>0</v>
      </c>
    </row>
    <row r="3123" spans="51:53" x14ac:dyDescent="0.25">
      <c r="AY3123" s="142">
        <f t="shared" si="54"/>
        <v>1</v>
      </c>
      <c r="AZ3123" s="142">
        <f>IF(BA3123="",0,IFERROR(IF(VLOOKUP(BA3123,BA$44:BA3122,1,0)&gt;0,0,0),1))</f>
        <v>0</v>
      </c>
      <c r="BA3123" s="143">
        <f>IF(DATOS!J3081=AW$45,DATOS!C3081,"")</f>
        <v>0</v>
      </c>
    </row>
    <row r="3124" spans="51:53" x14ac:dyDescent="0.25">
      <c r="AY3124" s="142">
        <f t="shared" si="54"/>
        <v>1</v>
      </c>
      <c r="AZ3124" s="142">
        <f>IF(BA3124="",0,IFERROR(IF(VLOOKUP(BA3124,BA$44:BA3123,1,0)&gt;0,0,0),1))</f>
        <v>0</v>
      </c>
      <c r="BA3124" s="143">
        <f>IF(DATOS!J3082=AW$45,DATOS!C3082,"")</f>
        <v>0</v>
      </c>
    </row>
    <row r="3125" spans="51:53" x14ac:dyDescent="0.25">
      <c r="AY3125" s="142">
        <f t="shared" si="54"/>
        <v>1</v>
      </c>
      <c r="AZ3125" s="142">
        <f>IF(BA3125="",0,IFERROR(IF(VLOOKUP(BA3125,BA$44:BA3124,1,0)&gt;0,0,0),1))</f>
        <v>0</v>
      </c>
      <c r="BA3125" s="143">
        <f>IF(DATOS!J3083=AW$45,DATOS!C3083,"")</f>
        <v>0</v>
      </c>
    </row>
    <row r="3126" spans="51:53" x14ac:dyDescent="0.25">
      <c r="AY3126" s="142">
        <f t="shared" si="54"/>
        <v>1</v>
      </c>
      <c r="AZ3126" s="142">
        <f>IF(BA3126="",0,IFERROR(IF(VLOOKUP(BA3126,BA$44:BA3125,1,0)&gt;0,0,0),1))</f>
        <v>0</v>
      </c>
      <c r="BA3126" s="143">
        <f>IF(DATOS!J3084=AW$45,DATOS!C3084,"")</f>
        <v>0</v>
      </c>
    </row>
    <row r="3127" spans="51:53" x14ac:dyDescent="0.25">
      <c r="AY3127" s="142">
        <f t="shared" si="54"/>
        <v>1</v>
      </c>
      <c r="AZ3127" s="142">
        <f>IF(BA3127="",0,IFERROR(IF(VLOOKUP(BA3127,BA$44:BA3126,1,0)&gt;0,0,0),1))</f>
        <v>0</v>
      </c>
      <c r="BA3127" s="143">
        <f>IF(DATOS!J3085=AW$45,DATOS!C3085,"")</f>
        <v>0</v>
      </c>
    </row>
    <row r="3128" spans="51:53" x14ac:dyDescent="0.25">
      <c r="AY3128" s="142">
        <f t="shared" si="54"/>
        <v>1</v>
      </c>
      <c r="AZ3128" s="142">
        <f>IF(BA3128="",0,IFERROR(IF(VLOOKUP(BA3128,BA$44:BA3127,1,0)&gt;0,0,0),1))</f>
        <v>0</v>
      </c>
      <c r="BA3128" s="143">
        <f>IF(DATOS!J3086=AW$45,DATOS!C3086,"")</f>
        <v>0</v>
      </c>
    </row>
    <row r="3129" spans="51:53" x14ac:dyDescent="0.25">
      <c r="AY3129" s="142">
        <f t="shared" si="54"/>
        <v>1</v>
      </c>
      <c r="AZ3129" s="142">
        <f>IF(BA3129="",0,IFERROR(IF(VLOOKUP(BA3129,BA$44:BA3128,1,0)&gt;0,0,0),1))</f>
        <v>0</v>
      </c>
      <c r="BA3129" s="143">
        <f>IF(DATOS!J3087=AW$45,DATOS!C3087,"")</f>
        <v>0</v>
      </c>
    </row>
    <row r="3130" spans="51:53" x14ac:dyDescent="0.25">
      <c r="AY3130" s="142">
        <f t="shared" si="54"/>
        <v>1</v>
      </c>
      <c r="AZ3130" s="142">
        <f>IF(BA3130="",0,IFERROR(IF(VLOOKUP(BA3130,BA$44:BA3129,1,0)&gt;0,0,0),1))</f>
        <v>0</v>
      </c>
      <c r="BA3130" s="143">
        <f>IF(DATOS!J3088=AW$45,DATOS!C3088,"")</f>
        <v>0</v>
      </c>
    </row>
    <row r="3131" spans="51:53" x14ac:dyDescent="0.25">
      <c r="AY3131" s="142">
        <f t="shared" si="54"/>
        <v>1</v>
      </c>
      <c r="AZ3131" s="142">
        <f>IF(BA3131="",0,IFERROR(IF(VLOOKUP(BA3131,BA$44:BA3130,1,0)&gt;0,0,0),1))</f>
        <v>0</v>
      </c>
      <c r="BA3131" s="143">
        <f>IF(DATOS!J3089=AW$45,DATOS!C3089,"")</f>
        <v>0</v>
      </c>
    </row>
    <row r="3132" spans="51:53" x14ac:dyDescent="0.25">
      <c r="AY3132" s="142">
        <f t="shared" si="54"/>
        <v>1</v>
      </c>
      <c r="AZ3132" s="142">
        <f>IF(BA3132="",0,IFERROR(IF(VLOOKUP(BA3132,BA$44:BA3131,1,0)&gt;0,0,0),1))</f>
        <v>0</v>
      </c>
      <c r="BA3132" s="143">
        <f>IF(DATOS!J3090=AW$45,DATOS!C3090,"")</f>
        <v>0</v>
      </c>
    </row>
    <row r="3133" spans="51:53" x14ac:dyDescent="0.25">
      <c r="AY3133" s="142">
        <f t="shared" si="54"/>
        <v>1</v>
      </c>
      <c r="AZ3133" s="142">
        <f>IF(BA3133="",0,IFERROR(IF(VLOOKUP(BA3133,BA$44:BA3132,1,0)&gt;0,0,0),1))</f>
        <v>0</v>
      </c>
      <c r="BA3133" s="143">
        <f>IF(DATOS!J3091=AW$45,DATOS!C3091,"")</f>
        <v>0</v>
      </c>
    </row>
    <row r="3134" spans="51:53" x14ac:dyDescent="0.25">
      <c r="AY3134" s="142">
        <f t="shared" si="54"/>
        <v>1</v>
      </c>
      <c r="AZ3134" s="142">
        <f>IF(BA3134="",0,IFERROR(IF(VLOOKUP(BA3134,BA$44:BA3133,1,0)&gt;0,0,0),1))</f>
        <v>0</v>
      </c>
      <c r="BA3134" s="143">
        <f>IF(DATOS!J3092=AW$45,DATOS!C3092,"")</f>
        <v>0</v>
      </c>
    </row>
    <row r="3135" spans="51:53" x14ac:dyDescent="0.25">
      <c r="AY3135" s="142">
        <f t="shared" si="54"/>
        <v>1</v>
      </c>
      <c r="AZ3135" s="142">
        <f>IF(BA3135="",0,IFERROR(IF(VLOOKUP(BA3135,BA$44:BA3134,1,0)&gt;0,0,0),1))</f>
        <v>0</v>
      </c>
      <c r="BA3135" s="143">
        <f>IF(DATOS!J3093=AW$45,DATOS!C3093,"")</f>
        <v>0</v>
      </c>
    </row>
    <row r="3136" spans="51:53" x14ac:dyDescent="0.25">
      <c r="AY3136" s="142">
        <f t="shared" si="54"/>
        <v>1</v>
      </c>
      <c r="AZ3136" s="142">
        <f>IF(BA3136="",0,IFERROR(IF(VLOOKUP(BA3136,BA$44:BA3135,1,0)&gt;0,0,0),1))</f>
        <v>0</v>
      </c>
      <c r="BA3136" s="143">
        <f>IF(DATOS!J3094=AW$45,DATOS!C3094,"")</f>
        <v>0</v>
      </c>
    </row>
    <row r="3137" spans="51:53" x14ac:dyDescent="0.25">
      <c r="AY3137" s="142">
        <f t="shared" si="54"/>
        <v>1</v>
      </c>
      <c r="AZ3137" s="142">
        <f>IF(BA3137="",0,IFERROR(IF(VLOOKUP(BA3137,BA$44:BA3136,1,0)&gt;0,0,0),1))</f>
        <v>0</v>
      </c>
      <c r="BA3137" s="143">
        <f>IF(DATOS!J3095=AW$45,DATOS!C3095,"")</f>
        <v>0</v>
      </c>
    </row>
    <row r="3138" spans="51:53" x14ac:dyDescent="0.25">
      <c r="AY3138" s="142">
        <f t="shared" si="54"/>
        <v>1</v>
      </c>
      <c r="AZ3138" s="142">
        <f>IF(BA3138="",0,IFERROR(IF(VLOOKUP(BA3138,BA$44:BA3137,1,0)&gt;0,0,0),1))</f>
        <v>0</v>
      </c>
      <c r="BA3138" s="143">
        <f>IF(DATOS!J3096=AW$45,DATOS!C3096,"")</f>
        <v>0</v>
      </c>
    </row>
    <row r="3139" spans="51:53" x14ac:dyDescent="0.25">
      <c r="AY3139" s="142">
        <f t="shared" si="54"/>
        <v>1</v>
      </c>
      <c r="AZ3139" s="142">
        <f>IF(BA3139="",0,IFERROR(IF(VLOOKUP(BA3139,BA$44:BA3138,1,0)&gt;0,0,0),1))</f>
        <v>0</v>
      </c>
      <c r="BA3139" s="143">
        <f>IF(DATOS!J3097=AW$45,DATOS!C3097,"")</f>
        <v>0</v>
      </c>
    </row>
    <row r="3140" spans="51:53" x14ac:dyDescent="0.25">
      <c r="AY3140" s="142">
        <f t="shared" si="54"/>
        <v>1</v>
      </c>
      <c r="AZ3140" s="142">
        <f>IF(BA3140="",0,IFERROR(IF(VLOOKUP(BA3140,BA$44:BA3139,1,0)&gt;0,0,0),1))</f>
        <v>0</v>
      </c>
      <c r="BA3140" s="143">
        <f>IF(DATOS!J3098=AW$45,DATOS!C3098,"")</f>
        <v>0</v>
      </c>
    </row>
    <row r="3141" spans="51:53" x14ac:dyDescent="0.25">
      <c r="AY3141" s="142">
        <f t="shared" si="54"/>
        <v>1</v>
      </c>
      <c r="AZ3141" s="142">
        <f>IF(BA3141="",0,IFERROR(IF(VLOOKUP(BA3141,BA$44:BA3140,1,0)&gt;0,0,0),1))</f>
        <v>0</v>
      </c>
      <c r="BA3141" s="143">
        <f>IF(DATOS!J3099=AW$45,DATOS!C3099,"")</f>
        <v>0</v>
      </c>
    </row>
    <row r="3142" spans="51:53" x14ac:dyDescent="0.25">
      <c r="AY3142" s="142">
        <f t="shared" si="54"/>
        <v>1</v>
      </c>
      <c r="AZ3142" s="142">
        <f>IF(BA3142="",0,IFERROR(IF(VLOOKUP(BA3142,BA$44:BA3141,1,0)&gt;0,0,0),1))</f>
        <v>0</v>
      </c>
      <c r="BA3142" s="143">
        <f>IF(DATOS!J3100=AW$45,DATOS!C3100,"")</f>
        <v>0</v>
      </c>
    </row>
    <row r="3143" spans="51:53" x14ac:dyDescent="0.25">
      <c r="AY3143" s="142">
        <f t="shared" si="54"/>
        <v>1</v>
      </c>
      <c r="AZ3143" s="142">
        <f>IF(BA3143="",0,IFERROR(IF(VLOOKUP(BA3143,BA$44:BA3142,1,0)&gt;0,0,0),1))</f>
        <v>0</v>
      </c>
      <c r="BA3143" s="143">
        <f>IF(DATOS!J3101=AW$45,DATOS!C3101,"")</f>
        <v>0</v>
      </c>
    </row>
    <row r="3144" spans="51:53" x14ac:dyDescent="0.25">
      <c r="AY3144" s="142">
        <f t="shared" si="54"/>
        <v>1</v>
      </c>
      <c r="AZ3144" s="142">
        <f>IF(BA3144="",0,IFERROR(IF(VLOOKUP(BA3144,BA$44:BA3143,1,0)&gt;0,0,0),1))</f>
        <v>0</v>
      </c>
      <c r="BA3144" s="143">
        <f>IF(DATOS!J3102=AW$45,DATOS!C3102,"")</f>
        <v>0</v>
      </c>
    </row>
    <row r="3145" spans="51:53" x14ac:dyDescent="0.25">
      <c r="AY3145" s="142">
        <f t="shared" si="54"/>
        <v>1</v>
      </c>
      <c r="AZ3145" s="142">
        <f>IF(BA3145="",0,IFERROR(IF(VLOOKUP(BA3145,BA$44:BA3144,1,0)&gt;0,0,0),1))</f>
        <v>0</v>
      </c>
      <c r="BA3145" s="143">
        <f>IF(DATOS!J3103=AW$45,DATOS!C3103,"")</f>
        <v>0</v>
      </c>
    </row>
    <row r="3146" spans="51:53" x14ac:dyDescent="0.25">
      <c r="AY3146" s="142">
        <f t="shared" si="54"/>
        <v>1</v>
      </c>
      <c r="AZ3146" s="142">
        <f>IF(BA3146="",0,IFERROR(IF(VLOOKUP(BA3146,BA$44:BA3145,1,0)&gt;0,0,0),1))</f>
        <v>0</v>
      </c>
      <c r="BA3146" s="143">
        <f>IF(DATOS!J3104=AW$45,DATOS!C3104,"")</f>
        <v>0</v>
      </c>
    </row>
    <row r="3147" spans="51:53" x14ac:dyDescent="0.25">
      <c r="AY3147" s="142">
        <f t="shared" si="54"/>
        <v>1</v>
      </c>
      <c r="AZ3147" s="142">
        <f>IF(BA3147="",0,IFERROR(IF(VLOOKUP(BA3147,BA$44:BA3146,1,0)&gt;0,0,0),1))</f>
        <v>0</v>
      </c>
      <c r="BA3147" s="143">
        <f>IF(DATOS!J3105=AW$45,DATOS!C3105,"")</f>
        <v>0</v>
      </c>
    </row>
    <row r="3148" spans="51:53" x14ac:dyDescent="0.25">
      <c r="AY3148" s="142">
        <f t="shared" si="54"/>
        <v>1</v>
      </c>
      <c r="AZ3148" s="142">
        <f>IF(BA3148="",0,IFERROR(IF(VLOOKUP(BA3148,BA$44:BA3147,1,0)&gt;0,0,0),1))</f>
        <v>0</v>
      </c>
      <c r="BA3148" s="143">
        <f>IF(DATOS!J3106=AW$45,DATOS!C3106,"")</f>
        <v>0</v>
      </c>
    </row>
    <row r="3149" spans="51:53" x14ac:dyDescent="0.25">
      <c r="AY3149" s="142">
        <f t="shared" si="54"/>
        <v>1</v>
      </c>
      <c r="AZ3149" s="142">
        <f>IF(BA3149="",0,IFERROR(IF(VLOOKUP(BA3149,BA$44:BA3148,1,0)&gt;0,0,0),1))</f>
        <v>0</v>
      </c>
      <c r="BA3149" s="143">
        <f>IF(DATOS!J3107=AW$45,DATOS!C3107,"")</f>
        <v>0</v>
      </c>
    </row>
    <row r="3150" spans="51:53" x14ac:dyDescent="0.25">
      <c r="AY3150" s="142">
        <f t="shared" si="54"/>
        <v>1</v>
      </c>
      <c r="AZ3150" s="142">
        <f>IF(BA3150="",0,IFERROR(IF(VLOOKUP(BA3150,BA$44:BA3149,1,0)&gt;0,0,0),1))</f>
        <v>0</v>
      </c>
      <c r="BA3150" s="143">
        <f>IF(DATOS!J3108=AW$45,DATOS!C3108,"")</f>
        <v>0</v>
      </c>
    </row>
    <row r="3151" spans="51:53" x14ac:dyDescent="0.25">
      <c r="AY3151" s="142">
        <f t="shared" si="54"/>
        <v>1</v>
      </c>
      <c r="AZ3151" s="142">
        <f>IF(BA3151="",0,IFERROR(IF(VLOOKUP(BA3151,BA$44:BA3150,1,0)&gt;0,0,0),1))</f>
        <v>0</v>
      </c>
      <c r="BA3151" s="143">
        <f>IF(DATOS!J3109=AW$45,DATOS!C3109,"")</f>
        <v>0</v>
      </c>
    </row>
    <row r="3152" spans="51:53" x14ac:dyDescent="0.25">
      <c r="AY3152" s="142">
        <f t="shared" si="54"/>
        <v>1</v>
      </c>
      <c r="AZ3152" s="142">
        <f>IF(BA3152="",0,IFERROR(IF(VLOOKUP(BA3152,BA$44:BA3151,1,0)&gt;0,0,0),1))</f>
        <v>0</v>
      </c>
      <c r="BA3152" s="143">
        <f>IF(DATOS!J3110=AW$45,DATOS!C3110,"")</f>
        <v>0</v>
      </c>
    </row>
    <row r="3153" spans="51:53" x14ac:dyDescent="0.25">
      <c r="AY3153" s="142">
        <f t="shared" si="54"/>
        <v>1</v>
      </c>
      <c r="AZ3153" s="142">
        <f>IF(BA3153="",0,IFERROR(IF(VLOOKUP(BA3153,BA$44:BA3152,1,0)&gt;0,0,0),1))</f>
        <v>0</v>
      </c>
      <c r="BA3153" s="143">
        <f>IF(DATOS!J3111=AW$45,DATOS!C3111,"")</f>
        <v>0</v>
      </c>
    </row>
    <row r="3154" spans="51:53" x14ac:dyDescent="0.25">
      <c r="AY3154" s="142">
        <f t="shared" si="54"/>
        <v>1</v>
      </c>
      <c r="AZ3154" s="142">
        <f>IF(BA3154="",0,IFERROR(IF(VLOOKUP(BA3154,BA$44:BA3153,1,0)&gt;0,0,0),1))</f>
        <v>0</v>
      </c>
      <c r="BA3154" s="143">
        <f>IF(DATOS!J3112=AW$45,DATOS!C3112,"")</f>
        <v>0</v>
      </c>
    </row>
    <row r="3155" spans="51:53" x14ac:dyDescent="0.25">
      <c r="AY3155" s="142">
        <f t="shared" si="54"/>
        <v>1</v>
      </c>
      <c r="AZ3155" s="142">
        <f>IF(BA3155="",0,IFERROR(IF(VLOOKUP(BA3155,BA$44:BA3154,1,0)&gt;0,0,0),1))</f>
        <v>0</v>
      </c>
      <c r="BA3155" s="143">
        <f>IF(DATOS!J3113=AW$45,DATOS!C3113,"")</f>
        <v>0</v>
      </c>
    </row>
    <row r="3156" spans="51:53" x14ac:dyDescent="0.25">
      <c r="AY3156" s="142">
        <f t="shared" si="54"/>
        <v>1</v>
      </c>
      <c r="AZ3156" s="142">
        <f>IF(BA3156="",0,IFERROR(IF(VLOOKUP(BA3156,BA$44:BA3155,1,0)&gt;0,0,0),1))</f>
        <v>0</v>
      </c>
      <c r="BA3156" s="143">
        <f>IF(DATOS!J3114=AW$45,DATOS!C3114,"")</f>
        <v>0</v>
      </c>
    </row>
    <row r="3157" spans="51:53" x14ac:dyDescent="0.25">
      <c r="AY3157" s="142">
        <f t="shared" si="54"/>
        <v>1</v>
      </c>
      <c r="AZ3157" s="142">
        <f>IF(BA3157="",0,IFERROR(IF(VLOOKUP(BA3157,BA$44:BA3156,1,0)&gt;0,0,0),1))</f>
        <v>0</v>
      </c>
      <c r="BA3157" s="143">
        <f>IF(DATOS!J3115=AW$45,DATOS!C3115,"")</f>
        <v>0</v>
      </c>
    </row>
    <row r="3158" spans="51:53" x14ac:dyDescent="0.25">
      <c r="AY3158" s="142">
        <f t="shared" si="54"/>
        <v>1</v>
      </c>
      <c r="AZ3158" s="142">
        <f>IF(BA3158="",0,IFERROR(IF(VLOOKUP(BA3158,BA$44:BA3157,1,0)&gt;0,0,0),1))</f>
        <v>0</v>
      </c>
      <c r="BA3158" s="143">
        <f>IF(DATOS!J3116=AW$45,DATOS!C3116,"")</f>
        <v>0</v>
      </c>
    </row>
    <row r="3159" spans="51:53" x14ac:dyDescent="0.25">
      <c r="AY3159" s="142">
        <f t="shared" si="54"/>
        <v>1</v>
      </c>
      <c r="AZ3159" s="142">
        <f>IF(BA3159="",0,IFERROR(IF(VLOOKUP(BA3159,BA$44:BA3158,1,0)&gt;0,0,0),1))</f>
        <v>0</v>
      </c>
      <c r="BA3159" s="143">
        <f>IF(DATOS!J3117=AW$45,DATOS!C3117,"")</f>
        <v>0</v>
      </c>
    </row>
    <row r="3160" spans="51:53" x14ac:dyDescent="0.25">
      <c r="AY3160" s="142">
        <f t="shared" si="54"/>
        <v>1</v>
      </c>
      <c r="AZ3160" s="142">
        <f>IF(BA3160="",0,IFERROR(IF(VLOOKUP(BA3160,BA$44:BA3159,1,0)&gt;0,0,0),1))</f>
        <v>0</v>
      </c>
      <c r="BA3160" s="143">
        <f>IF(DATOS!J3118=AW$45,DATOS!C3118,"")</f>
        <v>0</v>
      </c>
    </row>
    <row r="3161" spans="51:53" x14ac:dyDescent="0.25">
      <c r="AY3161" s="142">
        <f t="shared" si="54"/>
        <v>1</v>
      </c>
      <c r="AZ3161" s="142">
        <f>IF(BA3161="",0,IFERROR(IF(VLOOKUP(BA3161,BA$44:BA3160,1,0)&gt;0,0,0),1))</f>
        <v>0</v>
      </c>
      <c r="BA3161" s="143">
        <f>IF(DATOS!J3119=AW$45,DATOS!C3119,"")</f>
        <v>0</v>
      </c>
    </row>
    <row r="3162" spans="51:53" x14ac:dyDescent="0.25">
      <c r="AY3162" s="142">
        <f t="shared" si="54"/>
        <v>1</v>
      </c>
      <c r="AZ3162" s="142">
        <f>IF(BA3162="",0,IFERROR(IF(VLOOKUP(BA3162,BA$44:BA3161,1,0)&gt;0,0,0),1))</f>
        <v>0</v>
      </c>
      <c r="BA3162" s="143">
        <f>IF(DATOS!J3120=AW$45,DATOS!C3120,"")</f>
        <v>0</v>
      </c>
    </row>
    <row r="3163" spans="51:53" x14ac:dyDescent="0.25">
      <c r="AY3163" s="142">
        <f t="shared" si="54"/>
        <v>1</v>
      </c>
      <c r="AZ3163" s="142">
        <f>IF(BA3163="",0,IFERROR(IF(VLOOKUP(BA3163,BA$44:BA3162,1,0)&gt;0,0,0),1))</f>
        <v>0</v>
      </c>
      <c r="BA3163" s="143">
        <f>IF(DATOS!J3121=AW$45,DATOS!C3121,"")</f>
        <v>0</v>
      </c>
    </row>
    <row r="3164" spans="51:53" x14ac:dyDescent="0.25">
      <c r="AY3164" s="142">
        <f t="shared" si="54"/>
        <v>1</v>
      </c>
      <c r="AZ3164" s="142">
        <f>IF(BA3164="",0,IFERROR(IF(VLOOKUP(BA3164,BA$44:BA3163,1,0)&gt;0,0,0),1))</f>
        <v>0</v>
      </c>
      <c r="BA3164" s="143">
        <f>IF(DATOS!J3122=AW$45,DATOS!C3122,"")</f>
        <v>0</v>
      </c>
    </row>
    <row r="3165" spans="51:53" x14ac:dyDescent="0.25">
      <c r="AY3165" s="142">
        <f t="shared" si="54"/>
        <v>1</v>
      </c>
      <c r="AZ3165" s="142">
        <f>IF(BA3165="",0,IFERROR(IF(VLOOKUP(BA3165,BA$44:BA3164,1,0)&gt;0,0,0),1))</f>
        <v>0</v>
      </c>
      <c r="BA3165" s="143">
        <f>IF(DATOS!J3123=AW$45,DATOS!C3123,"")</f>
        <v>0</v>
      </c>
    </row>
    <row r="3166" spans="51:53" x14ac:dyDescent="0.25">
      <c r="AY3166" s="142">
        <f t="shared" si="54"/>
        <v>1</v>
      </c>
      <c r="AZ3166" s="142">
        <f>IF(BA3166="",0,IFERROR(IF(VLOOKUP(BA3166,BA$44:BA3165,1,0)&gt;0,0,0),1))</f>
        <v>0</v>
      </c>
      <c r="BA3166" s="143">
        <f>IF(DATOS!J3124=AW$45,DATOS!C3124,"")</f>
        <v>0</v>
      </c>
    </row>
    <row r="3167" spans="51:53" x14ac:dyDescent="0.25">
      <c r="AY3167" s="142">
        <f t="shared" si="54"/>
        <v>1</v>
      </c>
      <c r="AZ3167" s="142">
        <f>IF(BA3167="",0,IFERROR(IF(VLOOKUP(BA3167,BA$44:BA3166,1,0)&gt;0,0,0),1))</f>
        <v>0</v>
      </c>
      <c r="BA3167" s="143">
        <f>IF(DATOS!J3125=AW$45,DATOS!C3125,"")</f>
        <v>0</v>
      </c>
    </row>
    <row r="3168" spans="51:53" x14ac:dyDescent="0.25">
      <c r="AY3168" s="142">
        <f t="shared" si="54"/>
        <v>1</v>
      </c>
      <c r="AZ3168" s="142">
        <f>IF(BA3168="",0,IFERROR(IF(VLOOKUP(BA3168,BA$44:BA3167,1,0)&gt;0,0,0),1))</f>
        <v>0</v>
      </c>
      <c r="BA3168" s="143">
        <f>IF(DATOS!J3126=AW$45,DATOS!C3126,"")</f>
        <v>0</v>
      </c>
    </row>
    <row r="3169" spans="51:53" x14ac:dyDescent="0.25">
      <c r="AY3169" s="142">
        <f t="shared" si="54"/>
        <v>1</v>
      </c>
      <c r="AZ3169" s="142">
        <f>IF(BA3169="",0,IFERROR(IF(VLOOKUP(BA3169,BA$44:BA3168,1,0)&gt;0,0,0),1))</f>
        <v>0</v>
      </c>
      <c r="BA3169" s="143">
        <f>IF(DATOS!J3127=AW$45,DATOS!C3127,"")</f>
        <v>0</v>
      </c>
    </row>
    <row r="3170" spans="51:53" x14ac:dyDescent="0.25">
      <c r="AY3170" s="142">
        <f t="shared" si="54"/>
        <v>1</v>
      </c>
      <c r="AZ3170" s="142">
        <f>IF(BA3170="",0,IFERROR(IF(VLOOKUP(BA3170,BA$44:BA3169,1,0)&gt;0,0,0),1))</f>
        <v>0</v>
      </c>
      <c r="BA3170" s="143">
        <f>IF(DATOS!J3128=AW$45,DATOS!C3128,"")</f>
        <v>0</v>
      </c>
    </row>
    <row r="3171" spans="51:53" x14ac:dyDescent="0.25">
      <c r="AY3171" s="142">
        <f t="shared" si="54"/>
        <v>1</v>
      </c>
      <c r="AZ3171" s="142">
        <f>IF(BA3171="",0,IFERROR(IF(VLOOKUP(BA3171,BA$44:BA3170,1,0)&gt;0,0,0),1))</f>
        <v>0</v>
      </c>
      <c r="BA3171" s="143">
        <f>IF(DATOS!J3129=AW$45,DATOS!C3129,"")</f>
        <v>0</v>
      </c>
    </row>
    <row r="3172" spans="51:53" x14ac:dyDescent="0.25">
      <c r="AY3172" s="142">
        <f t="shared" si="54"/>
        <v>1</v>
      </c>
      <c r="AZ3172" s="142">
        <f>IF(BA3172="",0,IFERROR(IF(VLOOKUP(BA3172,BA$44:BA3171,1,0)&gt;0,0,0),1))</f>
        <v>0</v>
      </c>
      <c r="BA3172" s="143">
        <f>IF(DATOS!J3130=AW$45,DATOS!C3130,"")</f>
        <v>0</v>
      </c>
    </row>
    <row r="3173" spans="51:53" x14ac:dyDescent="0.25">
      <c r="AY3173" s="142">
        <f t="shared" si="54"/>
        <v>1</v>
      </c>
      <c r="AZ3173" s="142">
        <f>IF(BA3173="",0,IFERROR(IF(VLOOKUP(BA3173,BA$44:BA3172,1,0)&gt;0,0,0),1))</f>
        <v>0</v>
      </c>
      <c r="BA3173" s="143">
        <f>IF(DATOS!J3131=AW$45,DATOS!C3131,"")</f>
        <v>0</v>
      </c>
    </row>
    <row r="3174" spans="51:53" x14ac:dyDescent="0.25">
      <c r="AY3174" s="142">
        <f t="shared" si="54"/>
        <v>1</v>
      </c>
      <c r="AZ3174" s="142">
        <f>IF(BA3174="",0,IFERROR(IF(VLOOKUP(BA3174,BA$44:BA3173,1,0)&gt;0,0,0),1))</f>
        <v>0</v>
      </c>
      <c r="BA3174" s="143">
        <f>IF(DATOS!J3132=AW$45,DATOS!C3132,"")</f>
        <v>0</v>
      </c>
    </row>
    <row r="3175" spans="51:53" x14ac:dyDescent="0.25">
      <c r="AY3175" s="142">
        <f t="shared" si="54"/>
        <v>1</v>
      </c>
      <c r="AZ3175" s="142">
        <f>IF(BA3175="",0,IFERROR(IF(VLOOKUP(BA3175,BA$44:BA3174,1,0)&gt;0,0,0),1))</f>
        <v>0</v>
      </c>
      <c r="BA3175" s="143">
        <f>IF(DATOS!J3133=AW$45,DATOS!C3133,"")</f>
        <v>0</v>
      </c>
    </row>
    <row r="3176" spans="51:53" x14ac:dyDescent="0.25">
      <c r="AY3176" s="142">
        <f t="shared" si="54"/>
        <v>1</v>
      </c>
      <c r="AZ3176" s="142">
        <f>IF(BA3176="",0,IFERROR(IF(VLOOKUP(BA3176,BA$44:BA3175,1,0)&gt;0,0,0),1))</f>
        <v>0</v>
      </c>
      <c r="BA3176" s="143">
        <f>IF(DATOS!J3134=AW$45,DATOS!C3134,"")</f>
        <v>0</v>
      </c>
    </row>
    <row r="3177" spans="51:53" x14ac:dyDescent="0.25">
      <c r="AY3177" s="142">
        <f t="shared" si="54"/>
        <v>1</v>
      </c>
      <c r="AZ3177" s="142">
        <f>IF(BA3177="",0,IFERROR(IF(VLOOKUP(BA3177,BA$44:BA3176,1,0)&gt;0,0,0),1))</f>
        <v>0</v>
      </c>
      <c r="BA3177" s="143">
        <f>IF(DATOS!J3135=AW$45,DATOS!C3135,"")</f>
        <v>0</v>
      </c>
    </row>
    <row r="3178" spans="51:53" x14ac:dyDescent="0.25">
      <c r="AY3178" s="142">
        <f t="shared" si="54"/>
        <v>1</v>
      </c>
      <c r="AZ3178" s="142">
        <f>IF(BA3178="",0,IFERROR(IF(VLOOKUP(BA3178,BA$44:BA3177,1,0)&gt;0,0,0),1))</f>
        <v>0</v>
      </c>
      <c r="BA3178" s="143">
        <f>IF(DATOS!J3136=AW$45,DATOS!C3136,"")</f>
        <v>0</v>
      </c>
    </row>
    <row r="3179" spans="51:53" x14ac:dyDescent="0.25">
      <c r="AY3179" s="142">
        <f t="shared" si="54"/>
        <v>1</v>
      </c>
      <c r="AZ3179" s="142">
        <f>IF(BA3179="",0,IFERROR(IF(VLOOKUP(BA3179,BA$44:BA3178,1,0)&gt;0,0,0),1))</f>
        <v>0</v>
      </c>
      <c r="BA3179" s="143">
        <f>IF(DATOS!J3137=AW$45,DATOS!C3137,"")</f>
        <v>0</v>
      </c>
    </row>
    <row r="3180" spans="51:53" x14ac:dyDescent="0.25">
      <c r="AY3180" s="142">
        <f t="shared" ref="AY3180:AY3243" si="55">AY3179+AZ3180</f>
        <v>1</v>
      </c>
      <c r="AZ3180" s="142">
        <f>IF(BA3180="",0,IFERROR(IF(VLOOKUP(BA3180,BA$44:BA3179,1,0)&gt;0,0,0),1))</f>
        <v>0</v>
      </c>
      <c r="BA3180" s="143">
        <f>IF(DATOS!J3138=AW$45,DATOS!C3138,"")</f>
        <v>0</v>
      </c>
    </row>
    <row r="3181" spans="51:53" x14ac:dyDescent="0.25">
      <c r="AY3181" s="142">
        <f t="shared" si="55"/>
        <v>1</v>
      </c>
      <c r="AZ3181" s="142">
        <f>IF(BA3181="",0,IFERROR(IF(VLOOKUP(BA3181,BA$44:BA3180,1,0)&gt;0,0,0),1))</f>
        <v>0</v>
      </c>
      <c r="BA3181" s="143">
        <f>IF(DATOS!J3139=AW$45,DATOS!C3139,"")</f>
        <v>0</v>
      </c>
    </row>
    <row r="3182" spans="51:53" x14ac:dyDescent="0.25">
      <c r="AY3182" s="142">
        <f t="shared" si="55"/>
        <v>1</v>
      </c>
      <c r="AZ3182" s="142">
        <f>IF(BA3182="",0,IFERROR(IF(VLOOKUP(BA3182,BA$44:BA3181,1,0)&gt;0,0,0),1))</f>
        <v>0</v>
      </c>
      <c r="BA3182" s="143">
        <f>IF(DATOS!J3140=AW$45,DATOS!C3140,"")</f>
        <v>0</v>
      </c>
    </row>
    <row r="3183" spans="51:53" x14ac:dyDescent="0.25">
      <c r="AY3183" s="142">
        <f t="shared" si="55"/>
        <v>1</v>
      </c>
      <c r="AZ3183" s="142">
        <f>IF(BA3183="",0,IFERROR(IF(VLOOKUP(BA3183,BA$44:BA3182,1,0)&gt;0,0,0),1))</f>
        <v>0</v>
      </c>
      <c r="BA3183" s="143">
        <f>IF(DATOS!J3141=AW$45,DATOS!C3141,"")</f>
        <v>0</v>
      </c>
    </row>
    <row r="3184" spans="51:53" x14ac:dyDescent="0.25">
      <c r="AY3184" s="142">
        <f t="shared" si="55"/>
        <v>1</v>
      </c>
      <c r="AZ3184" s="142">
        <f>IF(BA3184="",0,IFERROR(IF(VLOOKUP(BA3184,BA$44:BA3183,1,0)&gt;0,0,0),1))</f>
        <v>0</v>
      </c>
      <c r="BA3184" s="143">
        <f>IF(DATOS!J3142=AW$45,DATOS!C3142,"")</f>
        <v>0</v>
      </c>
    </row>
    <row r="3185" spans="51:53" x14ac:dyDescent="0.25">
      <c r="AY3185" s="142">
        <f t="shared" si="55"/>
        <v>1</v>
      </c>
      <c r="AZ3185" s="142">
        <f>IF(BA3185="",0,IFERROR(IF(VLOOKUP(BA3185,BA$44:BA3184,1,0)&gt;0,0,0),1))</f>
        <v>0</v>
      </c>
      <c r="BA3185" s="143">
        <f>IF(DATOS!J3143=AW$45,DATOS!C3143,"")</f>
        <v>0</v>
      </c>
    </row>
    <row r="3186" spans="51:53" x14ac:dyDescent="0.25">
      <c r="AY3186" s="142">
        <f t="shared" si="55"/>
        <v>1</v>
      </c>
      <c r="AZ3186" s="142">
        <f>IF(BA3186="",0,IFERROR(IF(VLOOKUP(BA3186,BA$44:BA3185,1,0)&gt;0,0,0),1))</f>
        <v>0</v>
      </c>
      <c r="BA3186" s="143">
        <f>IF(DATOS!J3144=AW$45,DATOS!C3144,"")</f>
        <v>0</v>
      </c>
    </row>
    <row r="3187" spans="51:53" x14ac:dyDescent="0.25">
      <c r="AY3187" s="142">
        <f t="shared" si="55"/>
        <v>1</v>
      </c>
      <c r="AZ3187" s="142">
        <f>IF(BA3187="",0,IFERROR(IF(VLOOKUP(BA3187,BA$44:BA3186,1,0)&gt;0,0,0),1))</f>
        <v>0</v>
      </c>
      <c r="BA3187" s="143">
        <f>IF(DATOS!J3145=AW$45,DATOS!C3145,"")</f>
        <v>0</v>
      </c>
    </row>
    <row r="3188" spans="51:53" x14ac:dyDescent="0.25">
      <c r="AY3188" s="142">
        <f t="shared" si="55"/>
        <v>1</v>
      </c>
      <c r="AZ3188" s="142">
        <f>IF(BA3188="",0,IFERROR(IF(VLOOKUP(BA3188,BA$44:BA3187,1,0)&gt;0,0,0),1))</f>
        <v>0</v>
      </c>
      <c r="BA3188" s="143">
        <f>IF(DATOS!J3146=AW$45,DATOS!C3146,"")</f>
        <v>0</v>
      </c>
    </row>
    <row r="3189" spans="51:53" x14ac:dyDescent="0.25">
      <c r="AY3189" s="142">
        <f t="shared" si="55"/>
        <v>1</v>
      </c>
      <c r="AZ3189" s="142">
        <f>IF(BA3189="",0,IFERROR(IF(VLOOKUP(BA3189,BA$44:BA3188,1,0)&gt;0,0,0),1))</f>
        <v>0</v>
      </c>
      <c r="BA3189" s="143">
        <f>IF(DATOS!J3147=AW$45,DATOS!C3147,"")</f>
        <v>0</v>
      </c>
    </row>
    <row r="3190" spans="51:53" x14ac:dyDescent="0.25">
      <c r="AY3190" s="142">
        <f t="shared" si="55"/>
        <v>1</v>
      </c>
      <c r="AZ3190" s="142">
        <f>IF(BA3190="",0,IFERROR(IF(VLOOKUP(BA3190,BA$44:BA3189,1,0)&gt;0,0,0),1))</f>
        <v>0</v>
      </c>
      <c r="BA3190" s="143">
        <f>IF(DATOS!J3148=AW$45,DATOS!C3148,"")</f>
        <v>0</v>
      </c>
    </row>
    <row r="3191" spans="51:53" x14ac:dyDescent="0.25">
      <c r="AY3191" s="142">
        <f t="shared" si="55"/>
        <v>1</v>
      </c>
      <c r="AZ3191" s="142">
        <f>IF(BA3191="",0,IFERROR(IF(VLOOKUP(BA3191,BA$44:BA3190,1,0)&gt;0,0,0),1))</f>
        <v>0</v>
      </c>
      <c r="BA3191" s="143">
        <f>IF(DATOS!J3149=AW$45,DATOS!C3149,"")</f>
        <v>0</v>
      </c>
    </row>
    <row r="3192" spans="51:53" x14ac:dyDescent="0.25">
      <c r="AY3192" s="142">
        <f t="shared" si="55"/>
        <v>1</v>
      </c>
      <c r="AZ3192" s="142">
        <f>IF(BA3192="",0,IFERROR(IF(VLOOKUP(BA3192,BA$44:BA3191,1,0)&gt;0,0,0),1))</f>
        <v>0</v>
      </c>
      <c r="BA3192" s="143">
        <f>IF(DATOS!J3150=AW$45,DATOS!C3150,"")</f>
        <v>0</v>
      </c>
    </row>
    <row r="3193" spans="51:53" x14ac:dyDescent="0.25">
      <c r="AY3193" s="142">
        <f t="shared" si="55"/>
        <v>1</v>
      </c>
      <c r="AZ3193" s="142">
        <f>IF(BA3193="",0,IFERROR(IF(VLOOKUP(BA3193,BA$44:BA3192,1,0)&gt;0,0,0),1))</f>
        <v>0</v>
      </c>
      <c r="BA3193" s="143">
        <f>IF(DATOS!J3151=AW$45,DATOS!C3151,"")</f>
        <v>0</v>
      </c>
    </row>
    <row r="3194" spans="51:53" x14ac:dyDescent="0.25">
      <c r="AY3194" s="142">
        <f t="shared" si="55"/>
        <v>1</v>
      </c>
      <c r="AZ3194" s="142">
        <f>IF(BA3194="",0,IFERROR(IF(VLOOKUP(BA3194,BA$44:BA3193,1,0)&gt;0,0,0),1))</f>
        <v>0</v>
      </c>
      <c r="BA3194" s="143">
        <f>IF(DATOS!J3152=AW$45,DATOS!C3152,"")</f>
        <v>0</v>
      </c>
    </row>
    <row r="3195" spans="51:53" x14ac:dyDescent="0.25">
      <c r="AY3195" s="142">
        <f t="shared" si="55"/>
        <v>1</v>
      </c>
      <c r="AZ3195" s="142">
        <f>IF(BA3195="",0,IFERROR(IF(VLOOKUP(BA3195,BA$44:BA3194,1,0)&gt;0,0,0),1))</f>
        <v>0</v>
      </c>
      <c r="BA3195" s="143">
        <f>IF(DATOS!J3153=AW$45,DATOS!C3153,"")</f>
        <v>0</v>
      </c>
    </row>
    <row r="3196" spans="51:53" x14ac:dyDescent="0.25">
      <c r="AY3196" s="142">
        <f t="shared" si="55"/>
        <v>1</v>
      </c>
      <c r="AZ3196" s="142">
        <f>IF(BA3196="",0,IFERROR(IF(VLOOKUP(BA3196,BA$44:BA3195,1,0)&gt;0,0,0),1))</f>
        <v>0</v>
      </c>
      <c r="BA3196" s="143">
        <f>IF(DATOS!J3154=AW$45,DATOS!C3154,"")</f>
        <v>0</v>
      </c>
    </row>
    <row r="3197" spans="51:53" x14ac:dyDescent="0.25">
      <c r="AY3197" s="142">
        <f t="shared" si="55"/>
        <v>1</v>
      </c>
      <c r="AZ3197" s="142">
        <f>IF(BA3197="",0,IFERROR(IF(VLOOKUP(BA3197,BA$44:BA3196,1,0)&gt;0,0,0),1))</f>
        <v>0</v>
      </c>
      <c r="BA3197" s="143">
        <f>IF(DATOS!J3155=AW$45,DATOS!C3155,"")</f>
        <v>0</v>
      </c>
    </row>
    <row r="3198" spans="51:53" x14ac:dyDescent="0.25">
      <c r="AY3198" s="142">
        <f t="shared" si="55"/>
        <v>1</v>
      </c>
      <c r="AZ3198" s="142">
        <f>IF(BA3198="",0,IFERROR(IF(VLOOKUP(BA3198,BA$44:BA3197,1,0)&gt;0,0,0),1))</f>
        <v>0</v>
      </c>
      <c r="BA3198" s="143">
        <f>IF(DATOS!J3156=AW$45,DATOS!C3156,"")</f>
        <v>0</v>
      </c>
    </row>
    <row r="3199" spans="51:53" x14ac:dyDescent="0.25">
      <c r="AY3199" s="142">
        <f t="shared" si="55"/>
        <v>1</v>
      </c>
      <c r="AZ3199" s="142">
        <f>IF(BA3199="",0,IFERROR(IF(VLOOKUP(BA3199,BA$44:BA3198,1,0)&gt;0,0,0),1))</f>
        <v>0</v>
      </c>
      <c r="BA3199" s="143">
        <f>IF(DATOS!J3157=AW$45,DATOS!C3157,"")</f>
        <v>0</v>
      </c>
    </row>
    <row r="3200" spans="51:53" x14ac:dyDescent="0.25">
      <c r="AY3200" s="142">
        <f t="shared" si="55"/>
        <v>1</v>
      </c>
      <c r="AZ3200" s="142">
        <f>IF(BA3200="",0,IFERROR(IF(VLOOKUP(BA3200,BA$44:BA3199,1,0)&gt;0,0,0),1))</f>
        <v>0</v>
      </c>
      <c r="BA3200" s="143">
        <f>IF(DATOS!J3158=AW$45,DATOS!C3158,"")</f>
        <v>0</v>
      </c>
    </row>
    <row r="3201" spans="51:53" x14ac:dyDescent="0.25">
      <c r="AY3201" s="142">
        <f t="shared" si="55"/>
        <v>1</v>
      </c>
      <c r="AZ3201" s="142">
        <f>IF(BA3201="",0,IFERROR(IF(VLOOKUP(BA3201,BA$44:BA3200,1,0)&gt;0,0,0),1))</f>
        <v>0</v>
      </c>
      <c r="BA3201" s="143">
        <f>IF(DATOS!J3159=AW$45,DATOS!C3159,"")</f>
        <v>0</v>
      </c>
    </row>
    <row r="3202" spans="51:53" x14ac:dyDescent="0.25">
      <c r="AY3202" s="142">
        <f t="shared" si="55"/>
        <v>1</v>
      </c>
      <c r="AZ3202" s="142">
        <f>IF(BA3202="",0,IFERROR(IF(VLOOKUP(BA3202,BA$44:BA3201,1,0)&gt;0,0,0),1))</f>
        <v>0</v>
      </c>
      <c r="BA3202" s="143">
        <f>IF(DATOS!J3160=AW$45,DATOS!C3160,"")</f>
        <v>0</v>
      </c>
    </row>
    <row r="3203" spans="51:53" x14ac:dyDescent="0.25">
      <c r="AY3203" s="142">
        <f t="shared" si="55"/>
        <v>1</v>
      </c>
      <c r="AZ3203" s="142">
        <f>IF(BA3203="",0,IFERROR(IF(VLOOKUP(BA3203,BA$44:BA3202,1,0)&gt;0,0,0),1))</f>
        <v>0</v>
      </c>
      <c r="BA3203" s="143">
        <f>IF(DATOS!J3161=AW$45,DATOS!C3161,"")</f>
        <v>0</v>
      </c>
    </row>
    <row r="3204" spans="51:53" x14ac:dyDescent="0.25">
      <c r="AY3204" s="142">
        <f t="shared" si="55"/>
        <v>1</v>
      </c>
      <c r="AZ3204" s="142">
        <f>IF(BA3204="",0,IFERROR(IF(VLOOKUP(BA3204,BA$44:BA3203,1,0)&gt;0,0,0),1))</f>
        <v>0</v>
      </c>
      <c r="BA3204" s="143">
        <f>IF(DATOS!J3162=AW$45,DATOS!C3162,"")</f>
        <v>0</v>
      </c>
    </row>
    <row r="3205" spans="51:53" x14ac:dyDescent="0.25">
      <c r="AY3205" s="142">
        <f t="shared" si="55"/>
        <v>1</v>
      </c>
      <c r="AZ3205" s="142">
        <f>IF(BA3205="",0,IFERROR(IF(VLOOKUP(BA3205,BA$44:BA3204,1,0)&gt;0,0,0),1))</f>
        <v>0</v>
      </c>
      <c r="BA3205" s="143">
        <f>IF(DATOS!J3163=AW$45,DATOS!C3163,"")</f>
        <v>0</v>
      </c>
    </row>
    <row r="3206" spans="51:53" x14ac:dyDescent="0.25">
      <c r="AY3206" s="142">
        <f t="shared" si="55"/>
        <v>1</v>
      </c>
      <c r="AZ3206" s="142">
        <f>IF(BA3206="",0,IFERROR(IF(VLOOKUP(BA3206,BA$44:BA3205,1,0)&gt;0,0,0),1))</f>
        <v>0</v>
      </c>
      <c r="BA3206" s="143">
        <f>IF(DATOS!J3164=AW$45,DATOS!C3164,"")</f>
        <v>0</v>
      </c>
    </row>
    <row r="3207" spans="51:53" x14ac:dyDescent="0.25">
      <c r="AY3207" s="142">
        <f t="shared" si="55"/>
        <v>1</v>
      </c>
      <c r="AZ3207" s="142">
        <f>IF(BA3207="",0,IFERROR(IF(VLOOKUP(BA3207,BA$44:BA3206,1,0)&gt;0,0,0),1))</f>
        <v>0</v>
      </c>
      <c r="BA3207" s="143">
        <f>IF(DATOS!J3165=AW$45,DATOS!C3165,"")</f>
        <v>0</v>
      </c>
    </row>
    <row r="3208" spans="51:53" x14ac:dyDescent="0.25">
      <c r="AY3208" s="142">
        <f t="shared" si="55"/>
        <v>1</v>
      </c>
      <c r="AZ3208" s="142">
        <f>IF(BA3208="",0,IFERROR(IF(VLOOKUP(BA3208,BA$44:BA3207,1,0)&gt;0,0,0),1))</f>
        <v>0</v>
      </c>
      <c r="BA3208" s="143">
        <f>IF(DATOS!J3166=AW$45,DATOS!C3166,"")</f>
        <v>0</v>
      </c>
    </row>
    <row r="3209" spans="51:53" x14ac:dyDescent="0.25">
      <c r="AY3209" s="142">
        <f t="shared" si="55"/>
        <v>1</v>
      </c>
      <c r="AZ3209" s="142">
        <f>IF(BA3209="",0,IFERROR(IF(VLOOKUP(BA3209,BA$44:BA3208,1,0)&gt;0,0,0),1))</f>
        <v>0</v>
      </c>
      <c r="BA3209" s="143">
        <f>IF(DATOS!J3167=AW$45,DATOS!C3167,"")</f>
        <v>0</v>
      </c>
    </row>
    <row r="3210" spans="51:53" x14ac:dyDescent="0.25">
      <c r="AY3210" s="142">
        <f t="shared" si="55"/>
        <v>1</v>
      </c>
      <c r="AZ3210" s="142">
        <f>IF(BA3210="",0,IFERROR(IF(VLOOKUP(BA3210,BA$44:BA3209,1,0)&gt;0,0,0),1))</f>
        <v>0</v>
      </c>
      <c r="BA3210" s="143">
        <f>IF(DATOS!J3168=AW$45,DATOS!C3168,"")</f>
        <v>0</v>
      </c>
    </row>
    <row r="3211" spans="51:53" x14ac:dyDescent="0.25">
      <c r="AY3211" s="142">
        <f t="shared" si="55"/>
        <v>1</v>
      </c>
      <c r="AZ3211" s="142">
        <f>IF(BA3211="",0,IFERROR(IF(VLOOKUP(BA3211,BA$44:BA3210,1,0)&gt;0,0,0),1))</f>
        <v>0</v>
      </c>
      <c r="BA3211" s="143">
        <f>IF(DATOS!J3169=AW$45,DATOS!C3169,"")</f>
        <v>0</v>
      </c>
    </row>
    <row r="3212" spans="51:53" x14ac:dyDescent="0.25">
      <c r="AY3212" s="142">
        <f t="shared" si="55"/>
        <v>1</v>
      </c>
      <c r="AZ3212" s="142">
        <f>IF(BA3212="",0,IFERROR(IF(VLOOKUP(BA3212,BA$44:BA3211,1,0)&gt;0,0,0),1))</f>
        <v>0</v>
      </c>
      <c r="BA3212" s="143">
        <f>IF(DATOS!J3170=AW$45,DATOS!C3170,"")</f>
        <v>0</v>
      </c>
    </row>
    <row r="3213" spans="51:53" x14ac:dyDescent="0.25">
      <c r="AY3213" s="142">
        <f t="shared" si="55"/>
        <v>1</v>
      </c>
      <c r="AZ3213" s="142">
        <f>IF(BA3213="",0,IFERROR(IF(VLOOKUP(BA3213,BA$44:BA3212,1,0)&gt;0,0,0),1))</f>
        <v>0</v>
      </c>
      <c r="BA3213" s="143">
        <f>IF(DATOS!J3171=AW$45,DATOS!C3171,"")</f>
        <v>0</v>
      </c>
    </row>
    <row r="3214" spans="51:53" x14ac:dyDescent="0.25">
      <c r="AY3214" s="142">
        <f t="shared" si="55"/>
        <v>1</v>
      </c>
      <c r="AZ3214" s="142">
        <f>IF(BA3214="",0,IFERROR(IF(VLOOKUP(BA3214,BA$44:BA3213,1,0)&gt;0,0,0),1))</f>
        <v>0</v>
      </c>
      <c r="BA3214" s="143">
        <f>IF(DATOS!J3172=AW$45,DATOS!C3172,"")</f>
        <v>0</v>
      </c>
    </row>
    <row r="3215" spans="51:53" x14ac:dyDescent="0.25">
      <c r="AY3215" s="142">
        <f t="shared" si="55"/>
        <v>1</v>
      </c>
      <c r="AZ3215" s="142">
        <f>IF(BA3215="",0,IFERROR(IF(VLOOKUP(BA3215,BA$44:BA3214,1,0)&gt;0,0,0),1))</f>
        <v>0</v>
      </c>
      <c r="BA3215" s="143">
        <f>IF(DATOS!J3173=AW$45,DATOS!C3173,"")</f>
        <v>0</v>
      </c>
    </row>
    <row r="3216" spans="51:53" x14ac:dyDescent="0.25">
      <c r="AY3216" s="142">
        <f t="shared" si="55"/>
        <v>1</v>
      </c>
      <c r="AZ3216" s="142">
        <f>IF(BA3216="",0,IFERROR(IF(VLOOKUP(BA3216,BA$44:BA3215,1,0)&gt;0,0,0),1))</f>
        <v>0</v>
      </c>
      <c r="BA3216" s="143">
        <f>IF(DATOS!J3174=AW$45,DATOS!C3174,"")</f>
        <v>0</v>
      </c>
    </row>
    <row r="3217" spans="51:53" x14ac:dyDescent="0.25">
      <c r="AY3217" s="142">
        <f t="shared" si="55"/>
        <v>1</v>
      </c>
      <c r="AZ3217" s="142">
        <f>IF(BA3217="",0,IFERROR(IF(VLOOKUP(BA3217,BA$44:BA3216,1,0)&gt;0,0,0),1))</f>
        <v>0</v>
      </c>
      <c r="BA3217" s="143">
        <f>IF(DATOS!J3175=AW$45,DATOS!C3175,"")</f>
        <v>0</v>
      </c>
    </row>
    <row r="3218" spans="51:53" x14ac:dyDescent="0.25">
      <c r="AY3218" s="142">
        <f t="shared" si="55"/>
        <v>1</v>
      </c>
      <c r="AZ3218" s="142">
        <f>IF(BA3218="",0,IFERROR(IF(VLOOKUP(BA3218,BA$44:BA3217,1,0)&gt;0,0,0),1))</f>
        <v>0</v>
      </c>
      <c r="BA3218" s="143">
        <f>IF(DATOS!J3176=AW$45,DATOS!C3176,"")</f>
        <v>0</v>
      </c>
    </row>
    <row r="3219" spans="51:53" x14ac:dyDescent="0.25">
      <c r="AY3219" s="142">
        <f t="shared" si="55"/>
        <v>1</v>
      </c>
      <c r="AZ3219" s="142">
        <f>IF(BA3219="",0,IFERROR(IF(VLOOKUP(BA3219,BA$44:BA3218,1,0)&gt;0,0,0),1))</f>
        <v>0</v>
      </c>
      <c r="BA3219" s="143">
        <f>IF(DATOS!J3177=AW$45,DATOS!C3177,"")</f>
        <v>0</v>
      </c>
    </row>
    <row r="3220" spans="51:53" x14ac:dyDescent="0.25">
      <c r="AY3220" s="142">
        <f t="shared" si="55"/>
        <v>1</v>
      </c>
      <c r="AZ3220" s="142">
        <f>IF(BA3220="",0,IFERROR(IF(VLOOKUP(BA3220,BA$44:BA3219,1,0)&gt;0,0,0),1))</f>
        <v>0</v>
      </c>
      <c r="BA3220" s="143">
        <f>IF(DATOS!J3178=AW$45,DATOS!C3178,"")</f>
        <v>0</v>
      </c>
    </row>
    <row r="3221" spans="51:53" x14ac:dyDescent="0.25">
      <c r="AY3221" s="142">
        <f t="shared" si="55"/>
        <v>1</v>
      </c>
      <c r="AZ3221" s="142">
        <f>IF(BA3221="",0,IFERROR(IF(VLOOKUP(BA3221,BA$44:BA3220,1,0)&gt;0,0,0),1))</f>
        <v>0</v>
      </c>
      <c r="BA3221" s="143">
        <f>IF(DATOS!J3179=AW$45,DATOS!C3179,"")</f>
        <v>0</v>
      </c>
    </row>
    <row r="3222" spans="51:53" x14ac:dyDescent="0.25">
      <c r="AY3222" s="142">
        <f t="shared" si="55"/>
        <v>1</v>
      </c>
      <c r="AZ3222" s="142">
        <f>IF(BA3222="",0,IFERROR(IF(VLOOKUP(BA3222,BA$44:BA3221,1,0)&gt;0,0,0),1))</f>
        <v>0</v>
      </c>
      <c r="BA3222" s="143">
        <f>IF(DATOS!J3180=AW$45,DATOS!C3180,"")</f>
        <v>0</v>
      </c>
    </row>
    <row r="3223" spans="51:53" x14ac:dyDescent="0.25">
      <c r="AY3223" s="142">
        <f t="shared" si="55"/>
        <v>1</v>
      </c>
      <c r="AZ3223" s="142">
        <f>IF(BA3223="",0,IFERROR(IF(VLOOKUP(BA3223,BA$44:BA3222,1,0)&gt;0,0,0),1))</f>
        <v>0</v>
      </c>
      <c r="BA3223" s="143">
        <f>IF(DATOS!J3181=AW$45,DATOS!C3181,"")</f>
        <v>0</v>
      </c>
    </row>
    <row r="3224" spans="51:53" x14ac:dyDescent="0.25">
      <c r="AY3224" s="142">
        <f t="shared" si="55"/>
        <v>1</v>
      </c>
      <c r="AZ3224" s="142">
        <f>IF(BA3224="",0,IFERROR(IF(VLOOKUP(BA3224,BA$44:BA3223,1,0)&gt;0,0,0),1))</f>
        <v>0</v>
      </c>
      <c r="BA3224" s="143">
        <f>IF(DATOS!J3182=AW$45,DATOS!C3182,"")</f>
        <v>0</v>
      </c>
    </row>
    <row r="3225" spans="51:53" x14ac:dyDescent="0.25">
      <c r="AY3225" s="142">
        <f t="shared" si="55"/>
        <v>1</v>
      </c>
      <c r="AZ3225" s="142">
        <f>IF(BA3225="",0,IFERROR(IF(VLOOKUP(BA3225,BA$44:BA3224,1,0)&gt;0,0,0),1))</f>
        <v>0</v>
      </c>
      <c r="BA3225" s="143">
        <f>IF(DATOS!J3183=AW$45,DATOS!C3183,"")</f>
        <v>0</v>
      </c>
    </row>
    <row r="3226" spans="51:53" x14ac:dyDescent="0.25">
      <c r="AY3226" s="142">
        <f t="shared" si="55"/>
        <v>1</v>
      </c>
      <c r="AZ3226" s="142">
        <f>IF(BA3226="",0,IFERROR(IF(VLOOKUP(BA3226,BA$44:BA3225,1,0)&gt;0,0,0),1))</f>
        <v>0</v>
      </c>
      <c r="BA3226" s="143">
        <f>IF(DATOS!J3184=AW$45,DATOS!C3184,"")</f>
        <v>0</v>
      </c>
    </row>
    <row r="3227" spans="51:53" x14ac:dyDescent="0.25">
      <c r="AY3227" s="142">
        <f t="shared" si="55"/>
        <v>1</v>
      </c>
      <c r="AZ3227" s="142">
        <f>IF(BA3227="",0,IFERROR(IF(VLOOKUP(BA3227,BA$44:BA3226,1,0)&gt;0,0,0),1))</f>
        <v>0</v>
      </c>
      <c r="BA3227" s="143">
        <f>IF(DATOS!J3185=AW$45,DATOS!C3185,"")</f>
        <v>0</v>
      </c>
    </row>
    <row r="3228" spans="51:53" x14ac:dyDescent="0.25">
      <c r="AY3228" s="142">
        <f t="shared" si="55"/>
        <v>1</v>
      </c>
      <c r="AZ3228" s="142">
        <f>IF(BA3228="",0,IFERROR(IF(VLOOKUP(BA3228,BA$44:BA3227,1,0)&gt;0,0,0),1))</f>
        <v>0</v>
      </c>
      <c r="BA3228" s="143">
        <f>IF(DATOS!J3186=AW$45,DATOS!C3186,"")</f>
        <v>0</v>
      </c>
    </row>
    <row r="3229" spans="51:53" x14ac:dyDescent="0.25">
      <c r="AY3229" s="142">
        <f t="shared" si="55"/>
        <v>1</v>
      </c>
      <c r="AZ3229" s="142">
        <f>IF(BA3229="",0,IFERROR(IF(VLOOKUP(BA3229,BA$44:BA3228,1,0)&gt;0,0,0),1))</f>
        <v>0</v>
      </c>
      <c r="BA3229" s="143">
        <f>IF(DATOS!J3187=AW$45,DATOS!C3187,"")</f>
        <v>0</v>
      </c>
    </row>
    <row r="3230" spans="51:53" x14ac:dyDescent="0.25">
      <c r="AY3230" s="142">
        <f t="shared" si="55"/>
        <v>1</v>
      </c>
      <c r="AZ3230" s="142">
        <f>IF(BA3230="",0,IFERROR(IF(VLOOKUP(BA3230,BA$44:BA3229,1,0)&gt;0,0,0),1))</f>
        <v>0</v>
      </c>
      <c r="BA3230" s="143">
        <f>IF(DATOS!J3188=AW$45,DATOS!C3188,"")</f>
        <v>0</v>
      </c>
    </row>
    <row r="3231" spans="51:53" x14ac:dyDescent="0.25">
      <c r="AY3231" s="142">
        <f t="shared" si="55"/>
        <v>1</v>
      </c>
      <c r="AZ3231" s="142">
        <f>IF(BA3231="",0,IFERROR(IF(VLOOKUP(BA3231,BA$44:BA3230,1,0)&gt;0,0,0),1))</f>
        <v>0</v>
      </c>
      <c r="BA3231" s="143">
        <f>IF(DATOS!J3189=AW$45,DATOS!C3189,"")</f>
        <v>0</v>
      </c>
    </row>
    <row r="3232" spans="51:53" x14ac:dyDescent="0.25">
      <c r="AY3232" s="142">
        <f t="shared" si="55"/>
        <v>1</v>
      </c>
      <c r="AZ3232" s="142">
        <f>IF(BA3232="",0,IFERROR(IF(VLOOKUP(BA3232,BA$44:BA3231,1,0)&gt;0,0,0),1))</f>
        <v>0</v>
      </c>
      <c r="BA3232" s="143">
        <f>IF(DATOS!J3190=AW$45,DATOS!C3190,"")</f>
        <v>0</v>
      </c>
    </row>
    <row r="3233" spans="51:53" x14ac:dyDescent="0.25">
      <c r="AY3233" s="142">
        <f t="shared" si="55"/>
        <v>1</v>
      </c>
      <c r="AZ3233" s="142">
        <f>IF(BA3233="",0,IFERROR(IF(VLOOKUP(BA3233,BA$44:BA3232,1,0)&gt;0,0,0),1))</f>
        <v>0</v>
      </c>
      <c r="BA3233" s="143">
        <f>IF(DATOS!J3191=AW$45,DATOS!C3191,"")</f>
        <v>0</v>
      </c>
    </row>
    <row r="3234" spans="51:53" x14ac:dyDescent="0.25">
      <c r="AY3234" s="142">
        <f t="shared" si="55"/>
        <v>1</v>
      </c>
      <c r="AZ3234" s="142">
        <f>IF(BA3234="",0,IFERROR(IF(VLOOKUP(BA3234,BA$44:BA3233,1,0)&gt;0,0,0),1))</f>
        <v>0</v>
      </c>
      <c r="BA3234" s="143">
        <f>IF(DATOS!J3192=AW$45,DATOS!C3192,"")</f>
        <v>0</v>
      </c>
    </row>
    <row r="3235" spans="51:53" x14ac:dyDescent="0.25">
      <c r="AY3235" s="142">
        <f t="shared" si="55"/>
        <v>1</v>
      </c>
      <c r="AZ3235" s="142">
        <f>IF(BA3235="",0,IFERROR(IF(VLOOKUP(BA3235,BA$44:BA3234,1,0)&gt;0,0,0),1))</f>
        <v>0</v>
      </c>
      <c r="BA3235" s="143">
        <f>IF(DATOS!J3193=AW$45,DATOS!C3193,"")</f>
        <v>0</v>
      </c>
    </row>
    <row r="3236" spans="51:53" x14ac:dyDescent="0.25">
      <c r="AY3236" s="142">
        <f t="shared" si="55"/>
        <v>1</v>
      </c>
      <c r="AZ3236" s="142">
        <f>IF(BA3236="",0,IFERROR(IF(VLOOKUP(BA3236,BA$44:BA3235,1,0)&gt;0,0,0),1))</f>
        <v>0</v>
      </c>
      <c r="BA3236" s="143">
        <f>IF(DATOS!J3194=AW$45,DATOS!C3194,"")</f>
        <v>0</v>
      </c>
    </row>
    <row r="3237" spans="51:53" x14ac:dyDescent="0.25">
      <c r="AY3237" s="142">
        <f t="shared" si="55"/>
        <v>1</v>
      </c>
      <c r="AZ3237" s="142">
        <f>IF(BA3237="",0,IFERROR(IF(VLOOKUP(BA3237,BA$44:BA3236,1,0)&gt;0,0,0),1))</f>
        <v>0</v>
      </c>
      <c r="BA3237" s="143">
        <f>IF(DATOS!J3195=AW$45,DATOS!C3195,"")</f>
        <v>0</v>
      </c>
    </row>
    <row r="3238" spans="51:53" x14ac:dyDescent="0.25">
      <c r="AY3238" s="142">
        <f t="shared" si="55"/>
        <v>1</v>
      </c>
      <c r="AZ3238" s="142">
        <f>IF(BA3238="",0,IFERROR(IF(VLOOKUP(BA3238,BA$44:BA3237,1,0)&gt;0,0,0),1))</f>
        <v>0</v>
      </c>
      <c r="BA3238" s="143">
        <f>IF(DATOS!J3196=AW$45,DATOS!C3196,"")</f>
        <v>0</v>
      </c>
    </row>
    <row r="3239" spans="51:53" x14ac:dyDescent="0.25">
      <c r="AY3239" s="142">
        <f t="shared" si="55"/>
        <v>1</v>
      </c>
      <c r="AZ3239" s="142">
        <f>IF(BA3239="",0,IFERROR(IF(VLOOKUP(BA3239,BA$44:BA3238,1,0)&gt;0,0,0),1))</f>
        <v>0</v>
      </c>
      <c r="BA3239" s="143">
        <f>IF(DATOS!J3197=AW$45,DATOS!C3197,"")</f>
        <v>0</v>
      </c>
    </row>
    <row r="3240" spans="51:53" x14ac:dyDescent="0.25">
      <c r="AY3240" s="142">
        <f t="shared" si="55"/>
        <v>1</v>
      </c>
      <c r="AZ3240" s="142">
        <f>IF(BA3240="",0,IFERROR(IF(VLOOKUP(BA3240,BA$44:BA3239,1,0)&gt;0,0,0),1))</f>
        <v>0</v>
      </c>
      <c r="BA3240" s="143">
        <f>IF(DATOS!J3198=AW$45,DATOS!C3198,"")</f>
        <v>0</v>
      </c>
    </row>
    <row r="3241" spans="51:53" x14ac:dyDescent="0.25">
      <c r="AY3241" s="142">
        <f t="shared" si="55"/>
        <v>1</v>
      </c>
      <c r="AZ3241" s="142">
        <f>IF(BA3241="",0,IFERROR(IF(VLOOKUP(BA3241,BA$44:BA3240,1,0)&gt;0,0,0),1))</f>
        <v>0</v>
      </c>
      <c r="BA3241" s="143">
        <f>IF(DATOS!J3199=AW$45,DATOS!C3199,"")</f>
        <v>0</v>
      </c>
    </row>
    <row r="3242" spans="51:53" x14ac:dyDescent="0.25">
      <c r="AY3242" s="142">
        <f t="shared" si="55"/>
        <v>1</v>
      </c>
      <c r="AZ3242" s="142">
        <f>IF(BA3242="",0,IFERROR(IF(VLOOKUP(BA3242,BA$44:BA3241,1,0)&gt;0,0,0),1))</f>
        <v>0</v>
      </c>
      <c r="BA3242" s="143">
        <f>IF(DATOS!J3200=AW$45,DATOS!C3200,"")</f>
        <v>0</v>
      </c>
    </row>
    <row r="3243" spans="51:53" x14ac:dyDescent="0.25">
      <c r="AY3243" s="142">
        <f t="shared" si="55"/>
        <v>1</v>
      </c>
      <c r="AZ3243" s="142">
        <f>IF(BA3243="",0,IFERROR(IF(VLOOKUP(BA3243,BA$44:BA3242,1,0)&gt;0,0,0),1))</f>
        <v>0</v>
      </c>
      <c r="BA3243" s="143">
        <f>IF(DATOS!J3201=AW$45,DATOS!C3201,"")</f>
        <v>0</v>
      </c>
    </row>
    <row r="3244" spans="51:53" x14ac:dyDescent="0.25">
      <c r="AY3244" s="142">
        <f t="shared" ref="AY3244:AY3307" si="56">AY3243+AZ3244</f>
        <v>1</v>
      </c>
      <c r="AZ3244" s="142">
        <f>IF(BA3244="",0,IFERROR(IF(VLOOKUP(BA3244,BA$44:BA3243,1,0)&gt;0,0,0),1))</f>
        <v>0</v>
      </c>
      <c r="BA3244" s="143">
        <f>IF(DATOS!J3202=AW$45,DATOS!C3202,"")</f>
        <v>0</v>
      </c>
    </row>
    <row r="3245" spans="51:53" x14ac:dyDescent="0.25">
      <c r="AY3245" s="142">
        <f t="shared" si="56"/>
        <v>1</v>
      </c>
      <c r="AZ3245" s="142">
        <f>IF(BA3245="",0,IFERROR(IF(VLOOKUP(BA3245,BA$44:BA3244,1,0)&gt;0,0,0),1))</f>
        <v>0</v>
      </c>
      <c r="BA3245" s="143">
        <f>IF(DATOS!J3203=AW$45,DATOS!C3203,"")</f>
        <v>0</v>
      </c>
    </row>
    <row r="3246" spans="51:53" x14ac:dyDescent="0.25">
      <c r="AY3246" s="142">
        <f t="shared" si="56"/>
        <v>1</v>
      </c>
      <c r="AZ3246" s="142">
        <f>IF(BA3246="",0,IFERROR(IF(VLOOKUP(BA3246,BA$44:BA3245,1,0)&gt;0,0,0),1))</f>
        <v>0</v>
      </c>
      <c r="BA3246" s="143">
        <f>IF(DATOS!J3204=AW$45,DATOS!C3204,"")</f>
        <v>0</v>
      </c>
    </row>
    <row r="3247" spans="51:53" x14ac:dyDescent="0.25">
      <c r="AY3247" s="142">
        <f t="shared" si="56"/>
        <v>1</v>
      </c>
      <c r="AZ3247" s="142">
        <f>IF(BA3247="",0,IFERROR(IF(VLOOKUP(BA3247,BA$44:BA3246,1,0)&gt;0,0,0),1))</f>
        <v>0</v>
      </c>
      <c r="BA3247" s="143">
        <f>IF(DATOS!J3205=AW$45,DATOS!C3205,"")</f>
        <v>0</v>
      </c>
    </row>
    <row r="3248" spans="51:53" x14ac:dyDescent="0.25">
      <c r="AY3248" s="142">
        <f t="shared" si="56"/>
        <v>1</v>
      </c>
      <c r="AZ3248" s="142">
        <f>IF(BA3248="",0,IFERROR(IF(VLOOKUP(BA3248,BA$44:BA3247,1,0)&gt;0,0,0),1))</f>
        <v>0</v>
      </c>
      <c r="BA3248" s="143">
        <f>IF(DATOS!J3206=AW$45,DATOS!C3206,"")</f>
        <v>0</v>
      </c>
    </row>
    <row r="3249" spans="51:53" x14ac:dyDescent="0.25">
      <c r="AY3249" s="142">
        <f t="shared" si="56"/>
        <v>1</v>
      </c>
      <c r="AZ3249" s="142">
        <f>IF(BA3249="",0,IFERROR(IF(VLOOKUP(BA3249,BA$44:BA3248,1,0)&gt;0,0,0),1))</f>
        <v>0</v>
      </c>
      <c r="BA3249" s="143">
        <f>IF(DATOS!J3207=AW$45,DATOS!C3207,"")</f>
        <v>0</v>
      </c>
    </row>
    <row r="3250" spans="51:53" x14ac:dyDescent="0.25">
      <c r="AY3250" s="142">
        <f t="shared" si="56"/>
        <v>1</v>
      </c>
      <c r="AZ3250" s="142">
        <f>IF(BA3250="",0,IFERROR(IF(VLOOKUP(BA3250,BA$44:BA3249,1,0)&gt;0,0,0),1))</f>
        <v>0</v>
      </c>
      <c r="BA3250" s="143">
        <f>IF(DATOS!J3208=AW$45,DATOS!C3208,"")</f>
        <v>0</v>
      </c>
    </row>
    <row r="3251" spans="51:53" x14ac:dyDescent="0.25">
      <c r="AY3251" s="142">
        <f t="shared" si="56"/>
        <v>1</v>
      </c>
      <c r="AZ3251" s="142">
        <f>IF(BA3251="",0,IFERROR(IF(VLOOKUP(BA3251,BA$44:BA3250,1,0)&gt;0,0,0),1))</f>
        <v>0</v>
      </c>
      <c r="BA3251" s="143">
        <f>IF(DATOS!J3209=AW$45,DATOS!C3209,"")</f>
        <v>0</v>
      </c>
    </row>
    <row r="3252" spans="51:53" x14ac:dyDescent="0.25">
      <c r="AY3252" s="142">
        <f t="shared" si="56"/>
        <v>1</v>
      </c>
      <c r="AZ3252" s="142">
        <f>IF(BA3252="",0,IFERROR(IF(VLOOKUP(BA3252,BA$44:BA3251,1,0)&gt;0,0,0),1))</f>
        <v>0</v>
      </c>
      <c r="BA3252" s="143">
        <f>IF(DATOS!J3210=AW$45,DATOS!C3210,"")</f>
        <v>0</v>
      </c>
    </row>
    <row r="3253" spans="51:53" x14ac:dyDescent="0.25">
      <c r="AY3253" s="142">
        <f t="shared" si="56"/>
        <v>1</v>
      </c>
      <c r="AZ3253" s="142">
        <f>IF(BA3253="",0,IFERROR(IF(VLOOKUP(BA3253,BA$44:BA3252,1,0)&gt;0,0,0),1))</f>
        <v>0</v>
      </c>
      <c r="BA3253" s="143">
        <f>IF(DATOS!J3211=AW$45,DATOS!C3211,"")</f>
        <v>0</v>
      </c>
    </row>
    <row r="3254" spans="51:53" x14ac:dyDescent="0.25">
      <c r="AY3254" s="142">
        <f t="shared" si="56"/>
        <v>1</v>
      </c>
      <c r="AZ3254" s="142">
        <f>IF(BA3254="",0,IFERROR(IF(VLOOKUP(BA3254,BA$44:BA3253,1,0)&gt;0,0,0),1))</f>
        <v>0</v>
      </c>
      <c r="BA3254" s="143">
        <f>IF(DATOS!J3212=AW$45,DATOS!C3212,"")</f>
        <v>0</v>
      </c>
    </row>
    <row r="3255" spans="51:53" x14ac:dyDescent="0.25">
      <c r="AY3255" s="142">
        <f t="shared" si="56"/>
        <v>1</v>
      </c>
      <c r="AZ3255" s="142">
        <f>IF(BA3255="",0,IFERROR(IF(VLOOKUP(BA3255,BA$44:BA3254,1,0)&gt;0,0,0),1))</f>
        <v>0</v>
      </c>
      <c r="BA3255" s="143">
        <f>IF(DATOS!J3213=AW$45,DATOS!C3213,"")</f>
        <v>0</v>
      </c>
    </row>
    <row r="3256" spans="51:53" x14ac:dyDescent="0.25">
      <c r="AY3256" s="142">
        <f t="shared" si="56"/>
        <v>1</v>
      </c>
      <c r="AZ3256" s="142">
        <f>IF(BA3256="",0,IFERROR(IF(VLOOKUP(BA3256,BA$44:BA3255,1,0)&gt;0,0,0),1))</f>
        <v>0</v>
      </c>
      <c r="BA3256" s="143">
        <f>IF(DATOS!J3214=AW$45,DATOS!C3214,"")</f>
        <v>0</v>
      </c>
    </row>
    <row r="3257" spans="51:53" x14ac:dyDescent="0.25">
      <c r="AY3257" s="142">
        <f t="shared" si="56"/>
        <v>1</v>
      </c>
      <c r="AZ3257" s="142">
        <f>IF(BA3257="",0,IFERROR(IF(VLOOKUP(BA3257,BA$44:BA3256,1,0)&gt;0,0,0),1))</f>
        <v>0</v>
      </c>
      <c r="BA3257" s="143">
        <f>IF(DATOS!J3215=AW$45,DATOS!C3215,"")</f>
        <v>0</v>
      </c>
    </row>
    <row r="3258" spans="51:53" x14ac:dyDescent="0.25">
      <c r="AY3258" s="142">
        <f t="shared" si="56"/>
        <v>1</v>
      </c>
      <c r="AZ3258" s="142">
        <f>IF(BA3258="",0,IFERROR(IF(VLOOKUP(BA3258,BA$44:BA3257,1,0)&gt;0,0,0),1))</f>
        <v>0</v>
      </c>
      <c r="BA3258" s="143">
        <f>IF(DATOS!J3216=AW$45,DATOS!C3216,"")</f>
        <v>0</v>
      </c>
    </row>
    <row r="3259" spans="51:53" x14ac:dyDescent="0.25">
      <c r="AY3259" s="142">
        <f t="shared" si="56"/>
        <v>1</v>
      </c>
      <c r="AZ3259" s="142">
        <f>IF(BA3259="",0,IFERROR(IF(VLOOKUP(BA3259,BA$44:BA3258,1,0)&gt;0,0,0),1))</f>
        <v>0</v>
      </c>
      <c r="BA3259" s="143">
        <f>IF(DATOS!J3217=AW$45,DATOS!C3217,"")</f>
        <v>0</v>
      </c>
    </row>
    <row r="3260" spans="51:53" x14ac:dyDescent="0.25">
      <c r="AY3260" s="142">
        <f t="shared" si="56"/>
        <v>1</v>
      </c>
      <c r="AZ3260" s="142">
        <f>IF(BA3260="",0,IFERROR(IF(VLOOKUP(BA3260,BA$44:BA3259,1,0)&gt;0,0,0),1))</f>
        <v>0</v>
      </c>
      <c r="BA3260" s="143">
        <f>IF(DATOS!J3218=AW$45,DATOS!C3218,"")</f>
        <v>0</v>
      </c>
    </row>
    <row r="3261" spans="51:53" x14ac:dyDescent="0.25">
      <c r="AY3261" s="142">
        <f t="shared" si="56"/>
        <v>1</v>
      </c>
      <c r="AZ3261" s="142">
        <f>IF(BA3261="",0,IFERROR(IF(VLOOKUP(BA3261,BA$44:BA3260,1,0)&gt;0,0,0),1))</f>
        <v>0</v>
      </c>
      <c r="BA3261" s="143">
        <f>IF(DATOS!J3219=AW$45,DATOS!C3219,"")</f>
        <v>0</v>
      </c>
    </row>
    <row r="3262" spans="51:53" x14ac:dyDescent="0.25">
      <c r="AY3262" s="142">
        <f t="shared" si="56"/>
        <v>1</v>
      </c>
      <c r="AZ3262" s="142">
        <f>IF(BA3262="",0,IFERROR(IF(VLOOKUP(BA3262,BA$44:BA3261,1,0)&gt;0,0,0),1))</f>
        <v>0</v>
      </c>
      <c r="BA3262" s="143">
        <f>IF(DATOS!J3220=AW$45,DATOS!C3220,"")</f>
        <v>0</v>
      </c>
    </row>
    <row r="3263" spans="51:53" x14ac:dyDescent="0.25">
      <c r="AY3263" s="142">
        <f t="shared" si="56"/>
        <v>1</v>
      </c>
      <c r="AZ3263" s="142">
        <f>IF(BA3263="",0,IFERROR(IF(VLOOKUP(BA3263,BA$44:BA3262,1,0)&gt;0,0,0),1))</f>
        <v>0</v>
      </c>
      <c r="BA3263" s="143">
        <f>IF(DATOS!J3221=AW$45,DATOS!C3221,"")</f>
        <v>0</v>
      </c>
    </row>
    <row r="3264" spans="51:53" x14ac:dyDescent="0.25">
      <c r="AY3264" s="142">
        <f t="shared" si="56"/>
        <v>1</v>
      </c>
      <c r="AZ3264" s="142">
        <f>IF(BA3264="",0,IFERROR(IF(VLOOKUP(BA3264,BA$44:BA3263,1,0)&gt;0,0,0),1))</f>
        <v>0</v>
      </c>
      <c r="BA3264" s="143">
        <f>IF(DATOS!J3222=AW$45,DATOS!C3222,"")</f>
        <v>0</v>
      </c>
    </row>
    <row r="3265" spans="51:53" x14ac:dyDescent="0.25">
      <c r="AY3265" s="142">
        <f t="shared" si="56"/>
        <v>1</v>
      </c>
      <c r="AZ3265" s="142">
        <f>IF(BA3265="",0,IFERROR(IF(VLOOKUP(BA3265,BA$44:BA3264,1,0)&gt;0,0,0),1))</f>
        <v>0</v>
      </c>
      <c r="BA3265" s="143">
        <f>IF(DATOS!J3223=AW$45,DATOS!C3223,"")</f>
        <v>0</v>
      </c>
    </row>
    <row r="3266" spans="51:53" x14ac:dyDescent="0.25">
      <c r="AY3266" s="142">
        <f t="shared" si="56"/>
        <v>1</v>
      </c>
      <c r="AZ3266" s="142">
        <f>IF(BA3266="",0,IFERROR(IF(VLOOKUP(BA3266,BA$44:BA3265,1,0)&gt;0,0,0),1))</f>
        <v>0</v>
      </c>
      <c r="BA3266" s="143">
        <f>IF(DATOS!J3224=AW$45,DATOS!C3224,"")</f>
        <v>0</v>
      </c>
    </row>
    <row r="3267" spans="51:53" x14ac:dyDescent="0.25">
      <c r="AY3267" s="142">
        <f t="shared" si="56"/>
        <v>1</v>
      </c>
      <c r="AZ3267" s="142">
        <f>IF(BA3267="",0,IFERROR(IF(VLOOKUP(BA3267,BA$44:BA3266,1,0)&gt;0,0,0),1))</f>
        <v>0</v>
      </c>
      <c r="BA3267" s="143">
        <f>IF(DATOS!J3225=AW$45,DATOS!C3225,"")</f>
        <v>0</v>
      </c>
    </row>
    <row r="3268" spans="51:53" x14ac:dyDescent="0.25">
      <c r="AY3268" s="142">
        <f t="shared" si="56"/>
        <v>1</v>
      </c>
      <c r="AZ3268" s="142">
        <f>IF(BA3268="",0,IFERROR(IF(VLOOKUP(BA3268,BA$44:BA3267,1,0)&gt;0,0,0),1))</f>
        <v>0</v>
      </c>
      <c r="BA3268" s="143">
        <f>IF(DATOS!J3226=AW$45,DATOS!C3226,"")</f>
        <v>0</v>
      </c>
    </row>
    <row r="3269" spans="51:53" x14ac:dyDescent="0.25">
      <c r="AY3269" s="142">
        <f t="shared" si="56"/>
        <v>1</v>
      </c>
      <c r="AZ3269" s="142">
        <f>IF(BA3269="",0,IFERROR(IF(VLOOKUP(BA3269,BA$44:BA3268,1,0)&gt;0,0,0),1))</f>
        <v>0</v>
      </c>
      <c r="BA3269" s="143">
        <f>IF(DATOS!J3227=AW$45,DATOS!C3227,"")</f>
        <v>0</v>
      </c>
    </row>
    <row r="3270" spans="51:53" x14ac:dyDescent="0.25">
      <c r="AY3270" s="142">
        <f t="shared" si="56"/>
        <v>1</v>
      </c>
      <c r="AZ3270" s="142">
        <f>IF(BA3270="",0,IFERROR(IF(VLOOKUP(BA3270,BA$44:BA3269,1,0)&gt;0,0,0),1))</f>
        <v>0</v>
      </c>
      <c r="BA3270" s="143">
        <f>IF(DATOS!J3228=AW$45,DATOS!C3228,"")</f>
        <v>0</v>
      </c>
    </row>
    <row r="3271" spans="51:53" x14ac:dyDescent="0.25">
      <c r="AY3271" s="142">
        <f t="shared" si="56"/>
        <v>1</v>
      </c>
      <c r="AZ3271" s="142">
        <f>IF(BA3271="",0,IFERROR(IF(VLOOKUP(BA3271,BA$44:BA3270,1,0)&gt;0,0,0),1))</f>
        <v>0</v>
      </c>
      <c r="BA3271" s="143">
        <f>IF(DATOS!J3229=AW$45,DATOS!C3229,"")</f>
        <v>0</v>
      </c>
    </row>
    <row r="3272" spans="51:53" x14ac:dyDescent="0.25">
      <c r="AY3272" s="142">
        <f t="shared" si="56"/>
        <v>1</v>
      </c>
      <c r="AZ3272" s="142">
        <f>IF(BA3272="",0,IFERROR(IF(VLOOKUP(BA3272,BA$44:BA3271,1,0)&gt;0,0,0),1))</f>
        <v>0</v>
      </c>
      <c r="BA3272" s="143">
        <f>IF(DATOS!J3230=AW$45,DATOS!C3230,"")</f>
        <v>0</v>
      </c>
    </row>
    <row r="3273" spans="51:53" x14ac:dyDescent="0.25">
      <c r="AY3273" s="142">
        <f t="shared" si="56"/>
        <v>1</v>
      </c>
      <c r="AZ3273" s="142">
        <f>IF(BA3273="",0,IFERROR(IF(VLOOKUP(BA3273,BA$44:BA3272,1,0)&gt;0,0,0),1))</f>
        <v>0</v>
      </c>
      <c r="BA3273" s="143">
        <f>IF(DATOS!J3231=AW$45,DATOS!C3231,"")</f>
        <v>0</v>
      </c>
    </row>
    <row r="3274" spans="51:53" x14ac:dyDescent="0.25">
      <c r="AY3274" s="142">
        <f t="shared" si="56"/>
        <v>1</v>
      </c>
      <c r="AZ3274" s="142">
        <f>IF(BA3274="",0,IFERROR(IF(VLOOKUP(BA3274,BA$44:BA3273,1,0)&gt;0,0,0),1))</f>
        <v>0</v>
      </c>
      <c r="BA3274" s="143">
        <f>IF(DATOS!J3232=AW$45,DATOS!C3232,"")</f>
        <v>0</v>
      </c>
    </row>
    <row r="3275" spans="51:53" x14ac:dyDescent="0.25">
      <c r="AY3275" s="142">
        <f t="shared" si="56"/>
        <v>1</v>
      </c>
      <c r="AZ3275" s="142">
        <f>IF(BA3275="",0,IFERROR(IF(VLOOKUP(BA3275,BA$44:BA3274,1,0)&gt;0,0,0),1))</f>
        <v>0</v>
      </c>
      <c r="BA3275" s="143">
        <f>IF(DATOS!J3233=AW$45,DATOS!C3233,"")</f>
        <v>0</v>
      </c>
    </row>
    <row r="3276" spans="51:53" x14ac:dyDescent="0.25">
      <c r="AY3276" s="142">
        <f t="shared" si="56"/>
        <v>1</v>
      </c>
      <c r="AZ3276" s="142">
        <f>IF(BA3276="",0,IFERROR(IF(VLOOKUP(BA3276,BA$44:BA3275,1,0)&gt;0,0,0),1))</f>
        <v>0</v>
      </c>
      <c r="BA3276" s="143">
        <f>IF(DATOS!J3234=AW$45,DATOS!C3234,"")</f>
        <v>0</v>
      </c>
    </row>
    <row r="3277" spans="51:53" x14ac:dyDescent="0.25">
      <c r="AY3277" s="142">
        <f t="shared" si="56"/>
        <v>1</v>
      </c>
      <c r="AZ3277" s="142">
        <f>IF(BA3277="",0,IFERROR(IF(VLOOKUP(BA3277,BA$44:BA3276,1,0)&gt;0,0,0),1))</f>
        <v>0</v>
      </c>
      <c r="BA3277" s="143">
        <f>IF(DATOS!J3235=AW$45,DATOS!C3235,"")</f>
        <v>0</v>
      </c>
    </row>
    <row r="3278" spans="51:53" x14ac:dyDescent="0.25">
      <c r="AY3278" s="142">
        <f t="shared" si="56"/>
        <v>1</v>
      </c>
      <c r="AZ3278" s="142">
        <f>IF(BA3278="",0,IFERROR(IF(VLOOKUP(BA3278,BA$44:BA3277,1,0)&gt;0,0,0),1))</f>
        <v>0</v>
      </c>
      <c r="BA3278" s="143">
        <f>IF(DATOS!J3236=AW$45,DATOS!C3236,"")</f>
        <v>0</v>
      </c>
    </row>
    <row r="3279" spans="51:53" x14ac:dyDescent="0.25">
      <c r="AY3279" s="142">
        <f t="shared" si="56"/>
        <v>1</v>
      </c>
      <c r="AZ3279" s="142">
        <f>IF(BA3279="",0,IFERROR(IF(VLOOKUP(BA3279,BA$44:BA3278,1,0)&gt;0,0,0),1))</f>
        <v>0</v>
      </c>
      <c r="BA3279" s="143">
        <f>IF(DATOS!J3237=AW$45,DATOS!C3237,"")</f>
        <v>0</v>
      </c>
    </row>
    <row r="3280" spans="51:53" x14ac:dyDescent="0.25">
      <c r="AY3280" s="142">
        <f t="shared" si="56"/>
        <v>1</v>
      </c>
      <c r="AZ3280" s="142">
        <f>IF(BA3280="",0,IFERROR(IF(VLOOKUP(BA3280,BA$44:BA3279,1,0)&gt;0,0,0),1))</f>
        <v>0</v>
      </c>
      <c r="BA3280" s="143">
        <f>IF(DATOS!J3238=AW$45,DATOS!C3238,"")</f>
        <v>0</v>
      </c>
    </row>
    <row r="3281" spans="51:53" x14ac:dyDescent="0.25">
      <c r="AY3281" s="142">
        <f t="shared" si="56"/>
        <v>1</v>
      </c>
      <c r="AZ3281" s="142">
        <f>IF(BA3281="",0,IFERROR(IF(VLOOKUP(BA3281,BA$44:BA3280,1,0)&gt;0,0,0),1))</f>
        <v>0</v>
      </c>
      <c r="BA3281" s="143">
        <f>IF(DATOS!J3239=AW$45,DATOS!C3239,"")</f>
        <v>0</v>
      </c>
    </row>
    <row r="3282" spans="51:53" x14ac:dyDescent="0.25">
      <c r="AY3282" s="142">
        <f t="shared" si="56"/>
        <v>1</v>
      </c>
      <c r="AZ3282" s="142">
        <f>IF(BA3282="",0,IFERROR(IF(VLOOKUP(BA3282,BA$44:BA3281,1,0)&gt;0,0,0),1))</f>
        <v>0</v>
      </c>
      <c r="BA3282" s="143">
        <f>IF(DATOS!J3240=AW$45,DATOS!C3240,"")</f>
        <v>0</v>
      </c>
    </row>
    <row r="3283" spans="51:53" x14ac:dyDescent="0.25">
      <c r="AY3283" s="142">
        <f t="shared" si="56"/>
        <v>1</v>
      </c>
      <c r="AZ3283" s="142">
        <f>IF(BA3283="",0,IFERROR(IF(VLOOKUP(BA3283,BA$44:BA3282,1,0)&gt;0,0,0),1))</f>
        <v>0</v>
      </c>
      <c r="BA3283" s="143">
        <f>IF(DATOS!J3241=AW$45,DATOS!C3241,"")</f>
        <v>0</v>
      </c>
    </row>
    <row r="3284" spans="51:53" x14ac:dyDescent="0.25">
      <c r="AY3284" s="142">
        <f t="shared" si="56"/>
        <v>1</v>
      </c>
      <c r="AZ3284" s="142">
        <f>IF(BA3284="",0,IFERROR(IF(VLOOKUP(BA3284,BA$44:BA3283,1,0)&gt;0,0,0),1))</f>
        <v>0</v>
      </c>
      <c r="BA3284" s="143">
        <f>IF(DATOS!J3242=AW$45,DATOS!C3242,"")</f>
        <v>0</v>
      </c>
    </row>
    <row r="3285" spans="51:53" x14ac:dyDescent="0.25">
      <c r="AY3285" s="142">
        <f t="shared" si="56"/>
        <v>1</v>
      </c>
      <c r="AZ3285" s="142">
        <f>IF(BA3285="",0,IFERROR(IF(VLOOKUP(BA3285,BA$44:BA3284,1,0)&gt;0,0,0),1))</f>
        <v>0</v>
      </c>
      <c r="BA3285" s="143">
        <f>IF(DATOS!J3243=AW$45,DATOS!C3243,"")</f>
        <v>0</v>
      </c>
    </row>
    <row r="3286" spans="51:53" x14ac:dyDescent="0.25">
      <c r="AY3286" s="142">
        <f t="shared" si="56"/>
        <v>1</v>
      </c>
      <c r="AZ3286" s="142">
        <f>IF(BA3286="",0,IFERROR(IF(VLOOKUP(BA3286,BA$44:BA3285,1,0)&gt;0,0,0),1))</f>
        <v>0</v>
      </c>
      <c r="BA3286" s="143">
        <f>IF(DATOS!J3244=AW$45,DATOS!C3244,"")</f>
        <v>0</v>
      </c>
    </row>
    <row r="3287" spans="51:53" x14ac:dyDescent="0.25">
      <c r="AY3287" s="142">
        <f t="shared" si="56"/>
        <v>1</v>
      </c>
      <c r="AZ3287" s="142">
        <f>IF(BA3287="",0,IFERROR(IF(VLOOKUP(BA3287,BA$44:BA3286,1,0)&gt;0,0,0),1))</f>
        <v>0</v>
      </c>
      <c r="BA3287" s="143">
        <f>IF(DATOS!J3245=AW$45,DATOS!C3245,"")</f>
        <v>0</v>
      </c>
    </row>
    <row r="3288" spans="51:53" x14ac:dyDescent="0.25">
      <c r="AY3288" s="142">
        <f t="shared" si="56"/>
        <v>1</v>
      </c>
      <c r="AZ3288" s="142">
        <f>IF(BA3288="",0,IFERROR(IF(VLOOKUP(BA3288,BA$44:BA3287,1,0)&gt;0,0,0),1))</f>
        <v>0</v>
      </c>
      <c r="BA3288" s="143">
        <f>IF(DATOS!J3246=AW$45,DATOS!C3246,"")</f>
        <v>0</v>
      </c>
    </row>
    <row r="3289" spans="51:53" x14ac:dyDescent="0.25">
      <c r="AY3289" s="142">
        <f t="shared" si="56"/>
        <v>1</v>
      </c>
      <c r="AZ3289" s="142">
        <f>IF(BA3289="",0,IFERROR(IF(VLOOKUP(BA3289,BA$44:BA3288,1,0)&gt;0,0,0),1))</f>
        <v>0</v>
      </c>
      <c r="BA3289" s="143">
        <f>IF(DATOS!J3247=AW$45,DATOS!C3247,"")</f>
        <v>0</v>
      </c>
    </row>
    <row r="3290" spans="51:53" x14ac:dyDescent="0.25">
      <c r="AY3290" s="142">
        <f t="shared" si="56"/>
        <v>1</v>
      </c>
      <c r="AZ3290" s="142">
        <f>IF(BA3290="",0,IFERROR(IF(VLOOKUP(BA3290,BA$44:BA3289,1,0)&gt;0,0,0),1))</f>
        <v>0</v>
      </c>
      <c r="BA3290" s="143">
        <f>IF(DATOS!J3248=AW$45,DATOS!C3248,"")</f>
        <v>0</v>
      </c>
    </row>
    <row r="3291" spans="51:53" x14ac:dyDescent="0.25">
      <c r="AY3291" s="142">
        <f t="shared" si="56"/>
        <v>1</v>
      </c>
      <c r="AZ3291" s="142">
        <f>IF(BA3291="",0,IFERROR(IF(VLOOKUP(BA3291,BA$44:BA3290,1,0)&gt;0,0,0),1))</f>
        <v>0</v>
      </c>
      <c r="BA3291" s="143">
        <f>IF(DATOS!J3249=AW$45,DATOS!C3249,"")</f>
        <v>0</v>
      </c>
    </row>
    <row r="3292" spans="51:53" x14ac:dyDescent="0.25">
      <c r="AY3292" s="142">
        <f t="shared" si="56"/>
        <v>1</v>
      </c>
      <c r="AZ3292" s="142">
        <f>IF(BA3292="",0,IFERROR(IF(VLOOKUP(BA3292,BA$44:BA3291,1,0)&gt;0,0,0),1))</f>
        <v>0</v>
      </c>
      <c r="BA3292" s="143">
        <f>IF(DATOS!J3250=AW$45,DATOS!C3250,"")</f>
        <v>0</v>
      </c>
    </row>
    <row r="3293" spans="51:53" x14ac:dyDescent="0.25">
      <c r="AY3293" s="142">
        <f t="shared" si="56"/>
        <v>1</v>
      </c>
      <c r="AZ3293" s="142">
        <f>IF(BA3293="",0,IFERROR(IF(VLOOKUP(BA3293,BA$44:BA3292,1,0)&gt;0,0,0),1))</f>
        <v>0</v>
      </c>
      <c r="BA3293" s="143">
        <f>IF(DATOS!J3251=AW$45,DATOS!C3251,"")</f>
        <v>0</v>
      </c>
    </row>
    <row r="3294" spans="51:53" x14ac:dyDescent="0.25">
      <c r="AY3294" s="142">
        <f t="shared" si="56"/>
        <v>1</v>
      </c>
      <c r="AZ3294" s="142">
        <f>IF(BA3294="",0,IFERROR(IF(VLOOKUP(BA3294,BA$44:BA3293,1,0)&gt;0,0,0),1))</f>
        <v>0</v>
      </c>
      <c r="BA3294" s="143">
        <f>IF(DATOS!J3252=AW$45,DATOS!C3252,"")</f>
        <v>0</v>
      </c>
    </row>
    <row r="3295" spans="51:53" x14ac:dyDescent="0.25">
      <c r="AY3295" s="142">
        <f t="shared" si="56"/>
        <v>1</v>
      </c>
      <c r="AZ3295" s="142">
        <f>IF(BA3295="",0,IFERROR(IF(VLOOKUP(BA3295,BA$44:BA3294,1,0)&gt;0,0,0),1))</f>
        <v>0</v>
      </c>
      <c r="BA3295" s="143">
        <f>IF(DATOS!J3253=AW$45,DATOS!C3253,"")</f>
        <v>0</v>
      </c>
    </row>
    <row r="3296" spans="51:53" x14ac:dyDescent="0.25">
      <c r="AY3296" s="142">
        <f t="shared" si="56"/>
        <v>1</v>
      </c>
      <c r="AZ3296" s="142">
        <f>IF(BA3296="",0,IFERROR(IF(VLOOKUP(BA3296,BA$44:BA3295,1,0)&gt;0,0,0),1))</f>
        <v>0</v>
      </c>
      <c r="BA3296" s="143">
        <f>IF(DATOS!J3254=AW$45,DATOS!C3254,"")</f>
        <v>0</v>
      </c>
    </row>
    <row r="3297" spans="51:53" x14ac:dyDescent="0.25">
      <c r="AY3297" s="142">
        <f t="shared" si="56"/>
        <v>1</v>
      </c>
      <c r="AZ3297" s="142">
        <f>IF(BA3297="",0,IFERROR(IF(VLOOKUP(BA3297,BA$44:BA3296,1,0)&gt;0,0,0),1))</f>
        <v>0</v>
      </c>
      <c r="BA3297" s="143">
        <f>IF(DATOS!J3255=AW$45,DATOS!C3255,"")</f>
        <v>0</v>
      </c>
    </row>
    <row r="3298" spans="51:53" x14ac:dyDescent="0.25">
      <c r="AY3298" s="142">
        <f t="shared" si="56"/>
        <v>1</v>
      </c>
      <c r="AZ3298" s="142">
        <f>IF(BA3298="",0,IFERROR(IF(VLOOKUP(BA3298,BA$44:BA3297,1,0)&gt;0,0,0),1))</f>
        <v>0</v>
      </c>
      <c r="BA3298" s="143">
        <f>IF(DATOS!J3256=AW$45,DATOS!C3256,"")</f>
        <v>0</v>
      </c>
    </row>
    <row r="3299" spans="51:53" x14ac:dyDescent="0.25">
      <c r="AY3299" s="142">
        <f t="shared" si="56"/>
        <v>1</v>
      </c>
      <c r="AZ3299" s="142">
        <f>IF(BA3299="",0,IFERROR(IF(VLOOKUP(BA3299,BA$44:BA3298,1,0)&gt;0,0,0),1))</f>
        <v>0</v>
      </c>
      <c r="BA3299" s="143">
        <f>IF(DATOS!J3257=AW$45,DATOS!C3257,"")</f>
        <v>0</v>
      </c>
    </row>
    <row r="3300" spans="51:53" x14ac:dyDescent="0.25">
      <c r="AY3300" s="142">
        <f t="shared" si="56"/>
        <v>1</v>
      </c>
      <c r="AZ3300" s="142">
        <f>IF(BA3300="",0,IFERROR(IF(VLOOKUP(BA3300,BA$44:BA3299,1,0)&gt;0,0,0),1))</f>
        <v>0</v>
      </c>
      <c r="BA3300" s="143">
        <f>IF(DATOS!J3258=AW$45,DATOS!C3258,"")</f>
        <v>0</v>
      </c>
    </row>
    <row r="3301" spans="51:53" x14ac:dyDescent="0.25">
      <c r="AY3301" s="142">
        <f t="shared" si="56"/>
        <v>1</v>
      </c>
      <c r="AZ3301" s="142">
        <f>IF(BA3301="",0,IFERROR(IF(VLOOKUP(BA3301,BA$44:BA3300,1,0)&gt;0,0,0),1))</f>
        <v>0</v>
      </c>
      <c r="BA3301" s="143">
        <f>IF(DATOS!J3259=AW$45,DATOS!C3259,"")</f>
        <v>0</v>
      </c>
    </row>
    <row r="3302" spans="51:53" x14ac:dyDescent="0.25">
      <c r="AY3302" s="142">
        <f t="shared" si="56"/>
        <v>1</v>
      </c>
      <c r="AZ3302" s="142">
        <f>IF(BA3302="",0,IFERROR(IF(VLOOKUP(BA3302,BA$44:BA3301,1,0)&gt;0,0,0),1))</f>
        <v>0</v>
      </c>
      <c r="BA3302" s="143">
        <f>IF(DATOS!J3260=AW$45,DATOS!C3260,"")</f>
        <v>0</v>
      </c>
    </row>
    <row r="3303" spans="51:53" x14ac:dyDescent="0.25">
      <c r="AY3303" s="142">
        <f t="shared" si="56"/>
        <v>1</v>
      </c>
      <c r="AZ3303" s="142">
        <f>IF(BA3303="",0,IFERROR(IF(VLOOKUP(BA3303,BA$44:BA3302,1,0)&gt;0,0,0),1))</f>
        <v>0</v>
      </c>
      <c r="BA3303" s="143">
        <f>IF(DATOS!J3261=AW$45,DATOS!C3261,"")</f>
        <v>0</v>
      </c>
    </row>
    <row r="3304" spans="51:53" x14ac:dyDescent="0.25">
      <c r="AY3304" s="142">
        <f t="shared" si="56"/>
        <v>1</v>
      </c>
      <c r="AZ3304" s="142">
        <f>IF(BA3304="",0,IFERROR(IF(VLOOKUP(BA3304,BA$44:BA3303,1,0)&gt;0,0,0),1))</f>
        <v>0</v>
      </c>
      <c r="BA3304" s="143">
        <f>IF(DATOS!J3262=AW$45,DATOS!C3262,"")</f>
        <v>0</v>
      </c>
    </row>
    <row r="3305" spans="51:53" x14ac:dyDescent="0.25">
      <c r="AY3305" s="142">
        <f t="shared" si="56"/>
        <v>1</v>
      </c>
      <c r="AZ3305" s="142">
        <f>IF(BA3305="",0,IFERROR(IF(VLOOKUP(BA3305,BA$44:BA3304,1,0)&gt;0,0,0),1))</f>
        <v>0</v>
      </c>
      <c r="BA3305" s="143">
        <f>IF(DATOS!J3263=AW$45,DATOS!C3263,"")</f>
        <v>0</v>
      </c>
    </row>
    <row r="3306" spans="51:53" x14ac:dyDescent="0.25">
      <c r="AY3306" s="142">
        <f t="shared" si="56"/>
        <v>1</v>
      </c>
      <c r="AZ3306" s="142">
        <f>IF(BA3306="",0,IFERROR(IF(VLOOKUP(BA3306,BA$44:BA3305,1,0)&gt;0,0,0),1))</f>
        <v>0</v>
      </c>
      <c r="BA3306" s="143">
        <f>IF(DATOS!J3264=AW$45,DATOS!C3264,"")</f>
        <v>0</v>
      </c>
    </row>
    <row r="3307" spans="51:53" x14ac:dyDescent="0.25">
      <c r="AY3307" s="142">
        <f t="shared" si="56"/>
        <v>1</v>
      </c>
      <c r="AZ3307" s="142">
        <f>IF(BA3307="",0,IFERROR(IF(VLOOKUP(BA3307,BA$44:BA3306,1,0)&gt;0,0,0),1))</f>
        <v>0</v>
      </c>
      <c r="BA3307" s="143">
        <f>IF(DATOS!J3265=AW$45,DATOS!C3265,"")</f>
        <v>0</v>
      </c>
    </row>
    <row r="3308" spans="51:53" x14ac:dyDescent="0.25">
      <c r="AY3308" s="142">
        <f t="shared" ref="AY3308:AY3371" si="57">AY3307+AZ3308</f>
        <v>1</v>
      </c>
      <c r="AZ3308" s="142">
        <f>IF(BA3308="",0,IFERROR(IF(VLOOKUP(BA3308,BA$44:BA3307,1,0)&gt;0,0,0),1))</f>
        <v>0</v>
      </c>
      <c r="BA3308" s="143">
        <f>IF(DATOS!J3266=AW$45,DATOS!C3266,"")</f>
        <v>0</v>
      </c>
    </row>
    <row r="3309" spans="51:53" x14ac:dyDescent="0.25">
      <c r="AY3309" s="142">
        <f t="shared" si="57"/>
        <v>1</v>
      </c>
      <c r="AZ3309" s="142">
        <f>IF(BA3309="",0,IFERROR(IF(VLOOKUP(BA3309,BA$44:BA3308,1,0)&gt;0,0,0),1))</f>
        <v>0</v>
      </c>
      <c r="BA3309" s="143">
        <f>IF(DATOS!J3267=AW$45,DATOS!C3267,"")</f>
        <v>0</v>
      </c>
    </row>
    <row r="3310" spans="51:53" x14ac:dyDescent="0.25">
      <c r="AY3310" s="142">
        <f t="shared" si="57"/>
        <v>1</v>
      </c>
      <c r="AZ3310" s="142">
        <f>IF(BA3310="",0,IFERROR(IF(VLOOKUP(BA3310,BA$44:BA3309,1,0)&gt;0,0,0),1))</f>
        <v>0</v>
      </c>
      <c r="BA3310" s="143">
        <f>IF(DATOS!J3268=AW$45,DATOS!C3268,"")</f>
        <v>0</v>
      </c>
    </row>
    <row r="3311" spans="51:53" x14ac:dyDescent="0.25">
      <c r="AY3311" s="142">
        <f t="shared" si="57"/>
        <v>1</v>
      </c>
      <c r="AZ3311" s="142">
        <f>IF(BA3311="",0,IFERROR(IF(VLOOKUP(BA3311,BA$44:BA3310,1,0)&gt;0,0,0),1))</f>
        <v>0</v>
      </c>
      <c r="BA3311" s="143">
        <f>IF(DATOS!J3269=AW$45,DATOS!C3269,"")</f>
        <v>0</v>
      </c>
    </row>
    <row r="3312" spans="51:53" x14ac:dyDescent="0.25">
      <c r="AY3312" s="142">
        <f t="shared" si="57"/>
        <v>1</v>
      </c>
      <c r="AZ3312" s="142">
        <f>IF(BA3312="",0,IFERROR(IF(VLOOKUP(BA3312,BA$44:BA3311,1,0)&gt;0,0,0),1))</f>
        <v>0</v>
      </c>
      <c r="BA3312" s="143">
        <f>IF(DATOS!J3270=AW$45,DATOS!C3270,"")</f>
        <v>0</v>
      </c>
    </row>
    <row r="3313" spans="51:53" x14ac:dyDescent="0.25">
      <c r="AY3313" s="142">
        <f t="shared" si="57"/>
        <v>1</v>
      </c>
      <c r="AZ3313" s="142">
        <f>IF(BA3313="",0,IFERROR(IF(VLOOKUP(BA3313,BA$44:BA3312,1,0)&gt;0,0,0),1))</f>
        <v>0</v>
      </c>
      <c r="BA3313" s="143">
        <f>IF(DATOS!J3271=AW$45,DATOS!C3271,"")</f>
        <v>0</v>
      </c>
    </row>
    <row r="3314" spans="51:53" x14ac:dyDescent="0.25">
      <c r="AY3314" s="142">
        <f t="shared" si="57"/>
        <v>1</v>
      </c>
      <c r="AZ3314" s="142">
        <f>IF(BA3314="",0,IFERROR(IF(VLOOKUP(BA3314,BA$44:BA3313,1,0)&gt;0,0,0),1))</f>
        <v>0</v>
      </c>
      <c r="BA3314" s="143">
        <f>IF(DATOS!J3272=AW$45,DATOS!C3272,"")</f>
        <v>0</v>
      </c>
    </row>
    <row r="3315" spans="51:53" x14ac:dyDescent="0.25">
      <c r="AY3315" s="142">
        <f t="shared" si="57"/>
        <v>1</v>
      </c>
      <c r="AZ3315" s="142">
        <f>IF(BA3315="",0,IFERROR(IF(VLOOKUP(BA3315,BA$44:BA3314,1,0)&gt;0,0,0),1))</f>
        <v>0</v>
      </c>
      <c r="BA3315" s="143">
        <f>IF(DATOS!J3273=AW$45,DATOS!C3273,"")</f>
        <v>0</v>
      </c>
    </row>
    <row r="3316" spans="51:53" x14ac:dyDescent="0.25">
      <c r="AY3316" s="142">
        <f t="shared" si="57"/>
        <v>1</v>
      </c>
      <c r="AZ3316" s="142">
        <f>IF(BA3316="",0,IFERROR(IF(VLOOKUP(BA3316,BA$44:BA3315,1,0)&gt;0,0,0),1))</f>
        <v>0</v>
      </c>
      <c r="BA3316" s="143">
        <f>IF(DATOS!J3274=AW$45,DATOS!C3274,"")</f>
        <v>0</v>
      </c>
    </row>
    <row r="3317" spans="51:53" x14ac:dyDescent="0.25">
      <c r="AY3317" s="142">
        <f t="shared" si="57"/>
        <v>1</v>
      </c>
      <c r="AZ3317" s="142">
        <f>IF(BA3317="",0,IFERROR(IF(VLOOKUP(BA3317,BA$44:BA3316,1,0)&gt;0,0,0),1))</f>
        <v>0</v>
      </c>
      <c r="BA3317" s="143">
        <f>IF(DATOS!J3275=AW$45,DATOS!C3275,"")</f>
        <v>0</v>
      </c>
    </row>
    <row r="3318" spans="51:53" x14ac:dyDescent="0.25">
      <c r="AY3318" s="142">
        <f t="shared" si="57"/>
        <v>1</v>
      </c>
      <c r="AZ3318" s="142">
        <f>IF(BA3318="",0,IFERROR(IF(VLOOKUP(BA3318,BA$44:BA3317,1,0)&gt;0,0,0),1))</f>
        <v>0</v>
      </c>
      <c r="BA3318" s="143">
        <f>IF(DATOS!J3276=AW$45,DATOS!C3276,"")</f>
        <v>0</v>
      </c>
    </row>
    <row r="3319" spans="51:53" x14ac:dyDescent="0.25">
      <c r="AY3319" s="142">
        <f t="shared" si="57"/>
        <v>1</v>
      </c>
      <c r="AZ3319" s="142">
        <f>IF(BA3319="",0,IFERROR(IF(VLOOKUP(BA3319,BA$44:BA3318,1,0)&gt;0,0,0),1))</f>
        <v>0</v>
      </c>
      <c r="BA3319" s="143">
        <f>IF(DATOS!J3277=AW$45,DATOS!C3277,"")</f>
        <v>0</v>
      </c>
    </row>
    <row r="3320" spans="51:53" x14ac:dyDescent="0.25">
      <c r="AY3320" s="142">
        <f t="shared" si="57"/>
        <v>1</v>
      </c>
      <c r="AZ3320" s="142">
        <f>IF(BA3320="",0,IFERROR(IF(VLOOKUP(BA3320,BA$44:BA3319,1,0)&gt;0,0,0),1))</f>
        <v>0</v>
      </c>
      <c r="BA3320" s="143">
        <f>IF(DATOS!J3278=AW$45,DATOS!C3278,"")</f>
        <v>0</v>
      </c>
    </row>
    <row r="3321" spans="51:53" x14ac:dyDescent="0.25">
      <c r="AY3321" s="142">
        <f t="shared" si="57"/>
        <v>1</v>
      </c>
      <c r="AZ3321" s="142">
        <f>IF(BA3321="",0,IFERROR(IF(VLOOKUP(BA3321,BA$44:BA3320,1,0)&gt;0,0,0),1))</f>
        <v>0</v>
      </c>
      <c r="BA3321" s="143">
        <f>IF(DATOS!J3279=AW$45,DATOS!C3279,"")</f>
        <v>0</v>
      </c>
    </row>
    <row r="3322" spans="51:53" x14ac:dyDescent="0.25">
      <c r="AY3322" s="142">
        <f t="shared" si="57"/>
        <v>1</v>
      </c>
      <c r="AZ3322" s="142">
        <f>IF(BA3322="",0,IFERROR(IF(VLOOKUP(BA3322,BA$44:BA3321,1,0)&gt;0,0,0),1))</f>
        <v>0</v>
      </c>
      <c r="BA3322" s="143">
        <f>IF(DATOS!J3280=AW$45,DATOS!C3280,"")</f>
        <v>0</v>
      </c>
    </row>
    <row r="3323" spans="51:53" x14ac:dyDescent="0.25">
      <c r="AY3323" s="142">
        <f t="shared" si="57"/>
        <v>1</v>
      </c>
      <c r="AZ3323" s="142">
        <f>IF(BA3323="",0,IFERROR(IF(VLOOKUP(BA3323,BA$44:BA3322,1,0)&gt;0,0,0),1))</f>
        <v>0</v>
      </c>
      <c r="BA3323" s="143">
        <f>IF(DATOS!J3281=AW$45,DATOS!C3281,"")</f>
        <v>0</v>
      </c>
    </row>
    <row r="3324" spans="51:53" x14ac:dyDescent="0.25">
      <c r="AY3324" s="142">
        <f t="shared" si="57"/>
        <v>1</v>
      </c>
      <c r="AZ3324" s="142">
        <f>IF(BA3324="",0,IFERROR(IF(VLOOKUP(BA3324,BA$44:BA3323,1,0)&gt;0,0,0),1))</f>
        <v>0</v>
      </c>
      <c r="BA3324" s="143">
        <f>IF(DATOS!J3282=AW$45,DATOS!C3282,"")</f>
        <v>0</v>
      </c>
    </row>
    <row r="3325" spans="51:53" x14ac:dyDescent="0.25">
      <c r="AY3325" s="142">
        <f t="shared" si="57"/>
        <v>1</v>
      </c>
      <c r="AZ3325" s="142">
        <f>IF(BA3325="",0,IFERROR(IF(VLOOKUP(BA3325,BA$44:BA3324,1,0)&gt;0,0,0),1))</f>
        <v>0</v>
      </c>
      <c r="BA3325" s="143">
        <f>IF(DATOS!J3283=AW$45,DATOS!C3283,"")</f>
        <v>0</v>
      </c>
    </row>
    <row r="3326" spans="51:53" x14ac:dyDescent="0.25">
      <c r="AY3326" s="142">
        <f t="shared" si="57"/>
        <v>1</v>
      </c>
      <c r="AZ3326" s="142">
        <f>IF(BA3326="",0,IFERROR(IF(VLOOKUP(BA3326,BA$44:BA3325,1,0)&gt;0,0,0),1))</f>
        <v>0</v>
      </c>
      <c r="BA3326" s="143">
        <f>IF(DATOS!J3284=AW$45,DATOS!C3284,"")</f>
        <v>0</v>
      </c>
    </row>
    <row r="3327" spans="51:53" x14ac:dyDescent="0.25">
      <c r="AY3327" s="142">
        <f t="shared" si="57"/>
        <v>1</v>
      </c>
      <c r="AZ3327" s="142">
        <f>IF(BA3327="",0,IFERROR(IF(VLOOKUP(BA3327,BA$44:BA3326,1,0)&gt;0,0,0),1))</f>
        <v>0</v>
      </c>
      <c r="BA3327" s="143">
        <f>IF(DATOS!J3285=AW$45,DATOS!C3285,"")</f>
        <v>0</v>
      </c>
    </row>
    <row r="3328" spans="51:53" x14ac:dyDescent="0.25">
      <c r="AY3328" s="142">
        <f t="shared" si="57"/>
        <v>1</v>
      </c>
      <c r="AZ3328" s="142">
        <f>IF(BA3328="",0,IFERROR(IF(VLOOKUP(BA3328,BA$44:BA3327,1,0)&gt;0,0,0),1))</f>
        <v>0</v>
      </c>
      <c r="BA3328" s="143">
        <f>IF(DATOS!J3286=AW$45,DATOS!C3286,"")</f>
        <v>0</v>
      </c>
    </row>
    <row r="3329" spans="51:53" x14ac:dyDescent="0.25">
      <c r="AY3329" s="142">
        <f t="shared" si="57"/>
        <v>1</v>
      </c>
      <c r="AZ3329" s="142">
        <f>IF(BA3329="",0,IFERROR(IF(VLOOKUP(BA3329,BA$44:BA3328,1,0)&gt;0,0,0),1))</f>
        <v>0</v>
      </c>
      <c r="BA3329" s="143">
        <f>IF(DATOS!J3287=AW$45,DATOS!C3287,"")</f>
        <v>0</v>
      </c>
    </row>
    <row r="3330" spans="51:53" x14ac:dyDescent="0.25">
      <c r="AY3330" s="142">
        <f t="shared" si="57"/>
        <v>1</v>
      </c>
      <c r="AZ3330" s="142">
        <f>IF(BA3330="",0,IFERROR(IF(VLOOKUP(BA3330,BA$44:BA3329,1,0)&gt;0,0,0),1))</f>
        <v>0</v>
      </c>
      <c r="BA3330" s="143">
        <f>IF(DATOS!J3288=AW$45,DATOS!C3288,"")</f>
        <v>0</v>
      </c>
    </row>
    <row r="3331" spans="51:53" x14ac:dyDescent="0.25">
      <c r="AY3331" s="142">
        <f t="shared" si="57"/>
        <v>1</v>
      </c>
      <c r="AZ3331" s="142">
        <f>IF(BA3331="",0,IFERROR(IF(VLOOKUP(BA3331,BA$44:BA3330,1,0)&gt;0,0,0),1))</f>
        <v>0</v>
      </c>
      <c r="BA3331" s="143">
        <f>IF(DATOS!J3289=AW$45,DATOS!C3289,"")</f>
        <v>0</v>
      </c>
    </row>
    <row r="3332" spans="51:53" x14ac:dyDescent="0.25">
      <c r="AY3332" s="142">
        <f t="shared" si="57"/>
        <v>1</v>
      </c>
      <c r="AZ3332" s="142">
        <f>IF(BA3332="",0,IFERROR(IF(VLOOKUP(BA3332,BA$44:BA3331,1,0)&gt;0,0,0),1))</f>
        <v>0</v>
      </c>
      <c r="BA3332" s="143">
        <f>IF(DATOS!J3290=AW$45,DATOS!C3290,"")</f>
        <v>0</v>
      </c>
    </row>
    <row r="3333" spans="51:53" x14ac:dyDescent="0.25">
      <c r="AY3333" s="142">
        <f t="shared" si="57"/>
        <v>1</v>
      </c>
      <c r="AZ3333" s="142">
        <f>IF(BA3333="",0,IFERROR(IF(VLOOKUP(BA3333,BA$44:BA3332,1,0)&gt;0,0,0),1))</f>
        <v>0</v>
      </c>
      <c r="BA3333" s="143">
        <f>IF(DATOS!J3291=AW$45,DATOS!C3291,"")</f>
        <v>0</v>
      </c>
    </row>
    <row r="3334" spans="51:53" x14ac:dyDescent="0.25">
      <c r="AY3334" s="142">
        <f t="shared" si="57"/>
        <v>1</v>
      </c>
      <c r="AZ3334" s="142">
        <f>IF(BA3334="",0,IFERROR(IF(VLOOKUP(BA3334,BA$44:BA3333,1,0)&gt;0,0,0),1))</f>
        <v>0</v>
      </c>
      <c r="BA3334" s="143">
        <f>IF(DATOS!J3292=AW$45,DATOS!C3292,"")</f>
        <v>0</v>
      </c>
    </row>
    <row r="3335" spans="51:53" x14ac:dyDescent="0.25">
      <c r="AY3335" s="142">
        <f t="shared" si="57"/>
        <v>1</v>
      </c>
      <c r="AZ3335" s="142">
        <f>IF(BA3335="",0,IFERROR(IF(VLOOKUP(BA3335,BA$44:BA3334,1,0)&gt;0,0,0),1))</f>
        <v>0</v>
      </c>
      <c r="BA3335" s="143">
        <f>IF(DATOS!J3293=AW$45,DATOS!C3293,"")</f>
        <v>0</v>
      </c>
    </row>
    <row r="3336" spans="51:53" x14ac:dyDescent="0.25">
      <c r="AY3336" s="142">
        <f t="shared" si="57"/>
        <v>1</v>
      </c>
      <c r="AZ3336" s="142">
        <f>IF(BA3336="",0,IFERROR(IF(VLOOKUP(BA3336,BA$44:BA3335,1,0)&gt;0,0,0),1))</f>
        <v>0</v>
      </c>
      <c r="BA3336" s="143">
        <f>IF(DATOS!J3294=AW$45,DATOS!C3294,"")</f>
        <v>0</v>
      </c>
    </row>
    <row r="3337" spans="51:53" x14ac:dyDescent="0.25">
      <c r="AY3337" s="142">
        <f t="shared" si="57"/>
        <v>1</v>
      </c>
      <c r="AZ3337" s="142">
        <f>IF(BA3337="",0,IFERROR(IF(VLOOKUP(BA3337,BA$44:BA3336,1,0)&gt;0,0,0),1))</f>
        <v>0</v>
      </c>
      <c r="BA3337" s="143">
        <f>IF(DATOS!J3295=AW$45,DATOS!C3295,"")</f>
        <v>0</v>
      </c>
    </row>
    <row r="3338" spans="51:53" x14ac:dyDescent="0.25">
      <c r="AY3338" s="142">
        <f t="shared" si="57"/>
        <v>1</v>
      </c>
      <c r="AZ3338" s="142">
        <f>IF(BA3338="",0,IFERROR(IF(VLOOKUP(BA3338,BA$44:BA3337,1,0)&gt;0,0,0),1))</f>
        <v>0</v>
      </c>
      <c r="BA3338" s="143">
        <f>IF(DATOS!J3296=AW$45,DATOS!C3296,"")</f>
        <v>0</v>
      </c>
    </row>
    <row r="3339" spans="51:53" x14ac:dyDescent="0.25">
      <c r="AY3339" s="142">
        <f t="shared" si="57"/>
        <v>1</v>
      </c>
      <c r="AZ3339" s="142">
        <f>IF(BA3339="",0,IFERROR(IF(VLOOKUP(BA3339,BA$44:BA3338,1,0)&gt;0,0,0),1))</f>
        <v>0</v>
      </c>
      <c r="BA3339" s="143">
        <f>IF(DATOS!J3297=AW$45,DATOS!C3297,"")</f>
        <v>0</v>
      </c>
    </row>
    <row r="3340" spans="51:53" x14ac:dyDescent="0.25">
      <c r="AY3340" s="142">
        <f t="shared" si="57"/>
        <v>1</v>
      </c>
      <c r="AZ3340" s="142">
        <f>IF(BA3340="",0,IFERROR(IF(VLOOKUP(BA3340,BA$44:BA3339,1,0)&gt;0,0,0),1))</f>
        <v>0</v>
      </c>
      <c r="BA3340" s="143">
        <f>IF(DATOS!J3298=AW$45,DATOS!C3298,"")</f>
        <v>0</v>
      </c>
    </row>
    <row r="3341" spans="51:53" x14ac:dyDescent="0.25">
      <c r="AY3341" s="142">
        <f t="shared" si="57"/>
        <v>1</v>
      </c>
      <c r="AZ3341" s="142">
        <f>IF(BA3341="",0,IFERROR(IF(VLOOKUP(BA3341,BA$44:BA3340,1,0)&gt;0,0,0),1))</f>
        <v>0</v>
      </c>
      <c r="BA3341" s="143">
        <f>IF(DATOS!J3299=AW$45,DATOS!C3299,"")</f>
        <v>0</v>
      </c>
    </row>
    <row r="3342" spans="51:53" x14ac:dyDescent="0.25">
      <c r="AY3342" s="142">
        <f t="shared" si="57"/>
        <v>1</v>
      </c>
      <c r="AZ3342" s="142">
        <f>IF(BA3342="",0,IFERROR(IF(VLOOKUP(BA3342,BA$44:BA3341,1,0)&gt;0,0,0),1))</f>
        <v>0</v>
      </c>
      <c r="BA3342" s="143">
        <f>IF(DATOS!J3300=AW$45,DATOS!C3300,"")</f>
        <v>0</v>
      </c>
    </row>
    <row r="3343" spans="51:53" x14ac:dyDescent="0.25">
      <c r="AY3343" s="142">
        <f t="shared" si="57"/>
        <v>1</v>
      </c>
      <c r="AZ3343" s="142">
        <f>IF(BA3343="",0,IFERROR(IF(VLOOKUP(BA3343,BA$44:BA3342,1,0)&gt;0,0,0),1))</f>
        <v>0</v>
      </c>
      <c r="BA3343" s="143">
        <f>IF(DATOS!J3301=AW$45,DATOS!C3301,"")</f>
        <v>0</v>
      </c>
    </row>
    <row r="3344" spans="51:53" x14ac:dyDescent="0.25">
      <c r="AY3344" s="142">
        <f t="shared" si="57"/>
        <v>1</v>
      </c>
      <c r="AZ3344" s="142">
        <f>IF(BA3344="",0,IFERROR(IF(VLOOKUP(BA3344,BA$44:BA3343,1,0)&gt;0,0,0),1))</f>
        <v>0</v>
      </c>
      <c r="BA3344" s="143">
        <f>IF(DATOS!J3302=AW$45,DATOS!C3302,"")</f>
        <v>0</v>
      </c>
    </row>
    <row r="3345" spans="51:53" x14ac:dyDescent="0.25">
      <c r="AY3345" s="142">
        <f t="shared" si="57"/>
        <v>1</v>
      </c>
      <c r="AZ3345" s="142">
        <f>IF(BA3345="",0,IFERROR(IF(VLOOKUP(BA3345,BA$44:BA3344,1,0)&gt;0,0,0),1))</f>
        <v>0</v>
      </c>
      <c r="BA3345" s="143">
        <f>IF(DATOS!J3303=AW$45,DATOS!C3303,"")</f>
        <v>0</v>
      </c>
    </row>
    <row r="3346" spans="51:53" x14ac:dyDescent="0.25">
      <c r="AY3346" s="142">
        <f t="shared" si="57"/>
        <v>1</v>
      </c>
      <c r="AZ3346" s="142">
        <f>IF(BA3346="",0,IFERROR(IF(VLOOKUP(BA3346,BA$44:BA3345,1,0)&gt;0,0,0),1))</f>
        <v>0</v>
      </c>
      <c r="BA3346" s="143">
        <f>IF(DATOS!J3304=AW$45,DATOS!C3304,"")</f>
        <v>0</v>
      </c>
    </row>
    <row r="3347" spans="51:53" x14ac:dyDescent="0.25">
      <c r="AY3347" s="142">
        <f t="shared" si="57"/>
        <v>1</v>
      </c>
      <c r="AZ3347" s="142">
        <f>IF(BA3347="",0,IFERROR(IF(VLOOKUP(BA3347,BA$44:BA3346,1,0)&gt;0,0,0),1))</f>
        <v>0</v>
      </c>
      <c r="BA3347" s="143">
        <f>IF(DATOS!J3305=AW$45,DATOS!C3305,"")</f>
        <v>0</v>
      </c>
    </row>
    <row r="3348" spans="51:53" x14ac:dyDescent="0.25">
      <c r="AY3348" s="142">
        <f t="shared" si="57"/>
        <v>1</v>
      </c>
      <c r="AZ3348" s="142">
        <f>IF(BA3348="",0,IFERROR(IF(VLOOKUP(BA3348,BA$44:BA3347,1,0)&gt;0,0,0),1))</f>
        <v>0</v>
      </c>
      <c r="BA3348" s="143">
        <f>IF(DATOS!J3306=AW$45,DATOS!C3306,"")</f>
        <v>0</v>
      </c>
    </row>
    <row r="3349" spans="51:53" x14ac:dyDescent="0.25">
      <c r="AY3349" s="142">
        <f t="shared" si="57"/>
        <v>1</v>
      </c>
      <c r="AZ3349" s="142">
        <f>IF(BA3349="",0,IFERROR(IF(VLOOKUP(BA3349,BA$44:BA3348,1,0)&gt;0,0,0),1))</f>
        <v>0</v>
      </c>
      <c r="BA3349" s="143">
        <f>IF(DATOS!J3307=AW$45,DATOS!C3307,"")</f>
        <v>0</v>
      </c>
    </row>
    <row r="3350" spans="51:53" x14ac:dyDescent="0.25">
      <c r="AY3350" s="142">
        <f t="shared" si="57"/>
        <v>1</v>
      </c>
      <c r="AZ3350" s="142">
        <f>IF(BA3350="",0,IFERROR(IF(VLOOKUP(BA3350,BA$44:BA3349,1,0)&gt;0,0,0),1))</f>
        <v>0</v>
      </c>
      <c r="BA3350" s="143">
        <f>IF(DATOS!J3308=AW$45,DATOS!C3308,"")</f>
        <v>0</v>
      </c>
    </row>
    <row r="3351" spans="51:53" x14ac:dyDescent="0.25">
      <c r="AY3351" s="142">
        <f t="shared" si="57"/>
        <v>1</v>
      </c>
      <c r="AZ3351" s="142">
        <f>IF(BA3351="",0,IFERROR(IF(VLOOKUP(BA3351,BA$44:BA3350,1,0)&gt;0,0,0),1))</f>
        <v>0</v>
      </c>
      <c r="BA3351" s="143">
        <f>IF(DATOS!J3309=AW$45,DATOS!C3309,"")</f>
        <v>0</v>
      </c>
    </row>
    <row r="3352" spans="51:53" x14ac:dyDescent="0.25">
      <c r="AY3352" s="142">
        <f t="shared" si="57"/>
        <v>1</v>
      </c>
      <c r="AZ3352" s="142">
        <f>IF(BA3352="",0,IFERROR(IF(VLOOKUP(BA3352,BA$44:BA3351,1,0)&gt;0,0,0),1))</f>
        <v>0</v>
      </c>
      <c r="BA3352" s="143">
        <f>IF(DATOS!J3310=AW$45,DATOS!C3310,"")</f>
        <v>0</v>
      </c>
    </row>
    <row r="3353" spans="51:53" x14ac:dyDescent="0.25">
      <c r="AY3353" s="142">
        <f t="shared" si="57"/>
        <v>1</v>
      </c>
      <c r="AZ3353" s="142">
        <f>IF(BA3353="",0,IFERROR(IF(VLOOKUP(BA3353,BA$44:BA3352,1,0)&gt;0,0,0),1))</f>
        <v>0</v>
      </c>
      <c r="BA3353" s="143">
        <f>IF(DATOS!J3311=AW$45,DATOS!C3311,"")</f>
        <v>0</v>
      </c>
    </row>
    <row r="3354" spans="51:53" x14ac:dyDescent="0.25">
      <c r="AY3354" s="142">
        <f t="shared" si="57"/>
        <v>1</v>
      </c>
      <c r="AZ3354" s="142">
        <f>IF(BA3354="",0,IFERROR(IF(VLOOKUP(BA3354,BA$44:BA3353,1,0)&gt;0,0,0),1))</f>
        <v>0</v>
      </c>
      <c r="BA3354" s="143">
        <f>IF(DATOS!J3312=AW$45,DATOS!C3312,"")</f>
        <v>0</v>
      </c>
    </row>
    <row r="3355" spans="51:53" x14ac:dyDescent="0.25">
      <c r="AY3355" s="142">
        <f t="shared" si="57"/>
        <v>1</v>
      </c>
      <c r="AZ3355" s="142">
        <f>IF(BA3355="",0,IFERROR(IF(VLOOKUP(BA3355,BA$44:BA3354,1,0)&gt;0,0,0),1))</f>
        <v>0</v>
      </c>
      <c r="BA3355" s="143">
        <f>IF(DATOS!J3313=AW$45,DATOS!C3313,"")</f>
        <v>0</v>
      </c>
    </row>
    <row r="3356" spans="51:53" x14ac:dyDescent="0.25">
      <c r="AY3356" s="142">
        <f t="shared" si="57"/>
        <v>1</v>
      </c>
      <c r="AZ3356" s="142">
        <f>IF(BA3356="",0,IFERROR(IF(VLOOKUP(BA3356,BA$44:BA3355,1,0)&gt;0,0,0),1))</f>
        <v>0</v>
      </c>
      <c r="BA3356" s="143">
        <f>IF(DATOS!J3314=AW$45,DATOS!C3314,"")</f>
        <v>0</v>
      </c>
    </row>
    <row r="3357" spans="51:53" x14ac:dyDescent="0.25">
      <c r="AY3357" s="142">
        <f t="shared" si="57"/>
        <v>1</v>
      </c>
      <c r="AZ3357" s="142">
        <f>IF(BA3357="",0,IFERROR(IF(VLOOKUP(BA3357,BA$44:BA3356,1,0)&gt;0,0,0),1))</f>
        <v>0</v>
      </c>
      <c r="BA3357" s="143">
        <f>IF(DATOS!J3315=AW$45,DATOS!C3315,"")</f>
        <v>0</v>
      </c>
    </row>
    <row r="3358" spans="51:53" x14ac:dyDescent="0.25">
      <c r="AY3358" s="142">
        <f t="shared" si="57"/>
        <v>1</v>
      </c>
      <c r="AZ3358" s="142">
        <f>IF(BA3358="",0,IFERROR(IF(VLOOKUP(BA3358,BA$44:BA3357,1,0)&gt;0,0,0),1))</f>
        <v>0</v>
      </c>
      <c r="BA3358" s="143">
        <f>IF(DATOS!J3316=AW$45,DATOS!C3316,"")</f>
        <v>0</v>
      </c>
    </row>
    <row r="3359" spans="51:53" x14ac:dyDescent="0.25">
      <c r="AY3359" s="142">
        <f t="shared" si="57"/>
        <v>1</v>
      </c>
      <c r="AZ3359" s="142">
        <f>IF(BA3359="",0,IFERROR(IF(VLOOKUP(BA3359,BA$44:BA3358,1,0)&gt;0,0,0),1))</f>
        <v>0</v>
      </c>
      <c r="BA3359" s="143">
        <f>IF(DATOS!J3317=AW$45,DATOS!C3317,"")</f>
        <v>0</v>
      </c>
    </row>
    <row r="3360" spans="51:53" x14ac:dyDescent="0.25">
      <c r="AY3360" s="142">
        <f t="shared" si="57"/>
        <v>1</v>
      </c>
      <c r="AZ3360" s="142">
        <f>IF(BA3360="",0,IFERROR(IF(VLOOKUP(BA3360,BA$44:BA3359,1,0)&gt;0,0,0),1))</f>
        <v>0</v>
      </c>
      <c r="BA3360" s="143">
        <f>IF(DATOS!J3318=AW$45,DATOS!C3318,"")</f>
        <v>0</v>
      </c>
    </row>
    <row r="3361" spans="51:53" x14ac:dyDescent="0.25">
      <c r="AY3361" s="142">
        <f t="shared" si="57"/>
        <v>1</v>
      </c>
      <c r="AZ3361" s="142">
        <f>IF(BA3361="",0,IFERROR(IF(VLOOKUP(BA3361,BA$44:BA3360,1,0)&gt;0,0,0),1))</f>
        <v>0</v>
      </c>
      <c r="BA3361" s="143">
        <f>IF(DATOS!J3319=AW$45,DATOS!C3319,"")</f>
        <v>0</v>
      </c>
    </row>
    <row r="3362" spans="51:53" x14ac:dyDescent="0.25">
      <c r="AY3362" s="142">
        <f t="shared" si="57"/>
        <v>1</v>
      </c>
      <c r="AZ3362" s="142">
        <f>IF(BA3362="",0,IFERROR(IF(VLOOKUP(BA3362,BA$44:BA3361,1,0)&gt;0,0,0),1))</f>
        <v>0</v>
      </c>
      <c r="BA3362" s="143">
        <f>IF(DATOS!J3320=AW$45,DATOS!C3320,"")</f>
        <v>0</v>
      </c>
    </row>
    <row r="3363" spans="51:53" x14ac:dyDescent="0.25">
      <c r="AY3363" s="142">
        <f t="shared" si="57"/>
        <v>1</v>
      </c>
      <c r="AZ3363" s="142">
        <f>IF(BA3363="",0,IFERROR(IF(VLOOKUP(BA3363,BA$44:BA3362,1,0)&gt;0,0,0),1))</f>
        <v>0</v>
      </c>
      <c r="BA3363" s="143">
        <f>IF(DATOS!J3321=AW$45,DATOS!C3321,"")</f>
        <v>0</v>
      </c>
    </row>
    <row r="3364" spans="51:53" x14ac:dyDescent="0.25">
      <c r="AY3364" s="142">
        <f t="shared" si="57"/>
        <v>1</v>
      </c>
      <c r="AZ3364" s="142">
        <f>IF(BA3364="",0,IFERROR(IF(VLOOKUP(BA3364,BA$44:BA3363,1,0)&gt;0,0,0),1))</f>
        <v>0</v>
      </c>
      <c r="BA3364" s="143">
        <f>IF(DATOS!J3322=AW$45,DATOS!C3322,"")</f>
        <v>0</v>
      </c>
    </row>
    <row r="3365" spans="51:53" x14ac:dyDescent="0.25">
      <c r="AY3365" s="142">
        <f t="shared" si="57"/>
        <v>1</v>
      </c>
      <c r="AZ3365" s="142">
        <f>IF(BA3365="",0,IFERROR(IF(VLOOKUP(BA3365,BA$44:BA3364,1,0)&gt;0,0,0),1))</f>
        <v>0</v>
      </c>
      <c r="BA3365" s="143">
        <f>IF(DATOS!J3323=AW$45,DATOS!C3323,"")</f>
        <v>0</v>
      </c>
    </row>
    <row r="3366" spans="51:53" x14ac:dyDescent="0.25">
      <c r="AY3366" s="142">
        <f t="shared" si="57"/>
        <v>1</v>
      </c>
      <c r="AZ3366" s="142">
        <f>IF(BA3366="",0,IFERROR(IF(VLOOKUP(BA3366,BA$44:BA3365,1,0)&gt;0,0,0),1))</f>
        <v>0</v>
      </c>
      <c r="BA3366" s="143">
        <f>IF(DATOS!J3324=AW$45,DATOS!C3324,"")</f>
        <v>0</v>
      </c>
    </row>
    <row r="3367" spans="51:53" x14ac:dyDescent="0.25">
      <c r="AY3367" s="142">
        <f t="shared" si="57"/>
        <v>1</v>
      </c>
      <c r="AZ3367" s="142">
        <f>IF(BA3367="",0,IFERROR(IF(VLOOKUP(BA3367,BA$44:BA3366,1,0)&gt;0,0,0),1))</f>
        <v>0</v>
      </c>
      <c r="BA3367" s="143">
        <f>IF(DATOS!J3325=AW$45,DATOS!C3325,"")</f>
        <v>0</v>
      </c>
    </row>
    <row r="3368" spans="51:53" x14ac:dyDescent="0.25">
      <c r="AY3368" s="142">
        <f t="shared" si="57"/>
        <v>1</v>
      </c>
      <c r="AZ3368" s="142">
        <f>IF(BA3368="",0,IFERROR(IF(VLOOKUP(BA3368,BA$44:BA3367,1,0)&gt;0,0,0),1))</f>
        <v>0</v>
      </c>
      <c r="BA3368" s="143">
        <f>IF(DATOS!J3326=AW$45,DATOS!C3326,"")</f>
        <v>0</v>
      </c>
    </row>
    <row r="3369" spans="51:53" x14ac:dyDescent="0.25">
      <c r="AY3369" s="142">
        <f t="shared" si="57"/>
        <v>1</v>
      </c>
      <c r="AZ3369" s="142">
        <f>IF(BA3369="",0,IFERROR(IF(VLOOKUP(BA3369,BA$44:BA3368,1,0)&gt;0,0,0),1))</f>
        <v>0</v>
      </c>
      <c r="BA3369" s="143">
        <f>IF(DATOS!J3327=AW$45,DATOS!C3327,"")</f>
        <v>0</v>
      </c>
    </row>
    <row r="3370" spans="51:53" x14ac:dyDescent="0.25">
      <c r="AY3370" s="142">
        <f t="shared" si="57"/>
        <v>1</v>
      </c>
      <c r="AZ3370" s="142">
        <f>IF(BA3370="",0,IFERROR(IF(VLOOKUP(BA3370,BA$44:BA3369,1,0)&gt;0,0,0),1))</f>
        <v>0</v>
      </c>
      <c r="BA3370" s="143">
        <f>IF(DATOS!J3328=AW$45,DATOS!C3328,"")</f>
        <v>0</v>
      </c>
    </row>
    <row r="3371" spans="51:53" x14ac:dyDescent="0.25">
      <c r="AY3371" s="142">
        <f t="shared" si="57"/>
        <v>1</v>
      </c>
      <c r="AZ3371" s="142">
        <f>IF(BA3371="",0,IFERROR(IF(VLOOKUP(BA3371,BA$44:BA3370,1,0)&gt;0,0,0),1))</f>
        <v>0</v>
      </c>
      <c r="BA3371" s="143">
        <f>IF(DATOS!J3329=AW$45,DATOS!C3329,"")</f>
        <v>0</v>
      </c>
    </row>
    <row r="3372" spans="51:53" x14ac:dyDescent="0.25">
      <c r="AY3372" s="142">
        <f>AY3371+AZ3372</f>
        <v>1</v>
      </c>
      <c r="AZ3372" s="142">
        <f>IF(BA3372="",0,IFERROR(IF(VLOOKUP(BA3372,BA$44:BA3371,1,0)&gt;0,0,0),1))</f>
        <v>0</v>
      </c>
      <c r="BA3372" s="143">
        <f>IF(DATOS!J3330=AW$45,DATOS!C3330,"")</f>
        <v>0</v>
      </c>
    </row>
    <row r="3373" spans="51:53" x14ac:dyDescent="0.25">
      <c r="AY3373" s="142">
        <f>AY3372+AZ3373</f>
        <v>1</v>
      </c>
      <c r="AZ3373" s="142">
        <f>IF(BA3373="",0,IFERROR(IF(VLOOKUP(BA3373,BA$44:BA3372,1,0)&gt;0,0,0),1))</f>
        <v>0</v>
      </c>
      <c r="BA3373" s="143">
        <f>IF(DATOS!J3331=AW$45,DATOS!C3331,"")</f>
        <v>0</v>
      </c>
    </row>
    <row r="3374" spans="51:53" x14ac:dyDescent="0.25">
      <c r="AY3374" s="142">
        <f>AY3373+AZ3374</f>
        <v>1</v>
      </c>
      <c r="AZ3374" s="142">
        <f>IF(BA3374="",0,IFERROR(IF(VLOOKUP(BA3374,BA$44:BA3373,1,0)&gt;0,0,0),1))</f>
        <v>0</v>
      </c>
      <c r="BA3374" s="143">
        <f>IF(DATOS!J3332=AW$45,DATOS!C3332,"")</f>
        <v>0</v>
      </c>
    </row>
    <row r="3375" spans="51:53" x14ac:dyDescent="0.25">
      <c r="AY3375" s="142">
        <f>AY3374+AZ3375</f>
        <v>1</v>
      </c>
      <c r="AZ3375" s="142">
        <f>IF(BA3375="",0,IFERROR(IF(VLOOKUP(BA3375,BA$44:BA3374,1,0)&gt;0,0,0),1))</f>
        <v>0</v>
      </c>
      <c r="BA3375" s="143">
        <f>IF(DATOS!J3333=AW$45,DATOS!C3333,"")</f>
        <v>0</v>
      </c>
    </row>
    <row r="3376" spans="51:53" x14ac:dyDescent="0.25">
      <c r="AY3376" s="142">
        <f>AY3375+AZ3376</f>
        <v>1</v>
      </c>
      <c r="AZ3376" s="142">
        <f>IF(BA3376="",0,IFERROR(IF(VLOOKUP(BA3376,BA$44:BA3375,1,0)&gt;0,0,0),1))</f>
        <v>0</v>
      </c>
      <c r="BA3376" s="143">
        <f>IF(DATOS!J3334=AW$45,DATOS!C3334,"")</f>
        <v>0</v>
      </c>
    </row>
    <row r="3377" spans="53:53" x14ac:dyDescent="0.25">
      <c r="BA3377" s="142" t="str">
        <f>IF(DATOS!J3335=AW$45,AW$45,"")</f>
        <v/>
      </c>
    </row>
    <row r="3378" spans="53:53" x14ac:dyDescent="0.25">
      <c r="BA3378" s="142" t="str">
        <f>IF(DATOS!J3336=AW$45,AW$45,"")</f>
        <v/>
      </c>
    </row>
    <row r="3379" spans="53:53" x14ac:dyDescent="0.25">
      <c r="BA3379" s="142" t="str">
        <f>IF(DATOS!J3337=AW$45,AW$45,"")</f>
        <v/>
      </c>
    </row>
    <row r="3380" spans="53:53" x14ac:dyDescent="0.25">
      <c r="BA3380" s="142" t="str">
        <f>IF(DATOS!J3338=AW$45,AW$45,"")</f>
        <v/>
      </c>
    </row>
    <row r="3381" spans="53:53" x14ac:dyDescent="0.25">
      <c r="BA3381" s="142" t="str">
        <f>IF(DATOS!J3339=AW$45,AW$45,"")</f>
        <v/>
      </c>
    </row>
    <row r="3382" spans="53:53" x14ac:dyDescent="0.25">
      <c r="BA3382" s="142" t="str">
        <f>IF(DATOS!J3340=AW$45,AW$45,"")</f>
        <v/>
      </c>
    </row>
    <row r="3383" spans="53:53" x14ac:dyDescent="0.25">
      <c r="BA3383" s="142" t="str">
        <f>IF(DATOS!J3341=AW$45,AW$45,"")</f>
        <v/>
      </c>
    </row>
    <row r="3384" spans="53:53" x14ac:dyDescent="0.25">
      <c r="BA3384" s="142" t="str">
        <f>IF(DATOS!J3342=AW$45,AW$45,"")</f>
        <v/>
      </c>
    </row>
    <row r="3548" spans="21:35" x14ac:dyDescent="0.25">
      <c r="U3548" s="154"/>
      <c r="V3548" s="160"/>
      <c r="W3548" s="188"/>
      <c r="X3548" s="188"/>
      <c r="Y3548" s="188"/>
      <c r="Z3548" s="188"/>
      <c r="AA3548" s="188"/>
      <c r="AB3548" s="188"/>
      <c r="AC3548" s="188"/>
      <c r="AD3548" s="160"/>
      <c r="AE3548" s="160"/>
      <c r="AF3548" s="160"/>
      <c r="AG3548" s="160"/>
      <c r="AH3548" s="160"/>
      <c r="AI3548" s="157"/>
    </row>
  </sheetData>
  <sheetProtection sort="0" autoFilter="0" pivotTables="0"/>
  <mergeCells count="149">
    <mergeCell ref="D4:AP4"/>
    <mergeCell ref="D54:N54"/>
    <mergeCell ref="AS55:AT55"/>
    <mergeCell ref="U6:AR6"/>
    <mergeCell ref="H51:M51"/>
    <mergeCell ref="D53:N53"/>
    <mergeCell ref="AM18:AO18"/>
    <mergeCell ref="AE20:AP20"/>
    <mergeCell ref="G20:U20"/>
    <mergeCell ref="D22:K22"/>
    <mergeCell ref="AI26:AJ26"/>
    <mergeCell ref="L22:AP22"/>
    <mergeCell ref="AE26:AH26"/>
    <mergeCell ref="D26:I26"/>
    <mergeCell ref="J26:AB26"/>
    <mergeCell ref="AM28:AP28"/>
    <mergeCell ref="AJ28:AL28"/>
    <mergeCell ref="AG28:AH28"/>
    <mergeCell ref="AN30:AP30"/>
    <mergeCell ref="AI30:AK30"/>
    <mergeCell ref="AG30:AH30"/>
    <mergeCell ref="AB30:AE30"/>
    <mergeCell ref="K30:X30"/>
    <mergeCell ref="T5:AP5"/>
    <mergeCell ref="AI65:AL65"/>
    <mergeCell ref="AI66:AL66"/>
    <mergeCell ref="AI67:AL67"/>
    <mergeCell ref="BL54:BN54"/>
    <mergeCell ref="BL55:BN55"/>
    <mergeCell ref="BK56:BN56"/>
    <mergeCell ref="D49:J49"/>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8:AN8"/>
    <mergeCell ref="A9:U9"/>
    <mergeCell ref="D10:AF10"/>
    <mergeCell ref="D13:AP14"/>
    <mergeCell ref="J38:M38"/>
    <mergeCell ref="D16:H16"/>
    <mergeCell ref="D30:J30"/>
    <mergeCell ref="M58:AP58"/>
    <mergeCell ref="AC49:AP49"/>
    <mergeCell ref="AD28:AF29"/>
    <mergeCell ref="T28:AB28"/>
    <mergeCell ref="P28:S28"/>
    <mergeCell ref="G28:O28"/>
    <mergeCell ref="D28:F28"/>
    <mergeCell ref="D46:V46"/>
    <mergeCell ref="AA46:AG46"/>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G28">
    <cfRule type="expression" dxfId="53" priority="27">
      <formula>$G$28=""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J26">
    <cfRule type="expression" dxfId="42" priority="3033">
      <formula>$J$26=""</formula>
    </cfRule>
  </conditionalFormatting>
  <conditionalFormatting sqref="T28">
    <cfRule type="expression" dxfId="41" priority="3034">
      <formula>$T$28=""</formula>
    </cfRule>
  </conditionalFormatting>
  <conditionalFormatting sqref="AG28">
    <cfRule type="expression" dxfId="40" priority="3035">
      <formula>$AG$28=""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count="3">
    <dataValidation type="list" allowBlank="1" showDropDown="1" showInputMessage="1" showErrorMessage="1" sqref="D53:N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57150</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74" t="s">
        <v>10564</v>
      </c>
      <c r="B4" s="374"/>
      <c r="C4" s="374"/>
      <c r="D4" s="374"/>
      <c r="E4" s="374"/>
      <c r="F4" s="374"/>
      <c r="G4" s="374"/>
      <c r="H4" s="374"/>
      <c r="I4" s="374"/>
      <c r="J4" s="374"/>
      <c r="K4" s="374"/>
      <c r="L4" s="374"/>
      <c r="M4" s="374"/>
      <c r="N4" s="374"/>
      <c r="O4" s="374"/>
      <c r="P4" s="374"/>
    </row>
    <row r="5" spans="1:16" ht="15.75" customHeight="1" x14ac:dyDescent="0.3">
      <c r="A5" s="169"/>
      <c r="B5" s="169"/>
      <c r="C5" s="169"/>
      <c r="D5" s="169"/>
      <c r="E5" s="169"/>
      <c r="F5" s="375" t="str">
        <f>"DISTRITO DEL DESARROLLO RURAL NUMERO "&amp;CLAVE_DISTRITO&amp;", "&amp;DISTRITO</f>
        <v>DISTRITO DEL DESARROLLO RURAL NUMERO 102, MONTEMORELOS</v>
      </c>
      <c r="G5" s="375"/>
      <c r="H5" s="375"/>
      <c r="I5" s="375"/>
      <c r="J5" s="375"/>
      <c r="K5" s="375"/>
      <c r="L5" s="375"/>
      <c r="M5" s="375"/>
      <c r="N5" s="375"/>
      <c r="O5" s="375"/>
      <c r="P5" s="375"/>
    </row>
    <row r="6" spans="1:16" x14ac:dyDescent="0.3">
      <c r="A6" s="375" t="str">
        <f ca="1">"Estado de "&amp;PROPER(ESTADO)&amp;", a "&amp;REINSCRIPCION!BJ13&amp;" de "&amp;REINSCRIPCION!BJ14&amp;" de "&amp;REINSCRIPCION!BJ15</f>
        <v>Estado de Nuevo León, a 30 de octubre de 2025</v>
      </c>
      <c r="B6" s="375"/>
      <c r="C6" s="375"/>
      <c r="D6" s="375"/>
      <c r="E6" s="375"/>
      <c r="F6" s="375"/>
      <c r="G6" s="375"/>
      <c r="H6" s="375"/>
      <c r="I6" s="375"/>
      <c r="J6" s="375"/>
      <c r="K6" s="375"/>
      <c r="L6" s="375"/>
      <c r="M6" s="375"/>
      <c r="N6" s="375"/>
      <c r="O6" s="375"/>
      <c r="P6" s="375"/>
    </row>
    <row r="7" spans="1:16" x14ac:dyDescent="0.3">
      <c r="A7" s="170"/>
      <c r="B7" s="170"/>
      <c r="C7" s="170"/>
      <c r="D7" s="170"/>
      <c r="E7" s="170"/>
      <c r="F7" s="170"/>
      <c r="G7" s="170"/>
      <c r="H7" s="170"/>
      <c r="I7" s="170"/>
      <c r="J7" s="170"/>
      <c r="K7" s="170"/>
      <c r="L7" s="170"/>
      <c r="M7" s="170"/>
      <c r="N7" s="170"/>
      <c r="O7" s="170"/>
      <c r="P7" s="170"/>
    </row>
    <row r="8" spans="1:16" x14ac:dyDescent="0.3">
      <c r="A8" s="171" t="str">
        <f>ENCARGADO_DEL_DISTRITO</f>
        <v>ING. LAZARO GALARZA HERNANDEZ</v>
      </c>
      <c r="B8" s="171"/>
      <c r="C8" s="171"/>
      <c r="D8" s="171"/>
      <c r="E8" s="171"/>
      <c r="F8" s="171"/>
      <c r="G8" s="171"/>
      <c r="H8" s="171"/>
      <c r="I8" s="171"/>
      <c r="J8" s="170"/>
      <c r="K8" s="170"/>
      <c r="L8" s="170"/>
      <c r="M8" s="170"/>
      <c r="N8" s="170"/>
      <c r="O8" s="170"/>
      <c r="P8" s="170"/>
    </row>
    <row r="9" spans="1:16" x14ac:dyDescent="0.3">
      <c r="A9" s="380" t="str">
        <f>TITULO&amp;" NO. "&amp;CLAVE_DISTRITO&amp;", "&amp;DISTRITO</f>
        <v>ENCARGADO DEL DESPACHO DEL DISTRITO DE DESARROLLO RURAL NO. 102, MONTEMORELOS</v>
      </c>
      <c r="B9" s="380"/>
      <c r="C9" s="380"/>
      <c r="D9" s="380"/>
      <c r="E9" s="380"/>
      <c r="F9" s="380"/>
      <c r="G9" s="380"/>
      <c r="H9" s="380"/>
      <c r="I9" s="380"/>
      <c r="J9" s="170"/>
      <c r="K9" s="170"/>
      <c r="L9" s="170"/>
      <c r="M9" s="170"/>
      <c r="N9" s="170"/>
      <c r="O9" s="170"/>
      <c r="P9" s="170"/>
    </row>
    <row r="10" spans="1:16" x14ac:dyDescent="0.3">
      <c r="A10" s="380"/>
      <c r="B10" s="380"/>
      <c r="C10" s="380"/>
      <c r="D10" s="380"/>
      <c r="E10" s="380"/>
      <c r="F10" s="380"/>
      <c r="G10" s="380"/>
      <c r="H10" s="380"/>
      <c r="I10" s="380"/>
      <c r="J10" s="171"/>
      <c r="K10" s="170"/>
      <c r="L10" s="170"/>
      <c r="M10" s="170"/>
      <c r="N10" s="170"/>
      <c r="O10" s="170"/>
      <c r="P10" s="170"/>
    </row>
    <row r="11" spans="1:16" x14ac:dyDescent="0.3">
      <c r="A11" s="171" t="s">
        <v>10461</v>
      </c>
      <c r="B11" s="171"/>
      <c r="C11" s="171"/>
      <c r="D11" s="171"/>
      <c r="E11" s="171"/>
      <c r="F11" s="171"/>
      <c r="G11" s="171"/>
      <c r="H11" s="171"/>
      <c r="I11" s="171"/>
      <c r="J11" s="170"/>
      <c r="K11" s="170"/>
      <c r="L11" s="170"/>
      <c r="M11" s="170"/>
      <c r="N11" s="170"/>
      <c r="O11" s="170"/>
      <c r="P11" s="170"/>
    </row>
    <row r="12" spans="1:16" ht="27.75" customHeight="1" x14ac:dyDescent="0.3">
      <c r="A12" s="377" t="s">
        <v>10565</v>
      </c>
      <c r="B12" s="377"/>
      <c r="C12" s="377"/>
      <c r="D12" s="377"/>
      <c r="E12" s="377"/>
      <c r="F12" s="377"/>
      <c r="G12" s="377"/>
      <c r="H12" s="377"/>
      <c r="I12" s="377"/>
      <c r="J12" s="377"/>
      <c r="K12" s="377"/>
      <c r="L12" s="377"/>
      <c r="M12" s="377"/>
      <c r="N12" s="377"/>
      <c r="O12" s="377"/>
      <c r="P12" s="377"/>
    </row>
    <row r="13" spans="1:16" ht="33.75" customHeight="1" x14ac:dyDescent="0.3">
      <c r="A13" s="377"/>
      <c r="B13" s="377"/>
      <c r="C13" s="377"/>
      <c r="D13" s="377"/>
      <c r="E13" s="377"/>
      <c r="F13" s="377"/>
      <c r="G13" s="377"/>
      <c r="H13" s="377"/>
      <c r="I13" s="377"/>
      <c r="J13" s="377"/>
      <c r="K13" s="377"/>
      <c r="L13" s="377"/>
      <c r="M13" s="377"/>
      <c r="N13" s="377"/>
      <c r="O13" s="377"/>
      <c r="P13" s="377"/>
    </row>
    <row r="14" spans="1:16" ht="15" customHeight="1" x14ac:dyDescent="0.3">
      <c r="A14" s="377"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77"/>
      <c r="C14" s="377"/>
      <c r="D14" s="377"/>
      <c r="E14" s="377"/>
      <c r="F14" s="377"/>
      <c r="G14" s="377"/>
      <c r="H14" s="377"/>
      <c r="I14" s="377"/>
      <c r="J14" s="377"/>
      <c r="K14" s="377"/>
      <c r="L14" s="377"/>
      <c r="M14" s="377"/>
      <c r="N14" s="377"/>
      <c r="O14" s="377"/>
      <c r="P14" s="377"/>
    </row>
    <row r="15" spans="1:16" x14ac:dyDescent="0.3">
      <c r="A15" s="377"/>
      <c r="B15" s="377"/>
      <c r="C15" s="377"/>
      <c r="D15" s="377"/>
      <c r="E15" s="377"/>
      <c r="F15" s="377"/>
      <c r="G15" s="377"/>
      <c r="H15" s="377"/>
      <c r="I15" s="377"/>
      <c r="J15" s="377"/>
      <c r="K15" s="377"/>
      <c r="L15" s="377"/>
      <c r="M15" s="377"/>
      <c r="N15" s="377"/>
      <c r="O15" s="377"/>
      <c r="P15" s="377"/>
    </row>
    <row r="16" spans="1:16" ht="8.25" customHeight="1" x14ac:dyDescent="0.3">
      <c r="A16" s="172"/>
      <c r="B16" s="172"/>
      <c r="C16" s="172"/>
      <c r="D16" s="172"/>
      <c r="E16" s="172"/>
      <c r="F16" s="172"/>
      <c r="G16" s="172"/>
      <c r="H16" s="172"/>
      <c r="I16" s="172"/>
      <c r="J16" s="172"/>
      <c r="K16" s="172"/>
      <c r="L16" s="172"/>
      <c r="M16" s="172"/>
      <c r="N16" s="172"/>
      <c r="O16" s="172"/>
      <c r="P16" s="172"/>
    </row>
    <row r="17" spans="1:17" ht="22.5" customHeight="1" x14ac:dyDescent="0.3">
      <c r="A17" s="377" t="str">
        <f>"Clave de registro (folio PEUA): "&amp;REINSCRIPCION!I16</f>
        <v xml:space="preserve">Clave de registro (folio PEUA): </v>
      </c>
      <c r="B17" s="377"/>
      <c r="C17" s="377"/>
      <c r="D17" s="377"/>
      <c r="E17" s="377"/>
      <c r="F17" s="377"/>
      <c r="G17" s="377"/>
      <c r="H17" s="377"/>
      <c r="I17" s="377"/>
      <c r="J17" s="377"/>
      <c r="K17" s="377"/>
      <c r="L17" s="377"/>
      <c r="M17" s="377"/>
      <c r="N17" s="377"/>
      <c r="O17" s="377"/>
      <c r="P17" s="377"/>
    </row>
    <row r="18" spans="1:17" x14ac:dyDescent="0.3">
      <c r="A18" s="377" t="str">
        <f>"Registro Permanente de Usuarios (RPU): "&amp;REINSCRIPCION!AU13</f>
        <v xml:space="preserve">Registro Permanente de Usuarios (RPU): </v>
      </c>
      <c r="B18" s="377"/>
      <c r="C18" s="377"/>
      <c r="D18" s="377"/>
      <c r="E18" s="377"/>
      <c r="F18" s="377"/>
      <c r="G18" s="377"/>
      <c r="H18" s="377"/>
      <c r="I18" s="377"/>
      <c r="J18" s="377"/>
      <c r="K18" s="377"/>
      <c r="L18" s="377"/>
      <c r="M18" s="377"/>
      <c r="N18" s="377"/>
      <c r="O18" s="377"/>
      <c r="P18" s="377"/>
    </row>
    <row r="19" spans="1:17" x14ac:dyDescent="0.3">
      <c r="A19" s="377" t="str">
        <f>"Título de concesión de agua vigente:  "&amp;REINSCRIPCION!K30</f>
        <v xml:space="preserve">Título de concesión de agua vigente:  </v>
      </c>
      <c r="B19" s="377"/>
      <c r="C19" s="377"/>
      <c r="D19" s="377"/>
      <c r="E19" s="377"/>
      <c r="F19" s="377"/>
      <c r="G19" s="377"/>
      <c r="H19" s="377"/>
      <c r="I19" s="377"/>
      <c r="J19" s="377"/>
      <c r="K19" s="377"/>
      <c r="L19" s="377"/>
      <c r="M19" s="377"/>
      <c r="N19" s="377"/>
      <c r="O19" s="377"/>
      <c r="P19" s="377"/>
      <c r="Q19" s="84"/>
    </row>
    <row r="20" spans="1:17" ht="15" customHeight="1" x14ac:dyDescent="0.3">
      <c r="A20" s="377" t="e">
        <f>"Nombre y localización del predio: "&amp;PROPER(INDEX(DATOS!S:S,MATCH(VALUE(REINSCRIPCION!AU13),DATOS!C:C,0),1))&amp;", "&amp;PROPER(INDEX(DATOS!R:R,MATCH(VALUE(REINSCRIPCION!AU13),DATOS!C:C,0),1))&amp;", N.L."</f>
        <v>#VALUE!</v>
      </c>
      <c r="B20" s="377"/>
      <c r="C20" s="377"/>
      <c r="D20" s="377"/>
      <c r="E20" s="377"/>
      <c r="F20" s="377"/>
      <c r="G20" s="377"/>
      <c r="H20" s="377"/>
      <c r="I20" s="377"/>
      <c r="J20" s="377"/>
      <c r="K20" s="377"/>
      <c r="L20" s="377"/>
      <c r="M20" s="377"/>
      <c r="N20" s="377"/>
      <c r="O20" s="377"/>
      <c r="P20" s="377"/>
    </row>
    <row r="21" spans="1:17" ht="15" customHeight="1" x14ac:dyDescent="0.3">
      <c r="A21" s="377" t="e">
        <f>"Cultivo: "&amp;PROPER(INDEX(DATOS!W:W,MATCH(VALUE(REINSCRIPCION!AU13),DATOS!C:C,0),1))</f>
        <v>#VALUE!</v>
      </c>
      <c r="B21" s="377"/>
      <c r="C21" s="377"/>
      <c r="D21" s="377"/>
      <c r="E21" s="377"/>
      <c r="F21" s="377"/>
      <c r="G21" s="377"/>
      <c r="H21" s="377"/>
      <c r="I21" s="377"/>
      <c r="J21" s="377"/>
      <c r="K21" s="377"/>
      <c r="L21" s="377"/>
      <c r="M21" s="377"/>
      <c r="N21" s="377"/>
      <c r="O21" s="377"/>
      <c r="P21" s="377"/>
    </row>
    <row r="22" spans="1:17" ht="15" customHeight="1" x14ac:dyDescent="0.3">
      <c r="A22" s="378" t="str">
        <f>"Descripción del equipo de bombeo: "&amp;REINSCRIPCION!D33</f>
        <v xml:space="preserve">Descripción del equipo de bombeo: </v>
      </c>
      <c r="B22" s="378"/>
      <c r="C22" s="378"/>
      <c r="D22" s="378"/>
      <c r="E22" s="378"/>
      <c r="F22" s="378"/>
      <c r="G22" s="378"/>
      <c r="H22" s="378"/>
      <c r="I22" s="378"/>
      <c r="J22" s="378"/>
      <c r="K22" s="378"/>
      <c r="L22" s="378"/>
      <c r="M22" s="378"/>
      <c r="N22" s="378"/>
      <c r="O22" s="378"/>
      <c r="P22" s="378"/>
    </row>
    <row r="23" spans="1:17" x14ac:dyDescent="0.3">
      <c r="A23" s="378"/>
      <c r="B23" s="378"/>
      <c r="C23" s="378"/>
      <c r="D23" s="378"/>
      <c r="E23" s="378"/>
      <c r="F23" s="378"/>
      <c r="G23" s="378"/>
      <c r="H23" s="378"/>
      <c r="I23" s="378"/>
      <c r="J23" s="378"/>
      <c r="K23" s="378"/>
      <c r="L23" s="378"/>
      <c r="M23" s="378"/>
      <c r="N23" s="378"/>
      <c r="O23" s="378"/>
      <c r="P23" s="378"/>
    </row>
    <row r="24" spans="1:17" x14ac:dyDescent="0.3">
      <c r="A24" s="378"/>
      <c r="B24" s="378"/>
      <c r="C24" s="378"/>
      <c r="D24" s="378"/>
      <c r="E24" s="378"/>
      <c r="F24" s="378"/>
      <c r="G24" s="378"/>
      <c r="H24" s="378"/>
      <c r="I24" s="378"/>
      <c r="J24" s="378"/>
      <c r="K24" s="378"/>
      <c r="L24" s="378"/>
      <c r="M24" s="378"/>
      <c r="N24" s="378"/>
      <c r="O24" s="378"/>
      <c r="P24" s="378"/>
    </row>
    <row r="25" spans="1:17" x14ac:dyDescent="0.3">
      <c r="A25" s="378"/>
      <c r="B25" s="378"/>
      <c r="C25" s="378"/>
      <c r="D25" s="378"/>
      <c r="E25" s="378"/>
      <c r="F25" s="378"/>
      <c r="G25" s="378"/>
      <c r="H25" s="378"/>
      <c r="I25" s="378"/>
      <c r="J25" s="378"/>
      <c r="K25" s="378"/>
      <c r="L25" s="378"/>
      <c r="M25" s="378"/>
      <c r="N25" s="378"/>
      <c r="O25" s="378"/>
      <c r="P25" s="378"/>
    </row>
    <row r="26" spans="1:17" x14ac:dyDescent="0.3">
      <c r="A26" s="378"/>
      <c r="B26" s="378"/>
      <c r="C26" s="378"/>
      <c r="D26" s="378"/>
      <c r="E26" s="378"/>
      <c r="F26" s="378"/>
      <c r="G26" s="378"/>
      <c r="H26" s="378"/>
      <c r="I26" s="378"/>
      <c r="J26" s="378"/>
      <c r="K26" s="378"/>
      <c r="L26" s="378"/>
      <c r="M26" s="378"/>
      <c r="N26" s="378"/>
      <c r="O26" s="378"/>
      <c r="P26" s="378"/>
    </row>
    <row r="27" spans="1:17" x14ac:dyDescent="0.3">
      <c r="A27" s="378"/>
      <c r="B27" s="378"/>
      <c r="C27" s="378"/>
      <c r="D27" s="378"/>
      <c r="E27" s="378"/>
      <c r="F27" s="378"/>
      <c r="G27" s="378"/>
      <c r="H27" s="378"/>
      <c r="I27" s="378"/>
      <c r="J27" s="378"/>
      <c r="K27" s="378"/>
      <c r="L27" s="378"/>
      <c r="M27" s="378"/>
      <c r="N27" s="378"/>
      <c r="O27" s="378"/>
      <c r="P27" s="378"/>
    </row>
    <row r="28" spans="1:17" x14ac:dyDescent="0.3">
      <c r="A28" s="378"/>
      <c r="B28" s="378"/>
      <c r="C28" s="378"/>
      <c r="D28" s="378"/>
      <c r="E28" s="378"/>
      <c r="F28" s="378"/>
      <c r="G28" s="378"/>
      <c r="H28" s="378"/>
      <c r="I28" s="378"/>
      <c r="J28" s="378"/>
      <c r="K28" s="378"/>
      <c r="L28" s="378"/>
      <c r="M28" s="378"/>
      <c r="N28" s="378"/>
      <c r="O28" s="378"/>
      <c r="P28" s="378"/>
    </row>
    <row r="29" spans="1:17" x14ac:dyDescent="0.3">
      <c r="A29" s="378"/>
      <c r="B29" s="378"/>
      <c r="C29" s="378"/>
      <c r="D29" s="378"/>
      <c r="E29" s="378"/>
      <c r="F29" s="378"/>
      <c r="G29" s="378"/>
      <c r="H29" s="378"/>
      <c r="I29" s="378"/>
      <c r="J29" s="378"/>
      <c r="K29" s="378"/>
      <c r="L29" s="378"/>
      <c r="M29" s="378"/>
      <c r="N29" s="378"/>
      <c r="O29" s="378"/>
      <c r="P29" s="378"/>
    </row>
    <row r="30" spans="1:17" x14ac:dyDescent="0.3">
      <c r="A30" s="378"/>
      <c r="B30" s="378"/>
      <c r="C30" s="378"/>
      <c r="D30" s="378"/>
      <c r="E30" s="378"/>
      <c r="F30" s="378"/>
      <c r="G30" s="378"/>
      <c r="H30" s="378"/>
      <c r="I30" s="378"/>
      <c r="J30" s="378"/>
      <c r="K30" s="378"/>
      <c r="L30" s="378"/>
      <c r="M30" s="378"/>
      <c r="N30" s="378"/>
      <c r="O30" s="378"/>
      <c r="P30" s="378"/>
    </row>
    <row r="31" spans="1:17" x14ac:dyDescent="0.3">
      <c r="A31" s="378"/>
      <c r="B31" s="378"/>
      <c r="C31" s="378"/>
      <c r="D31" s="378"/>
      <c r="E31" s="378"/>
      <c r="F31" s="378"/>
      <c r="G31" s="378"/>
      <c r="H31" s="378"/>
      <c r="I31" s="378"/>
      <c r="J31" s="378"/>
      <c r="K31" s="378"/>
      <c r="L31" s="378"/>
      <c r="M31" s="378"/>
      <c r="N31" s="378"/>
      <c r="O31" s="378"/>
      <c r="P31" s="378"/>
    </row>
    <row r="32" spans="1:17" ht="5.25" customHeight="1" x14ac:dyDescent="0.3">
      <c r="A32" s="378"/>
      <c r="B32" s="378"/>
      <c r="C32" s="378"/>
      <c r="D32" s="378"/>
      <c r="E32" s="378"/>
      <c r="F32" s="378"/>
      <c r="G32" s="378"/>
      <c r="H32" s="378"/>
      <c r="I32" s="378"/>
      <c r="J32" s="378"/>
      <c r="K32" s="378"/>
      <c r="L32" s="378"/>
      <c r="M32" s="378"/>
      <c r="N32" s="378"/>
      <c r="O32" s="378"/>
      <c r="P32" s="378"/>
    </row>
    <row r="33" spans="1:16" ht="15" customHeight="1" x14ac:dyDescent="0.3">
      <c r="A33" s="379" t="s">
        <v>10459</v>
      </c>
      <c r="B33" s="379"/>
      <c r="C33" s="379"/>
      <c r="D33" s="379"/>
      <c r="E33" s="379"/>
      <c r="F33" s="379"/>
      <c r="G33" s="379"/>
      <c r="H33" s="379"/>
      <c r="I33" s="379"/>
      <c r="J33" s="379"/>
      <c r="K33" s="379"/>
      <c r="L33" s="379"/>
      <c r="M33" s="379"/>
      <c r="N33" s="379"/>
      <c r="O33" s="379"/>
      <c r="P33" s="379"/>
    </row>
    <row r="34" spans="1:16" x14ac:dyDescent="0.3">
      <c r="A34" s="376" t="s">
        <v>10460</v>
      </c>
      <c r="B34" s="376"/>
      <c r="C34" s="376"/>
      <c r="D34" s="376"/>
      <c r="E34" s="376"/>
      <c r="F34" s="376"/>
      <c r="G34" s="170"/>
      <c r="H34" s="170"/>
      <c r="I34" s="170"/>
      <c r="J34" s="170"/>
      <c r="K34" s="170"/>
      <c r="L34" s="170"/>
      <c r="M34" s="170"/>
      <c r="N34" s="170"/>
      <c r="O34" s="170"/>
      <c r="P34" s="170"/>
    </row>
    <row r="35" spans="1:16" ht="12.75" customHeight="1" x14ac:dyDescent="0.3">
      <c r="A35" s="170"/>
      <c r="B35" s="170"/>
      <c r="C35" s="170"/>
      <c r="D35" s="170"/>
      <c r="E35" s="170"/>
      <c r="F35" s="170"/>
      <c r="G35" s="170"/>
      <c r="H35" s="170"/>
      <c r="I35" s="170"/>
      <c r="J35" s="170"/>
      <c r="K35" s="170"/>
      <c r="L35" s="170"/>
      <c r="M35" s="170"/>
      <c r="N35" s="170"/>
      <c r="O35" s="170"/>
      <c r="P35" s="170"/>
    </row>
    <row r="36" spans="1:16" ht="8.25" customHeight="1" x14ac:dyDescent="0.3">
      <c r="A36" s="173"/>
      <c r="B36" s="173"/>
      <c r="C36" s="173"/>
      <c r="D36" s="173"/>
      <c r="E36" s="173"/>
      <c r="F36" s="173"/>
      <c r="G36" s="170"/>
      <c r="H36" s="170"/>
      <c r="I36" s="170"/>
      <c r="J36" s="170"/>
      <c r="K36" s="170"/>
      <c r="L36" s="170"/>
      <c r="M36" s="170"/>
      <c r="N36" s="170"/>
      <c r="O36" s="170"/>
      <c r="P36" s="170"/>
    </row>
    <row r="37" spans="1:16" x14ac:dyDescent="0.3">
      <c r="A37" s="170"/>
      <c r="B37" s="170"/>
      <c r="C37" s="170"/>
      <c r="D37" s="170"/>
      <c r="E37" s="170"/>
      <c r="F37" s="170"/>
      <c r="G37" s="170"/>
      <c r="H37" s="170"/>
      <c r="I37" s="170"/>
      <c r="J37" s="170"/>
      <c r="K37" s="170"/>
      <c r="L37" s="170"/>
      <c r="M37" s="170"/>
      <c r="N37" s="170"/>
      <c r="O37" s="170"/>
      <c r="P37" s="170"/>
    </row>
    <row r="38" spans="1:16" x14ac:dyDescent="0.3">
      <c r="A38" s="174"/>
      <c r="B38" s="174"/>
      <c r="C38" s="174"/>
      <c r="D38" s="174"/>
      <c r="E38" s="174"/>
      <c r="F38" s="174"/>
      <c r="G38" s="174"/>
      <c r="H38" s="174"/>
      <c r="I38" s="170"/>
      <c r="J38" s="170"/>
      <c r="K38" s="170"/>
      <c r="L38" s="170"/>
      <c r="M38" s="170"/>
      <c r="N38" s="170"/>
      <c r="O38" s="170"/>
      <c r="P38" s="170"/>
    </row>
    <row r="39" spans="1:16" x14ac:dyDescent="0.3">
      <c r="A39" s="171" t="str">
        <f>REINSCRIPCION!D53</f>
        <v/>
      </c>
      <c r="B39" s="171"/>
      <c r="C39" s="171"/>
      <c r="D39" s="171"/>
      <c r="E39" s="171"/>
      <c r="F39" s="171"/>
      <c r="G39" s="170"/>
      <c r="H39" s="170"/>
      <c r="I39" s="170"/>
      <c r="J39" s="170"/>
      <c r="K39" s="170"/>
      <c r="L39" s="170"/>
      <c r="M39" s="170"/>
      <c r="N39" s="170"/>
      <c r="O39" s="170"/>
      <c r="P39" s="170"/>
    </row>
    <row r="40" spans="1:16" x14ac:dyDescent="0.3">
      <c r="A40" s="376" t="str">
        <f>IF(TIPODEPERSONA="MORAL","REPRESENTANTE: "&amp;SUBSTITUTE(IFERROR(INDEX(DATOS!P:P,MATCH(IF(O4="SI",VALUE(C21),VALUE(REPORTE!C22)),DATOS!BY:BY,0),1),""),";","",1),"NOMBRE Y FIRMA DEL SOLICITANTE")</f>
        <v>NOMBRE Y FIRMA DEL SOLICITANTE</v>
      </c>
      <c r="B40" s="376"/>
      <c r="C40" s="376"/>
      <c r="D40" s="376"/>
      <c r="E40" s="376"/>
      <c r="F40" s="376"/>
      <c r="G40" s="376"/>
      <c r="H40" s="376"/>
      <c r="I40" s="376"/>
      <c r="J40" s="376"/>
      <c r="K40" s="170"/>
      <c r="L40" s="170"/>
      <c r="M40" s="170"/>
      <c r="N40" s="170"/>
      <c r="O40" s="170"/>
      <c r="P40" s="170"/>
    </row>
    <row r="41" spans="1:16" x14ac:dyDescent="0.3">
      <c r="A41" s="171"/>
      <c r="B41" s="171"/>
      <c r="C41" s="171"/>
      <c r="D41" s="171"/>
      <c r="E41" s="171"/>
      <c r="F41" s="171"/>
      <c r="G41" s="170"/>
      <c r="H41" s="170"/>
      <c r="I41" s="170"/>
      <c r="J41" s="170"/>
      <c r="K41" s="170"/>
      <c r="L41" s="170"/>
      <c r="M41" s="170"/>
      <c r="N41" s="170"/>
      <c r="O41" s="170"/>
      <c r="P41" s="170"/>
    </row>
    <row r="42" spans="1:16" ht="9.75" customHeight="1" x14ac:dyDescent="0.3">
      <c r="A42" s="170"/>
      <c r="B42" s="170"/>
      <c r="C42" s="170"/>
      <c r="D42" s="170"/>
      <c r="E42" s="170"/>
      <c r="F42" s="170"/>
      <c r="G42" s="170"/>
      <c r="H42" s="170"/>
      <c r="I42" s="170"/>
      <c r="J42" s="170"/>
      <c r="K42" s="170"/>
      <c r="L42" s="170"/>
      <c r="M42" s="170"/>
      <c r="N42" s="170"/>
      <c r="O42" s="170"/>
      <c r="P42" s="170"/>
    </row>
    <row r="43" spans="1:16" ht="10.5" customHeight="1" x14ac:dyDescent="0.3">
      <c r="A43" s="170"/>
      <c r="B43" s="170"/>
      <c r="C43" s="170"/>
      <c r="D43" s="170"/>
      <c r="E43" s="170"/>
      <c r="F43" s="170"/>
      <c r="G43" s="170"/>
      <c r="H43" s="170"/>
      <c r="I43" s="170"/>
      <c r="J43" s="170"/>
      <c r="K43" s="170"/>
      <c r="L43" s="170"/>
      <c r="M43" s="170"/>
      <c r="N43" s="170"/>
      <c r="O43" s="170"/>
      <c r="P43" s="170"/>
    </row>
    <row r="44" spans="1:16" x14ac:dyDescent="0.3">
      <c r="A44" s="175"/>
      <c r="B44" s="174"/>
      <c r="C44" s="174"/>
      <c r="D44" s="174"/>
      <c r="E44" s="174"/>
      <c r="F44" s="174"/>
      <c r="G44" s="174"/>
      <c r="H44" s="174"/>
      <c r="I44" s="170"/>
      <c r="J44" s="170"/>
      <c r="K44" s="170"/>
      <c r="L44" s="170"/>
      <c r="M44" s="170"/>
      <c r="N44" s="170"/>
      <c r="O44" s="170"/>
      <c r="P44" s="170"/>
    </row>
    <row r="45" spans="1:16" x14ac:dyDescent="0.3">
      <c r="A45" s="176" t="str">
        <f>UPPER(TRABAJADOR)</f>
        <v>ING. JUAN CARLOS FLORES VILLARREAL</v>
      </c>
      <c r="B45" s="176"/>
      <c r="C45" s="176"/>
      <c r="D45" s="176"/>
      <c r="E45" s="176"/>
      <c r="F45" s="176"/>
      <c r="G45" s="170"/>
      <c r="H45" s="170"/>
      <c r="I45" s="170"/>
      <c r="J45" s="170"/>
      <c r="K45" s="170"/>
      <c r="L45" s="170"/>
      <c r="M45" s="170"/>
      <c r="N45" s="170"/>
      <c r="O45" s="170"/>
      <c r="P45" s="170"/>
    </row>
    <row r="46" spans="1:16" x14ac:dyDescent="0.3">
      <c r="A46" s="376" t="s">
        <v>10462</v>
      </c>
      <c r="B46" s="376"/>
      <c r="C46" s="376"/>
      <c r="D46" s="376"/>
      <c r="E46" s="376"/>
      <c r="F46" s="376"/>
      <c r="G46" s="376"/>
      <c r="H46" s="376"/>
      <c r="I46" s="376"/>
      <c r="J46" s="376"/>
      <c r="K46" s="376"/>
      <c r="L46" s="376"/>
      <c r="M46" s="170"/>
      <c r="N46" s="170"/>
      <c r="O46" s="170"/>
      <c r="P46" s="170"/>
    </row>
    <row r="47" spans="1:16" ht="13.5" customHeight="1" x14ac:dyDescent="0.3">
      <c r="A47" s="142"/>
      <c r="B47" s="142"/>
      <c r="C47" s="142"/>
      <c r="D47" s="142"/>
      <c r="E47" s="142"/>
      <c r="F47" s="142"/>
      <c r="G47" s="142"/>
      <c r="H47" s="142"/>
      <c r="I47" s="142"/>
      <c r="J47" s="142"/>
      <c r="K47" s="142"/>
      <c r="L47" s="142"/>
      <c r="M47" s="142"/>
      <c r="N47" s="142"/>
      <c r="O47" s="142"/>
      <c r="P47" s="142"/>
    </row>
    <row r="48" spans="1:16" x14ac:dyDescent="0.3">
      <c r="A48" s="142"/>
      <c r="B48" s="142"/>
      <c r="C48" s="142"/>
      <c r="D48" s="142"/>
      <c r="E48" s="142"/>
      <c r="F48" s="142"/>
      <c r="G48" s="142"/>
      <c r="H48" s="142"/>
      <c r="I48" s="142"/>
      <c r="J48" s="142"/>
      <c r="K48" s="142"/>
      <c r="L48" s="142"/>
      <c r="M48" s="142"/>
      <c r="N48" s="142"/>
      <c r="O48" s="142"/>
      <c r="P48" s="142"/>
    </row>
    <row r="49" spans="1:16" x14ac:dyDescent="0.3">
      <c r="A49" s="142"/>
      <c r="B49" s="142"/>
      <c r="C49" s="142"/>
      <c r="D49" s="142"/>
      <c r="E49" s="142"/>
      <c r="F49" s="142"/>
      <c r="G49" s="142"/>
      <c r="H49" s="142"/>
      <c r="I49" s="142"/>
      <c r="J49" s="142"/>
      <c r="K49" s="142"/>
      <c r="L49" s="142"/>
      <c r="M49" s="142"/>
      <c r="N49" s="142"/>
      <c r="O49" s="142"/>
      <c r="P49" s="142"/>
    </row>
    <row r="50" spans="1:16" x14ac:dyDescent="0.3">
      <c r="A50" s="142"/>
      <c r="B50" s="142"/>
      <c r="C50" s="142"/>
      <c r="D50" s="142"/>
      <c r="E50" s="142"/>
      <c r="F50" s="142"/>
      <c r="G50" s="142"/>
      <c r="H50" s="142"/>
      <c r="I50" s="142"/>
      <c r="J50" s="142"/>
      <c r="K50" s="142"/>
      <c r="L50" s="142"/>
      <c r="M50" s="142"/>
      <c r="N50" s="142"/>
      <c r="O50" s="142"/>
      <c r="P50" s="142"/>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83" t="s">
        <v>105</v>
      </c>
      <c r="C1" s="383"/>
      <c r="D1" s="383"/>
      <c r="E1" s="383"/>
      <c r="F1" s="383"/>
      <c r="G1" s="383"/>
      <c r="H1" s="383"/>
      <c r="I1" s="383"/>
      <c r="J1" s="383"/>
      <c r="K1" s="383"/>
      <c r="L1" s="383"/>
      <c r="M1" s="383"/>
      <c r="N1" s="383"/>
      <c r="O1" s="383"/>
      <c r="P1" s="383"/>
      <c r="Q1" s="383"/>
      <c r="R1">
        <f>IF(B12="PERSONA MORAL",1,"")</f>
        <v>1</v>
      </c>
      <c r="AA1" s="12" t="s">
        <v>91</v>
      </c>
      <c r="AB1" t="s">
        <v>19</v>
      </c>
    </row>
    <row r="2" spans="1:28" ht="18.75" x14ac:dyDescent="0.3">
      <c r="B2" s="383" t="str">
        <f>"DELEGACION ESTATAL EN "&amp;UPPER(ESTADO)</f>
        <v>DELEGACION ESTATAL EN NUEVO LEÓN</v>
      </c>
      <c r="C2" s="383"/>
      <c r="D2" s="383"/>
      <c r="E2" s="383"/>
      <c r="F2" s="383"/>
      <c r="G2" s="383"/>
      <c r="H2" s="383"/>
      <c r="I2" s="383"/>
      <c r="J2" s="383"/>
      <c r="K2" s="383"/>
      <c r="L2" s="383"/>
      <c r="M2" s="383"/>
      <c r="N2" s="383"/>
      <c r="O2" s="383"/>
      <c r="P2" s="383"/>
      <c r="Q2" s="383"/>
      <c r="AA2" s="12" t="s">
        <v>92</v>
      </c>
      <c r="AB2" t="s">
        <v>15</v>
      </c>
    </row>
    <row r="3" spans="1:28" ht="18.75" x14ac:dyDescent="0.3">
      <c r="B3" s="168"/>
      <c r="C3" s="384" t="s">
        <v>101</v>
      </c>
      <c r="D3" s="384"/>
      <c r="E3" s="384"/>
      <c r="F3" s="384"/>
      <c r="G3" s="384"/>
      <c r="H3" s="384"/>
      <c r="I3" s="384"/>
      <c r="J3" s="384"/>
      <c r="K3" s="384"/>
      <c r="L3" s="384"/>
      <c r="M3" s="384"/>
      <c r="N3" s="384"/>
      <c r="O3" s="384"/>
      <c r="P3" s="384"/>
      <c r="Q3" s="384"/>
      <c r="AA3" s="12"/>
    </row>
    <row r="4" spans="1:28" ht="15.75" x14ac:dyDescent="0.25">
      <c r="B4" s="381" t="s">
        <v>172</v>
      </c>
      <c r="C4" s="381"/>
      <c r="D4" s="381"/>
      <c r="E4" s="381"/>
      <c r="F4" s="381"/>
      <c r="G4" s="381"/>
      <c r="H4" s="381"/>
      <c r="I4" s="381"/>
      <c r="J4" s="381"/>
      <c r="K4" s="381"/>
      <c r="L4" s="381"/>
      <c r="M4" s="381"/>
      <c r="N4" s="381"/>
      <c r="O4" s="381"/>
      <c r="P4" s="381"/>
      <c r="Q4" s="381"/>
      <c r="Z4" s="12"/>
    </row>
    <row r="5" spans="1:28" ht="15.75" x14ac:dyDescent="0.25">
      <c r="B5" s="381" t="s">
        <v>10528</v>
      </c>
      <c r="C5" s="381"/>
      <c r="D5" s="381"/>
      <c r="E5" s="381"/>
      <c r="F5" s="381"/>
      <c r="G5" s="381"/>
      <c r="H5" s="381"/>
      <c r="I5" s="381"/>
      <c r="J5" s="381"/>
      <c r="K5" s="381"/>
      <c r="L5" s="381"/>
      <c r="M5" s="381"/>
      <c r="N5" s="381"/>
      <c r="O5" s="381"/>
      <c r="P5" s="381"/>
      <c r="Q5" s="381"/>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82"/>
      <c r="C11" s="382"/>
      <c r="D11" s="27"/>
      <c r="E11" s="2"/>
      <c r="F11" s="2"/>
    </row>
    <row r="12" spans="1:28" hidden="1" x14ac:dyDescent="0.25">
      <c r="B12" s="382" t="s">
        <v>92</v>
      </c>
      <c r="C12" s="382"/>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2025-10-30T20:41:10Z</cp:lastPrinted>
  <dcterms:created xsi:type="dcterms:W3CDTF">2019-10-18T13:17:58Z</dcterms:created>
  <dcterms:modified xsi:type="dcterms:W3CDTF">2025-10-30T20:41:42Z</dcterms:modified>
</cp:coreProperties>
</file>