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2" i="4" l="1"/>
  <c r="A40" i="32" l="1"/>
  <c r="D50" i="27"/>
  <c r="B61" i="4"/>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C24" i="4" l="1"/>
  <c r="J21" i="4"/>
  <c r="K30" i="4"/>
  <c r="J76" i="4"/>
  <c r="O51" i="4" s="1"/>
  <c r="C65" i="4"/>
  <c r="C68" i="4"/>
  <c r="N1" i="4"/>
  <c r="L15" i="4" s="1"/>
  <c r="C23" i="4"/>
  <c r="J22" i="4"/>
  <c r="J23" i="4"/>
  <c r="J20" i="4"/>
  <c r="H74" i="4"/>
  <c r="B92" i="4"/>
  <c r="B39" i="4" l="1"/>
  <c r="B40" i="4" s="1"/>
  <c r="D40" i="4" s="1"/>
  <c r="K68" i="4"/>
  <c r="H68" i="4"/>
  <c r="H71" i="4"/>
  <c r="K71" i="4"/>
  <c r="D39" i="4"/>
  <c r="C71" i="4"/>
  <c r="K65" i="4"/>
  <c r="H65" i="4"/>
  <c r="AG1" i="4"/>
</calcChain>
</file>

<file path=xl/sharedStrings.xml><?xml version="1.0" encoding="utf-8"?>
<sst xmlns="http://schemas.openxmlformats.org/spreadsheetml/2006/main" count="20695" uniqueCount="10595">
  <si>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</si>
  <si>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</si>
  <si>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</si>
  <si>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</si>
  <si>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</si>
  <si>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</si>
  <si>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</si>
  <si>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</si>
  <si>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</si>
  <si>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</si>
  <si>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</si>
  <si>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</si>
  <si>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</si>
  <si>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</si>
  <si>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</si>
  <si>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</si>
  <si>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</si>
  <si>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</si>
  <si>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</si>
  <si>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</si>
  <si>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</si>
  <si>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</si>
  <si>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</si>
  <si>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</si>
  <si>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</si>
  <si>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</si>
  <si>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</si>
  <si>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</si>
  <si>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</si>
  <si>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</si>
  <si>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</si>
  <si>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</si>
  <si>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</si>
  <si>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</si>
  <si>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</si>
  <si>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</si>
  <si>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</si>
  <si>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</si>
  <si>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</si>
  <si>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</si>
  <si>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</si>
  <si>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</si>
  <si>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</si>
  <si>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</si>
  <si>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</si>
  <si>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</si>
  <si>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</si>
  <si>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</si>
  <si>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</si>
  <si>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</si>
  <si>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</si>
  <si>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</si>
  <si>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</si>
  <si>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</si>
  <si>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</si>
  <si>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</si>
  <si>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</si>
  <si>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</si>
  <si>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</si>
  <si>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</si>
  <si>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</si>
  <si>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</si>
  <si>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</si>
  <si>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</si>
  <si>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</si>
  <si>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</si>
  <si>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</si>
  <si>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</si>
  <si>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</si>
  <si>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</si>
  <si>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</si>
  <si>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</si>
  <si>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</si>
  <si>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</si>
  <si>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</si>
  <si>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</si>
  <si>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</si>
  <si>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</si>
  <si>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</si>
  <si>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</si>
  <si>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</si>
  <si>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</si>
  <si>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</si>
  <si>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</si>
  <si>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</si>
  <si>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</si>
  <si>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</si>
  <si>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</si>
  <si>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</si>
  <si>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</si>
  <si>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</si>
  <si>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</si>
  <si>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</si>
  <si>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</si>
  <si>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</si>
  <si>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</si>
  <si>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</si>
  <si>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</si>
  <si>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</si>
  <si>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</si>
  <si>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</si>
  <si>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</si>
  <si>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</si>
  <si>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</si>
  <si>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</si>
  <si>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</si>
  <si>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</si>
  <si>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</si>
  <si>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</si>
  <si>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</si>
  <si>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</si>
  <si>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</si>
  <si>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</si>
  <si>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</si>
  <si>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</si>
  <si>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</si>
  <si>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</si>
  <si>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</si>
  <si>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</si>
  <si>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</si>
  <si>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</si>
  <si>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</si>
  <si>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</si>
  <si>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</si>
  <si>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</si>
  <si>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</si>
  <si>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</si>
  <si>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</si>
  <si>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</si>
  <si>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</si>
  <si>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</si>
  <si>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</si>
  <si>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</si>
  <si>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</si>
  <si>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</si>
  <si>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</si>
  <si>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</si>
  <si>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</si>
  <si>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</si>
  <si>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</si>
  <si>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</si>
  <si>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</si>
  <si>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</si>
  <si>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</si>
  <si>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</si>
  <si>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</si>
  <si>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</si>
  <si>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</si>
  <si>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</si>
  <si>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</si>
  <si>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</si>
  <si>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</si>
  <si>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</si>
  <si>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</si>
  <si>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</si>
  <si>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</si>
  <si>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</si>
  <si>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</si>
  <si>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</si>
  <si>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</si>
  <si>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</si>
  <si>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</si>
  <si>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</si>
  <si>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</si>
  <si>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</si>
  <si>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</si>
  <si>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</si>
  <si>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</si>
  <si>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</si>
  <si>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</si>
  <si>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</si>
  <si>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</si>
  <si>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</si>
  <si>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</si>
  <si>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</si>
  <si>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</si>
  <si>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</si>
  <si>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</si>
  <si>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</si>
  <si>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</si>
  <si>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</si>
  <si>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</si>
  <si>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</si>
  <si>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</si>
  <si>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</si>
  <si>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</si>
  <si>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</si>
  <si>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</si>
  <si>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</si>
  <si>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</si>
  <si>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</si>
  <si>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</si>
  <si>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</si>
  <si>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</si>
  <si>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</si>
  <si>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</si>
  <si>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</si>
  <si>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</si>
  <si>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</si>
  <si>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</si>
  <si>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</si>
  <si>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</si>
  <si>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</si>
  <si>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</si>
  <si>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</si>
  <si>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</si>
  <si>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</si>
  <si>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</si>
  <si>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</si>
  <si>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</si>
  <si>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</si>
  <si>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</si>
  <si>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</si>
  <si>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</si>
  <si>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</si>
  <si>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</si>
  <si>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</si>
  <si>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</si>
  <si>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</si>
  <si>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</si>
  <si>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</si>
  <si>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</si>
  <si>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</si>
  <si>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</si>
  <si>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</si>
  <si>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</si>
  <si>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</si>
  <si>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</si>
  <si>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</si>
  <si>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</si>
  <si>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</si>
  <si>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</si>
  <si>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</si>
  <si>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</si>
  <si>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</si>
  <si>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</si>
  <si>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</si>
  <si>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</si>
  <si>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</si>
  <si>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</si>
  <si>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</si>
  <si>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</si>
  <si>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</si>
  <si>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</si>
  <si>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</si>
  <si>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</si>
  <si>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</si>
  <si>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</si>
  <si>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</si>
  <si>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</si>
  <si>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</si>
  <si>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</si>
  <si>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</si>
  <si>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</si>
  <si>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</si>
  <si>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</si>
  <si>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</si>
  <si>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</si>
  <si>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</si>
  <si>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</si>
  <si>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</si>
  <si>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</si>
  <si>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</si>
  <si>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</si>
  <si>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</si>
  <si>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</si>
  <si>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</si>
  <si>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</si>
  <si>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</si>
  <si>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</si>
  <si>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</si>
  <si>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</si>
  <si>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</si>
  <si>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</si>
  <si>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</si>
  <si>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</si>
  <si>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</si>
  <si>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</si>
  <si>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</si>
  <si>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</si>
  <si>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</si>
  <si>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</si>
  <si>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</si>
  <si>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</si>
  <si>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</si>
  <si>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</si>
  <si>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</si>
  <si>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</si>
  <si>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</si>
  <si>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</si>
  <si>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</si>
  <si>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</si>
  <si>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</si>
  <si>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</si>
  <si>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</si>
  <si>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</si>
  <si>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</si>
  <si>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</si>
  <si>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</si>
  <si>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</si>
  <si>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</si>
  <si>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</si>
  <si>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</si>
  <si>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</si>
  <si>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</si>
  <si>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</si>
  <si>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</si>
  <si>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</si>
  <si>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</si>
  <si>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</si>
  <si>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</si>
  <si>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</si>
  <si>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</si>
  <si>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</si>
  <si>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</si>
  <si>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</si>
  <si>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</si>
  <si>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</si>
  <si>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</si>
  <si>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</si>
  <si>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</si>
  <si>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</si>
  <si>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</si>
  <si>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</si>
  <si>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</si>
  <si>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</si>
  <si>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</si>
  <si>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</si>
  <si>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</si>
  <si>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</si>
  <si>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</si>
  <si>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</si>
  <si>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</si>
  <si>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</si>
  <si>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</si>
  <si>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</si>
  <si>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</si>
  <si>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</si>
  <si>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</si>
  <si>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</si>
  <si>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</si>
  <si>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</si>
  <si>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</si>
  <si>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</si>
  <si>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</si>
  <si>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</si>
  <si>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</si>
  <si>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</si>
  <si>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</si>
  <si>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</si>
  <si>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</si>
  <si>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</si>
  <si>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</si>
  <si>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</si>
  <si>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</si>
  <si>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</si>
  <si>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</si>
  <si>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</si>
  <si>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</si>
  <si>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</si>
  <si>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</si>
  <si>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</si>
  <si>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</si>
  <si>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</si>
  <si>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</si>
  <si>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</si>
  <si>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</si>
  <si>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</si>
  <si>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</si>
  <si>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</si>
  <si>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</si>
  <si>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</si>
  <si>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</si>
  <si>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</si>
  <si>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</si>
  <si>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</si>
  <si>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</si>
  <si>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</si>
  <si>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</si>
  <si>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</si>
  <si>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</si>
  <si>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</si>
  <si>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</si>
  <si>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</si>
  <si>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</si>
  <si>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</si>
  <si>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</si>
  <si>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</si>
  <si>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</si>
  <si>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</si>
  <si>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</si>
  <si>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</si>
  <si>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</si>
  <si>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</si>
  <si>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</si>
  <si>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</si>
  <si>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</si>
  <si>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</si>
  <si>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</si>
  <si>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</si>
  <si>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</si>
  <si>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</si>
  <si>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</si>
  <si>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</si>
  <si>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</si>
  <si>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</si>
  <si>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</si>
  <si>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</si>
  <si>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</si>
  <si>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</si>
  <si>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</si>
  <si>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</si>
  <si>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</si>
  <si>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</si>
  <si>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</si>
  <si>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</si>
  <si>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</si>
  <si>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</si>
  <si>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</si>
  <si>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</si>
  <si>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</si>
  <si>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</si>
  <si>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</si>
  <si>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</si>
  <si>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</si>
  <si>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</si>
  <si>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</si>
  <si>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</si>
  <si>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</si>
  <si>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</si>
  <si>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</si>
  <si>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</si>
  <si>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</si>
  <si>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</si>
  <si>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</si>
  <si>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</si>
  <si>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</si>
  <si>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</si>
  <si>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</si>
  <si>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</si>
  <si>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</si>
  <si>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</si>
  <si>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</si>
  <si>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</si>
  <si>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</si>
  <si>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</si>
  <si>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</si>
  <si>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</si>
  <si>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</si>
  <si>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</si>
  <si>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</si>
  <si>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</si>
  <si>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</si>
  <si>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</si>
  <si>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</si>
  <si>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</si>
  <si>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</si>
  <si>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</si>
  <si>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</si>
  <si>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</si>
  <si>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</si>
  <si>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</si>
  <si>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</si>
  <si>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</si>
  <si>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</si>
  <si>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</si>
  <si>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</si>
  <si>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</si>
  <si>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</si>
  <si>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</si>
  <si>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</si>
  <si>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</si>
  <si>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</si>
  <si>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</si>
  <si>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</si>
  <si>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</si>
  <si>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</si>
  <si>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</si>
  <si>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</si>
  <si>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</si>
  <si>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</si>
  <si>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</si>
  <si>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</si>
  <si>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</si>
  <si>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</si>
  <si>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</si>
  <si>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</si>
  <si>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</si>
  <si>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</si>
  <si>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</si>
  <si>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</si>
  <si>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</si>
  <si>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</si>
  <si>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</si>
  <si>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</si>
  <si>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</si>
  <si>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</si>
  <si>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</si>
  <si>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</si>
  <si>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</si>
  <si>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</si>
  <si>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</si>
  <si>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</si>
  <si>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</si>
  <si>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</si>
  <si>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</si>
  <si>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</si>
  <si>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</si>
  <si>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</si>
  <si>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</si>
  <si>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</si>
  <si>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</si>
  <si>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</si>
  <si>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</si>
  <si>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</si>
  <si>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</si>
  <si>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</si>
  <si>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</si>
  <si>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</si>
  <si>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</si>
  <si>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</si>
  <si>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</si>
  <si>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</si>
  <si>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</si>
  <si>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</si>
  <si>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</si>
  <si>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</si>
  <si>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</si>
  <si>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</si>
  <si>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</si>
  <si>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</si>
  <si>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</si>
  <si>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</si>
  <si>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</si>
  <si>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</si>
  <si>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</si>
  <si>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</si>
  <si>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</si>
  <si>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</si>
  <si>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</si>
  <si>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</si>
  <si>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</si>
  <si>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</si>
  <si>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</si>
  <si>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</si>
  <si>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</si>
  <si>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</si>
  <si>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</si>
  <si>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</si>
  <si>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</si>
  <si>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</si>
  <si>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</si>
  <si>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</si>
  <si>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</si>
  <si>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</si>
  <si>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</si>
  <si>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</si>
  <si>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</si>
  <si>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</si>
  <si>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</si>
  <si>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</si>
  <si>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</si>
  <si>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</si>
  <si>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</si>
  <si>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</si>
  <si>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</si>
  <si>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</si>
  <si>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</si>
  <si>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</si>
  <si>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</si>
  <si>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</si>
  <si>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</si>
  <si>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</si>
  <si>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</si>
  <si>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</si>
  <si>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</si>
  <si>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</si>
  <si>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</si>
  <si>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</si>
  <si>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</si>
  <si>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</si>
  <si>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</si>
  <si>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</si>
  <si>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</si>
  <si>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</si>
  <si>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</si>
  <si>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</si>
  <si>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</si>
  <si>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</si>
  <si>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</si>
  <si>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</si>
  <si>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</si>
  <si>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</si>
  <si>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</si>
  <si>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</si>
  <si>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</si>
  <si>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</si>
  <si>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</si>
  <si>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</si>
  <si>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</si>
  <si>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</si>
  <si>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</si>
  <si>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</si>
  <si>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</si>
  <si>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</si>
  <si>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</si>
  <si>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</si>
  <si>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</si>
  <si>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</si>
  <si>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</si>
  <si>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</si>
  <si>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</si>
  <si>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</si>
  <si>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</si>
  <si>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</si>
  <si>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</si>
  <si>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</si>
  <si>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</si>
  <si>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</si>
  <si>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</si>
  <si>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</si>
  <si>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</si>
  <si>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</si>
  <si>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</si>
  <si>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</si>
  <si>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</si>
  <si>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</si>
  <si>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</si>
  <si>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</si>
  <si>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</si>
  <si>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</si>
  <si>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</si>
  <si>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</si>
  <si>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</si>
  <si>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</si>
  <si>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</si>
  <si>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</si>
  <si>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</si>
  <si>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</si>
  <si>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</si>
  <si>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</si>
  <si>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</si>
  <si>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</si>
  <si>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</si>
  <si>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</si>
  <si>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</si>
  <si>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</si>
  <si>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</si>
  <si>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</si>
  <si>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</si>
  <si>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</si>
  <si>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</si>
  <si>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</si>
  <si>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</si>
  <si>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</si>
  <si>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</si>
  <si>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</si>
  <si>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</si>
  <si>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</si>
  <si>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</si>
  <si>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</si>
  <si>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</si>
  <si>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</si>
  <si>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</si>
  <si>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</si>
  <si>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</si>
  <si>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</si>
  <si>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</si>
  <si>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</si>
  <si>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</si>
  <si>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</si>
  <si>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</si>
  <si>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</si>
  <si>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</si>
  <si>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</si>
  <si>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</si>
  <si>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</si>
  <si>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</si>
  <si>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</si>
  <si>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</si>
  <si>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</si>
  <si>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</si>
  <si>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</si>
  <si>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</si>
  <si>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</si>
  <si>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</si>
  <si>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</si>
  <si>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</si>
  <si>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</si>
  <si>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</si>
  <si>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</si>
  <si>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</si>
  <si>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</si>
  <si>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</si>
  <si>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</si>
  <si>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</si>
  <si>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</si>
  <si>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</si>
  <si>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</si>
  <si>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</si>
  <si>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</si>
  <si>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</si>
  <si>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</si>
  <si>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</si>
  <si>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</si>
  <si>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</si>
  <si>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</si>
  <si>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</si>
  <si>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</si>
  <si>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</si>
  <si>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</si>
  <si>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</si>
  <si>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</si>
  <si>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</si>
  <si>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</si>
  <si>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</si>
  <si>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</si>
  <si>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</si>
  <si>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</si>
  <si>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</si>
  <si>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</si>
  <si>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</si>
  <si>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</si>
  <si>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</si>
  <si>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</si>
  <si>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</si>
  <si>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</si>
  <si>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</si>
  <si>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</si>
  <si>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</si>
  <si>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</si>
  <si>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</si>
  <si>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</si>
  <si>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</si>
  <si>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</si>
  <si>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</si>
  <si>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</si>
  <si>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</si>
  <si>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</si>
  <si>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</si>
  <si>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</si>
  <si>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</si>
  <si>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</si>
  <si>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</si>
  <si>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</si>
  <si>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</si>
  <si>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</si>
  <si>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</si>
  <si>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</si>
  <si>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</si>
  <si>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</si>
  <si>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</si>
  <si>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</si>
  <si>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</si>
  <si>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</si>
  <si>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</si>
  <si>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</si>
  <si>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</si>
  <si>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</si>
  <si>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</si>
  <si>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</si>
  <si>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</si>
  <si>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</si>
  <si>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</si>
  <si>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</si>
  <si>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</si>
  <si>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</si>
  <si>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</si>
  <si>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</si>
  <si>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</si>
  <si>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</si>
  <si>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</si>
  <si>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</si>
  <si>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</si>
  <si>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</si>
  <si>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</si>
  <si>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</si>
  <si>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</si>
  <si>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</si>
  <si>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</si>
  <si>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</si>
  <si>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</si>
  <si>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</si>
  <si>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</si>
  <si>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</si>
  <si>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</si>
  <si>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</si>
  <si>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</si>
  <si>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</si>
  <si>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</si>
  <si>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</si>
  <si>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</si>
  <si>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</si>
  <si>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</si>
  <si>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</si>
  <si>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</si>
  <si>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</si>
  <si>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</si>
  <si>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</si>
  <si>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</si>
  <si>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</si>
  <si>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</si>
  <si>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</si>
  <si>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</si>
  <si>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</si>
  <si>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</si>
  <si>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</si>
  <si>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</si>
  <si>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</si>
  <si>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</si>
  <si>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</si>
  <si>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</si>
  <si>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</si>
  <si>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</si>
  <si>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</si>
  <si>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</si>
  <si>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</si>
  <si>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</si>
  <si>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</si>
  <si>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</si>
  <si>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</si>
  <si>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</si>
  <si>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</si>
  <si>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</si>
  <si>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</si>
  <si>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</si>
  <si>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</si>
  <si>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</si>
  <si>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</si>
  <si>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</si>
  <si>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</si>
  <si>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</si>
  <si>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</si>
  <si>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</si>
  <si>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</si>
  <si>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</si>
  <si>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</si>
  <si>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</si>
  <si>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</si>
  <si>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</si>
  <si>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</si>
  <si>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</si>
  <si>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</si>
  <si>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</si>
  <si>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</si>
  <si>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</si>
  <si>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</si>
  <si>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</si>
  <si>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</si>
  <si>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</si>
  <si>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</si>
  <si>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</si>
  <si>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</si>
  <si>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</si>
  <si>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</si>
  <si>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</si>
  <si>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</si>
  <si>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</si>
  <si>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</si>
  <si>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</si>
  <si>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</si>
  <si>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</si>
  <si>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</si>
  <si>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</si>
  <si>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</si>
  <si>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</si>
  <si>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</si>
  <si>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</si>
  <si>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</si>
  <si>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</si>
  <si>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</si>
  <si>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</si>
  <si>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</si>
  <si>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</si>
  <si>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</si>
  <si>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</si>
  <si>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</si>
  <si>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</si>
  <si>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</si>
  <si>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</si>
  <si>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</si>
  <si>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</si>
  <si>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</si>
  <si>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</si>
  <si>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</si>
  <si>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</si>
  <si>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</si>
  <si>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</si>
  <si>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</si>
  <si>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</si>
  <si>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</si>
  <si>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</si>
  <si>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</si>
  <si>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</si>
  <si>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</si>
  <si>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</si>
  <si>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</si>
  <si>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</si>
  <si>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</si>
  <si>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</si>
  <si>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</si>
  <si>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</si>
  <si>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</si>
  <si>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</si>
  <si>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</si>
  <si>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</si>
  <si>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</si>
  <si>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</si>
  <si>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</si>
  <si>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</si>
  <si>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</si>
  <si>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</si>
  <si>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</si>
  <si>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</si>
  <si>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</si>
  <si>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</si>
  <si>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</si>
  <si>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</si>
  <si>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</si>
  <si>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</si>
  <si>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</si>
  <si>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</si>
  <si>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</si>
  <si>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</si>
  <si>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</si>
  <si>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</si>
  <si>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</si>
  <si>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</si>
  <si>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</si>
  <si>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</si>
  <si>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</si>
  <si>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</si>
  <si>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</si>
  <si>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</si>
  <si>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</si>
  <si>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</si>
  <si>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</si>
  <si>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</si>
  <si>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</si>
  <si>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</si>
  <si>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</si>
  <si>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</si>
  <si>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</si>
  <si>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</si>
  <si>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</si>
  <si>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</si>
  <si>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</si>
  <si>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</si>
  <si>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</si>
  <si>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</si>
  <si>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</si>
  <si>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</si>
  <si>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</si>
  <si>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</si>
  <si>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</si>
  <si>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</si>
  <si>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</si>
  <si>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</si>
  <si>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</si>
  <si>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</si>
  <si>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</si>
  <si>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</si>
  <si>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</si>
  <si>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</si>
  <si>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</si>
  <si>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</si>
  <si>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</si>
  <si>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</si>
  <si>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</si>
  <si>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</si>
  <si>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</si>
  <si>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</si>
  <si>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</si>
  <si>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</si>
  <si>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</si>
  <si>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</si>
  <si>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</si>
  <si>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</si>
  <si>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</si>
  <si>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</si>
  <si>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</si>
  <si>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</si>
  <si>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</si>
  <si>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</si>
  <si>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</si>
  <si>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</si>
  <si>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</si>
  <si>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</si>
  <si>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</si>
  <si>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</si>
  <si>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</si>
  <si>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</si>
  <si>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</si>
  <si>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</si>
  <si>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</si>
  <si>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</si>
  <si>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</si>
  <si>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</si>
  <si>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</si>
  <si>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</si>
  <si>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</si>
  <si>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</si>
  <si>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</si>
  <si>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</si>
  <si>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</si>
  <si>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</si>
  <si>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</si>
  <si>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</si>
  <si>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</si>
  <si>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</si>
  <si>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</si>
  <si>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</si>
  <si>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</si>
  <si>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</si>
  <si>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</si>
  <si>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</si>
  <si>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</si>
  <si>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</si>
  <si>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</si>
  <si>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</si>
  <si>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</si>
  <si>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</si>
  <si>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</si>
  <si>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</si>
  <si>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</si>
  <si>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</si>
  <si>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</si>
  <si>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</si>
  <si>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</si>
  <si>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</si>
  <si>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</si>
  <si>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</si>
  <si>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</si>
  <si>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</si>
  <si>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</si>
  <si>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</si>
  <si>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</si>
  <si>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</si>
  <si>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</si>
  <si>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</si>
  <si>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</si>
  <si>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</si>
  <si>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</si>
  <si>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</si>
  <si>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</si>
  <si>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</si>
  <si>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</si>
  <si>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</si>
  <si>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</si>
  <si>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</si>
  <si>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</si>
  <si>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</si>
  <si>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</si>
  <si>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</si>
  <si>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</si>
  <si>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</si>
  <si>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</si>
  <si>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</si>
  <si>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</si>
  <si>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</si>
  <si>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</si>
  <si>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</si>
  <si>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</si>
  <si>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</si>
  <si>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</si>
  <si>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</si>
  <si>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</si>
  <si>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</si>
  <si>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</si>
  <si>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</si>
  <si>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</si>
  <si>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</si>
  <si>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</si>
  <si>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</si>
  <si>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</si>
  <si>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</si>
  <si>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</si>
  <si>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</si>
  <si>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</si>
  <si>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</si>
  <si>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</si>
  <si>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</si>
  <si>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</si>
  <si>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</si>
  <si>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</si>
  <si>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</si>
  <si>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</si>
  <si>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</si>
  <si>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</si>
  <si>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</si>
  <si>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</si>
  <si>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</si>
  <si>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</si>
  <si>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</si>
  <si>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</si>
  <si>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</si>
  <si>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</si>
  <si>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</si>
  <si>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</si>
  <si>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</si>
  <si>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</si>
  <si>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</si>
  <si>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</si>
  <si>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</si>
  <si>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</si>
  <si>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</si>
  <si>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</si>
  <si>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</si>
  <si>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</si>
  <si>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</si>
  <si>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</si>
  <si>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</si>
  <si>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</si>
  <si>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</si>
  <si>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</si>
  <si>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</si>
  <si>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</si>
  <si>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</si>
  <si>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</si>
  <si>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</si>
  <si>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</si>
  <si>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</si>
  <si>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</si>
  <si>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</si>
  <si>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</si>
  <si>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</si>
  <si>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</si>
  <si>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</si>
  <si>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</si>
  <si>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</si>
  <si>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</si>
  <si>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</si>
  <si>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</si>
  <si>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</si>
  <si>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</si>
  <si>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</si>
  <si>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</si>
  <si>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</si>
  <si>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</si>
  <si>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</si>
  <si>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</si>
  <si>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</si>
  <si>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</si>
  <si>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</si>
  <si>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</si>
  <si>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</si>
  <si>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</si>
  <si>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</si>
  <si>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</si>
  <si>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</si>
  <si>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</si>
  <si>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</si>
  <si>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</si>
  <si>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</si>
  <si>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</si>
  <si>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</si>
  <si>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</si>
  <si>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</si>
  <si>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</si>
  <si>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</si>
  <si>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</si>
  <si>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</si>
  <si>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</si>
  <si>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</si>
  <si>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</si>
  <si>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</si>
  <si>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</si>
  <si>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</si>
  <si>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</si>
  <si>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</si>
  <si>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</si>
  <si>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</si>
  <si>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</si>
  <si>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</si>
  <si>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</si>
  <si>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</si>
  <si>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</si>
  <si>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</si>
  <si>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</si>
  <si>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</si>
  <si>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</si>
  <si>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</si>
  <si>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</si>
  <si>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</si>
  <si>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</si>
  <si>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</si>
  <si>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</si>
  <si>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</si>
  <si>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</si>
  <si>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</si>
  <si>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</si>
  <si>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</si>
  <si>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</si>
  <si>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</si>
  <si>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</si>
  <si>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</si>
  <si>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</si>
  <si>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</si>
  <si>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</si>
  <si>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</si>
  <si>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</si>
  <si>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</si>
  <si>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</si>
  <si>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</si>
  <si>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</si>
  <si>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</si>
  <si>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</si>
  <si>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</si>
  <si>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</si>
  <si>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</si>
  <si>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</si>
  <si>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</si>
  <si>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</si>
  <si>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</si>
  <si>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</si>
  <si>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</si>
  <si>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</si>
  <si>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</si>
  <si>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</si>
  <si>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</si>
  <si>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</si>
  <si>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</si>
  <si>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</si>
  <si>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</si>
  <si>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</si>
  <si>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</si>
  <si>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</si>
  <si>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</si>
  <si>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</si>
  <si>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</si>
  <si>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</si>
  <si>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</si>
  <si>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</si>
  <si>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</si>
  <si>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</si>
  <si>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</si>
  <si>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</si>
  <si>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</si>
  <si>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</si>
  <si>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</si>
  <si>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</si>
  <si>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</si>
  <si>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</si>
  <si>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</si>
  <si>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</si>
  <si>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</si>
  <si>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</si>
  <si>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</si>
  <si>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</si>
  <si>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</si>
  <si>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</si>
  <si>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</si>
  <si>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</si>
  <si>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</si>
  <si>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</si>
  <si>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</si>
  <si>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</si>
  <si>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</si>
  <si>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</si>
  <si>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</si>
  <si>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</si>
  <si>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</si>
  <si>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</si>
  <si>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</si>
  <si>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</si>
  <si>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</si>
  <si>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</si>
  <si>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</si>
  <si>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</si>
  <si>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</si>
  <si>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</si>
  <si>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</si>
  <si>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</si>
  <si>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</si>
  <si>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</si>
  <si>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</si>
  <si>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</si>
  <si>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</si>
  <si>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</si>
  <si>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</si>
  <si>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</si>
  <si>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</si>
  <si>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</si>
  <si>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</si>
  <si>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</si>
  <si>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</si>
  <si>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</si>
  <si>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</si>
  <si>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</si>
  <si>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</si>
  <si>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</si>
  <si>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</si>
  <si>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</si>
  <si>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</si>
  <si>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</si>
  <si>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</si>
  <si>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</si>
  <si>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</si>
  <si>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</si>
  <si>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</si>
  <si>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</si>
  <si>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</si>
  <si>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</si>
  <si>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</si>
  <si>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</si>
  <si>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</si>
  <si>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</si>
  <si>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</si>
  <si>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</si>
  <si>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</si>
  <si>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</si>
  <si>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</si>
  <si>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</si>
  <si>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</si>
  <si>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</si>
  <si>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</si>
  <si>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</si>
  <si>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</si>
  <si>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</si>
  <si>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</si>
  <si>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</si>
  <si>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</si>
  <si>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</si>
  <si>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</si>
  <si>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</si>
  <si>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</si>
  <si>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</si>
  <si>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</si>
  <si>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</si>
  <si>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</si>
  <si>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</si>
  <si>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</si>
  <si>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</si>
  <si>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</si>
  <si>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</si>
  <si>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</si>
  <si>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</si>
  <si>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</si>
  <si>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</si>
  <si>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</si>
  <si>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</si>
  <si>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</si>
  <si>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</si>
  <si>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</si>
  <si>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</si>
  <si>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</si>
  <si>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</si>
  <si>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</si>
  <si>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</si>
  <si>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</si>
  <si>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</si>
  <si>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</si>
  <si>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</si>
  <si>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</si>
  <si>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</si>
  <si>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</si>
  <si>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</si>
  <si>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</si>
  <si>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</si>
  <si>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</si>
  <si>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</si>
  <si>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</si>
  <si>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</si>
  <si>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</si>
  <si>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</si>
  <si>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</si>
  <si>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</si>
  <si>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</si>
  <si>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</si>
  <si>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</si>
  <si>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</si>
  <si>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</si>
  <si>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</si>
  <si>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</si>
  <si>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</si>
  <si>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</si>
  <si>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</si>
  <si>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</si>
  <si>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</si>
  <si>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</si>
  <si>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</si>
  <si>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</si>
  <si>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</si>
  <si>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</si>
  <si>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</si>
  <si>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</si>
  <si>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</si>
  <si>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</si>
  <si>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</si>
  <si>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</si>
  <si>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</si>
  <si>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</si>
  <si>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</si>
  <si>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</si>
  <si>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</si>
  <si>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</si>
  <si>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</si>
  <si>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</si>
  <si>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</si>
  <si>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</si>
  <si>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</si>
  <si>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</si>
  <si>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</si>
  <si>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</si>
  <si>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</si>
  <si>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</si>
  <si>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</si>
  <si>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</si>
  <si>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</si>
  <si>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</si>
  <si>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</si>
  <si>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</si>
  <si>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</si>
  <si>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</si>
  <si>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</si>
  <si>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</si>
  <si>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</si>
  <si>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</si>
  <si>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</si>
  <si>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</si>
  <si>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</si>
  <si>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</si>
  <si>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</si>
  <si>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</si>
  <si>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</si>
  <si>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</si>
  <si>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</si>
  <si>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</si>
  <si>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</si>
  <si>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</si>
  <si>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</si>
  <si>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</si>
  <si>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</si>
  <si>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</si>
  <si>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</si>
  <si>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</si>
  <si>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</si>
  <si>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</si>
  <si>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</si>
  <si>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</si>
  <si>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</si>
  <si>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</si>
  <si>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</si>
  <si>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</si>
  <si>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</si>
  <si>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</si>
  <si>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</si>
  <si>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</si>
  <si>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</si>
  <si>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</si>
  <si>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</si>
  <si>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</si>
  <si>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</si>
  <si>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</si>
  <si>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</si>
  <si>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</si>
  <si>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</si>
  <si>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</si>
  <si>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</si>
  <si>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</si>
  <si>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</si>
  <si>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</si>
  <si>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</si>
  <si>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</si>
  <si>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</si>
  <si>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</si>
  <si>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</si>
  <si>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</si>
  <si>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</si>
  <si>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</si>
  <si>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</si>
  <si>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</si>
  <si>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</si>
  <si>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</si>
  <si>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</si>
  <si>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</si>
  <si>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</si>
  <si>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</si>
  <si>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</si>
  <si>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</si>
  <si>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</si>
  <si>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</si>
  <si>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</si>
  <si>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</si>
  <si>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</si>
  <si>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</si>
  <si>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</si>
  <si>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</si>
  <si>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</si>
  <si>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</si>
  <si>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</si>
  <si>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</si>
  <si>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</si>
  <si>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</si>
  <si>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</si>
  <si>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</si>
  <si>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</si>
  <si>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</si>
  <si>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</si>
  <si>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</si>
  <si>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</si>
  <si>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</si>
  <si>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</si>
  <si>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</si>
  <si>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</si>
  <si>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</si>
  <si>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</si>
  <si>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</si>
  <si>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</si>
  <si>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</si>
  <si>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</si>
  <si>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</si>
  <si>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</si>
  <si>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</si>
  <si>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</si>
  <si>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</si>
  <si>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</si>
  <si>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</si>
  <si>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</si>
  <si>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</si>
  <si>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</si>
  <si>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</si>
  <si>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</si>
  <si>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</si>
  <si>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</si>
  <si>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</si>
  <si>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</si>
  <si>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</si>
  <si>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</si>
  <si>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</si>
  <si>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</si>
  <si>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</si>
  <si>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</si>
  <si>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</si>
  <si>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</si>
  <si>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</si>
  <si>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</si>
  <si>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</si>
  <si>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</si>
  <si>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</si>
  <si>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</si>
  <si>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</si>
  <si>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</si>
  <si>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</si>
  <si>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</si>
  <si>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</si>
  <si>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</si>
  <si>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</si>
  <si>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</si>
  <si>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</si>
  <si>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</si>
  <si>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</si>
  <si>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</si>
  <si>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</si>
  <si>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</si>
  <si>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</si>
  <si>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</si>
  <si>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</si>
  <si>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</si>
  <si>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</si>
  <si>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</si>
  <si>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</si>
  <si>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</si>
  <si>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</si>
  <si>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</si>
  <si>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</si>
  <si>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</si>
  <si>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</si>
  <si>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</si>
  <si>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</si>
  <si>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</si>
  <si>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</si>
  <si>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</si>
  <si>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</si>
  <si>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</si>
  <si>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</si>
  <si>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</si>
  <si>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</si>
  <si>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</si>
  <si>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</si>
  <si>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</si>
  <si>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</si>
  <si>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</si>
  <si>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</si>
  <si>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</si>
  <si>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</si>
  <si>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</si>
  <si>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</si>
  <si>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</si>
  <si>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</si>
  <si>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</si>
  <si>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</si>
  <si>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</si>
  <si>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</si>
  <si>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</si>
  <si>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</si>
  <si>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</si>
  <si>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</si>
  <si>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</si>
  <si>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</si>
  <si>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</si>
  <si>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</si>
  <si>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</si>
  <si>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</si>
  <si>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</si>
  <si>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</si>
  <si>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</si>
  <si>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</si>
  <si>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</si>
  <si>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</si>
  <si>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</si>
  <si>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</si>
  <si>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</si>
  <si>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</si>
  <si>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</si>
  <si>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</si>
  <si>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</si>
  <si>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</si>
  <si>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</si>
  <si>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</si>
  <si>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</si>
  <si>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</si>
  <si>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</si>
  <si>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</si>
  <si>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</si>
  <si>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</si>
  <si>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</si>
  <si>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</si>
  <si>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</si>
  <si>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</si>
  <si>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</si>
  <si>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</si>
  <si>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</si>
  <si>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</si>
  <si>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</si>
  <si>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</si>
  <si>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</si>
  <si>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</si>
  <si>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</si>
  <si>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</si>
  <si>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</si>
  <si>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</si>
  <si>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</si>
  <si>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</si>
  <si>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</si>
  <si>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</si>
  <si>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</si>
  <si>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</si>
  <si>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</si>
  <si>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</si>
  <si>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</si>
  <si>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</si>
  <si>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</si>
  <si>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</si>
  <si>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</si>
  <si>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</si>
  <si>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</si>
  <si>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</si>
  <si>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</si>
  <si>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</si>
  <si>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</si>
  <si>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</si>
  <si>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</si>
  <si>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</si>
  <si>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</si>
  <si>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</si>
  <si>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</si>
  <si>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</si>
  <si>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</si>
  <si>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</si>
  <si>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</si>
  <si>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</si>
  <si>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</si>
  <si>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</si>
  <si>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</si>
  <si>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</si>
  <si>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</si>
  <si>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</si>
  <si>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</si>
  <si>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</si>
  <si>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</si>
  <si>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</si>
  <si>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</si>
  <si>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</si>
  <si>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</si>
  <si>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</si>
  <si>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</si>
  <si>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</si>
  <si>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</si>
  <si>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</si>
  <si>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</si>
  <si>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</si>
  <si>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</si>
  <si>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</si>
  <si>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</si>
  <si>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</si>
  <si>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</si>
  <si>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</si>
  <si>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</si>
  <si>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</si>
  <si>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</si>
  <si>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</si>
  <si>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</si>
  <si>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</si>
  <si>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</si>
  <si>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</si>
  <si>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</si>
  <si>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</si>
  <si>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</si>
  <si>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</si>
  <si>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</si>
  <si>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</si>
  <si>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</si>
  <si>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</si>
  <si>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</si>
  <si>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</si>
  <si>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</si>
  <si>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</si>
  <si>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</si>
  <si>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</si>
  <si>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</si>
  <si>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</si>
  <si>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</si>
  <si>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</si>
  <si>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</si>
  <si>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</si>
  <si>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</si>
  <si>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</si>
  <si>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</si>
  <si>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</si>
  <si>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</si>
  <si>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</si>
  <si>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</si>
  <si>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</si>
  <si>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</si>
  <si>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</si>
  <si>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</si>
  <si>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</si>
  <si>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</si>
  <si>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</si>
  <si>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</si>
  <si>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</si>
  <si>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</si>
  <si>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</si>
  <si>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</si>
  <si>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</si>
  <si>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</si>
  <si>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</si>
  <si>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</si>
  <si>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</si>
  <si>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</si>
  <si>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</si>
  <si>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</si>
  <si>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</si>
  <si>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</si>
  <si>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</si>
  <si>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</si>
  <si>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</si>
  <si>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</si>
  <si>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</si>
  <si>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</si>
  <si>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</si>
  <si>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</si>
  <si>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</si>
  <si>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</si>
  <si>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</si>
  <si>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</si>
  <si>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</si>
  <si>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</si>
  <si>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</si>
  <si>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</si>
  <si>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</si>
  <si>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</si>
  <si>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</si>
  <si>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</si>
  <si>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</si>
  <si>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</si>
  <si>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</si>
  <si>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</si>
  <si>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</si>
  <si>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</si>
  <si>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</si>
  <si>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</si>
  <si>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</si>
  <si>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</si>
  <si>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</si>
  <si>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</si>
  <si>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</si>
  <si>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</si>
  <si>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</si>
  <si>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</si>
  <si>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</si>
  <si>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</si>
  <si>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</si>
  <si>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</si>
  <si>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</si>
  <si>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</si>
  <si>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</si>
  <si>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</si>
  <si>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</si>
  <si>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</si>
  <si>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</si>
  <si>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</si>
  <si>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</si>
  <si>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</si>
  <si>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</si>
  <si>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</si>
  <si>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</si>
  <si>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</si>
  <si>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</si>
  <si>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</si>
  <si>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</si>
  <si>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</si>
  <si>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</si>
  <si>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</si>
  <si>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</si>
  <si>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</si>
  <si>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</si>
  <si>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</si>
  <si>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</si>
  <si>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</si>
  <si>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</si>
  <si>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</si>
  <si>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</si>
  <si>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</si>
  <si>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</si>
  <si>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</si>
  <si>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</si>
  <si>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</si>
  <si>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</si>
  <si>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</si>
  <si>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</si>
  <si>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</si>
  <si>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</si>
  <si>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</si>
  <si>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</si>
  <si>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</si>
  <si>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</si>
  <si>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</si>
  <si>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</si>
  <si>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</si>
  <si>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</si>
  <si>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</si>
  <si>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</si>
  <si>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</si>
  <si>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</si>
  <si>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</si>
  <si>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</si>
  <si>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</si>
  <si>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</si>
  <si>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</si>
  <si>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</si>
  <si>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</si>
  <si>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</si>
  <si>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</si>
  <si>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</si>
  <si>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</si>
  <si>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</si>
  <si>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</si>
  <si>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</si>
  <si>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</si>
  <si>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</si>
  <si>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</si>
  <si>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</si>
  <si>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</si>
  <si>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</si>
  <si>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</si>
  <si>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</si>
  <si>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</si>
  <si>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</si>
  <si>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</si>
  <si>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</si>
  <si>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</si>
  <si>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</si>
  <si>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</si>
  <si>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</si>
  <si>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</si>
  <si>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</si>
  <si>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</si>
  <si>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</si>
  <si>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</si>
  <si>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</si>
  <si>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</si>
  <si>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</si>
  <si>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</si>
  <si>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</si>
  <si>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</si>
  <si>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</si>
  <si>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</si>
  <si>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</si>
  <si>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</si>
  <si>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</si>
  <si>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</si>
  <si>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</si>
  <si>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</si>
  <si>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</si>
  <si>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</si>
  <si>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</si>
  <si>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</si>
  <si>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</si>
  <si>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</si>
  <si>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</si>
  <si>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</si>
  <si>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</si>
  <si>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</si>
  <si>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</si>
  <si>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</si>
  <si>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</si>
  <si>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</si>
  <si>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</si>
  <si>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</si>
  <si>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</si>
  <si>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</si>
  <si>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</si>
  <si>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</si>
  <si>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</si>
  <si>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</si>
  <si>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</si>
  <si>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</si>
  <si>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</si>
  <si>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</si>
  <si>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</si>
  <si>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</si>
  <si>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</si>
  <si>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</si>
  <si>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</si>
  <si>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</si>
  <si>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</si>
  <si>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</si>
  <si>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</si>
  <si>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</si>
  <si>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</si>
  <si>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</si>
  <si>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</si>
  <si>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</si>
  <si>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</si>
  <si>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</si>
  <si>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</si>
  <si>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</si>
  <si>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</si>
  <si>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</si>
  <si>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</si>
  <si>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</si>
  <si>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</si>
  <si>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</si>
  <si>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</si>
  <si>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</si>
  <si>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</si>
  <si>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</si>
  <si>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</si>
  <si>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</si>
  <si>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</si>
  <si>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</si>
  <si>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</si>
  <si>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</si>
  <si>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</si>
  <si>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</si>
  <si>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</si>
  <si>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</si>
  <si>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</si>
  <si>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</si>
  <si>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</si>
  <si>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</si>
  <si>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</si>
  <si>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</si>
  <si>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</si>
  <si>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</si>
  <si>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</si>
  <si>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</si>
  <si>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</si>
  <si>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</si>
  <si>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</si>
  <si>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</si>
  <si>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</si>
  <si>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</si>
  <si>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</si>
  <si>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</si>
  <si>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</si>
  <si>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</si>
  <si>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</si>
  <si>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</si>
  <si>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</si>
  <si>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</si>
  <si>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</si>
  <si>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</si>
  <si>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</si>
  <si>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</si>
  <si>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</si>
  <si>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</si>
  <si>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</si>
  <si>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</si>
  <si>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</si>
  <si>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</si>
  <si>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</si>
  <si>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</si>
  <si>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</si>
  <si>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</si>
  <si>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</si>
  <si>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</si>
  <si>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</si>
  <si>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</si>
  <si>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</si>
  <si>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</si>
  <si>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</si>
  <si>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</si>
  <si>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</si>
  <si>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</si>
  <si>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</si>
  <si>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</si>
  <si>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</si>
  <si>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</si>
  <si>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</si>
  <si>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</si>
  <si>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</si>
  <si>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</si>
  <si>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</si>
  <si>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</si>
  <si>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</si>
  <si>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</si>
  <si>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</si>
  <si>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</si>
  <si>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</si>
  <si>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</si>
  <si>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</si>
  <si>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</si>
  <si>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</si>
  <si>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</si>
  <si>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</si>
  <si>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</si>
  <si>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</si>
  <si>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</si>
  <si>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</si>
  <si>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</si>
  <si>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</si>
  <si>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</si>
  <si>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</si>
  <si>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</si>
  <si>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</si>
  <si>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</si>
  <si>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</si>
  <si>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</si>
  <si>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</si>
  <si>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</si>
  <si>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</si>
  <si>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</si>
  <si>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</si>
  <si>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</si>
  <si>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</si>
  <si>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</si>
  <si>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</si>
  <si>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</si>
  <si>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</si>
  <si>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</si>
  <si>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</si>
  <si>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</si>
  <si>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</si>
  <si>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</si>
  <si>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</si>
  <si>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</si>
  <si>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</si>
  <si>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</si>
  <si>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</si>
  <si>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</si>
  <si>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</si>
  <si>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</si>
  <si>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</si>
  <si>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</si>
  <si>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</si>
  <si>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</si>
  <si>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</si>
  <si>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</si>
  <si>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</si>
  <si>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</si>
  <si>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</si>
  <si>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</si>
  <si>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</si>
  <si>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</si>
  <si>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</si>
  <si>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</si>
  <si>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</si>
  <si>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</si>
  <si>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</si>
  <si>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</si>
  <si>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</si>
  <si>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</si>
  <si>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</si>
  <si>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</si>
  <si>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</si>
  <si>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</si>
  <si>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</si>
  <si>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</si>
  <si>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</si>
  <si>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</si>
  <si>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</si>
  <si>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</si>
  <si>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</si>
  <si>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</si>
  <si>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</si>
  <si>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</si>
  <si>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</si>
  <si>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</si>
  <si>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</si>
  <si>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</si>
  <si>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</si>
  <si>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</si>
  <si>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</si>
  <si>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</si>
  <si>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</si>
  <si>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</si>
  <si>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</si>
  <si>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</si>
  <si>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</si>
  <si>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</si>
  <si>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</si>
  <si>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</si>
  <si>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</si>
  <si>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</si>
  <si>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</si>
  <si>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</si>
  <si>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</si>
  <si>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</si>
  <si>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</si>
  <si>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</si>
  <si>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</si>
  <si>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</si>
  <si>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</si>
  <si>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</si>
  <si>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</si>
  <si>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</si>
  <si>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</si>
  <si>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</si>
  <si>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</si>
  <si>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</si>
  <si>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</si>
  <si>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</si>
  <si>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</si>
  <si>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</si>
  <si>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</si>
  <si>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</si>
  <si>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</si>
  <si>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</si>
  <si>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</si>
  <si>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</si>
  <si>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</si>
  <si>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</si>
  <si>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</si>
  <si>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</si>
  <si>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</si>
  <si>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</si>
  <si>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</si>
  <si>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</si>
  <si>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</si>
  <si>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</si>
  <si>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</si>
  <si>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</si>
  <si>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</si>
  <si>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</si>
  <si>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</si>
  <si>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</si>
  <si>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</si>
  <si>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</si>
  <si>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</si>
  <si>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</si>
  <si>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</si>
  <si>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</si>
  <si>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</si>
  <si>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</si>
  <si>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</si>
  <si>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</si>
  <si>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</si>
  <si>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</si>
  <si>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</si>
  <si>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</si>
  <si>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</si>
  <si>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</si>
  <si>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</si>
  <si>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</si>
  <si>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</si>
  <si>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</si>
  <si>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</si>
  <si>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</si>
  <si>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</si>
  <si>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</si>
  <si>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</si>
  <si>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</si>
  <si>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</si>
  <si>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</si>
  <si>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</si>
  <si>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</si>
  <si>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</si>
  <si>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</si>
  <si>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</si>
  <si>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</si>
  <si>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</si>
  <si>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</si>
  <si>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</si>
  <si>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</si>
  <si>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</si>
  <si>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</si>
  <si>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</si>
  <si>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</si>
  <si>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</si>
  <si>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</si>
  <si>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</si>
  <si>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</si>
  <si>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</si>
  <si>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</si>
  <si>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</si>
  <si>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</si>
  <si>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</si>
  <si>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</si>
  <si>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</si>
  <si>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</si>
  <si>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</si>
  <si>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</si>
  <si>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</si>
  <si>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</si>
  <si>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</si>
  <si>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</si>
  <si>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</si>
  <si>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</si>
  <si>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</si>
  <si>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</si>
  <si>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</si>
  <si>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</si>
  <si>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</si>
  <si>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</si>
  <si>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</si>
  <si>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</si>
  <si>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</si>
  <si>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</si>
  <si>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</si>
  <si>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</si>
  <si>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</si>
  <si>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</si>
  <si>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</si>
  <si>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</si>
  <si>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</si>
  <si>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</si>
  <si>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</si>
  <si>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</si>
  <si>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</si>
  <si>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</si>
  <si>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</si>
  <si>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</si>
  <si>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</si>
  <si>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</si>
  <si>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</si>
  <si>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</si>
  <si>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</si>
  <si>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</si>
  <si>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</si>
  <si>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</si>
  <si>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</si>
  <si>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</si>
  <si>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</si>
  <si>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</si>
  <si>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</si>
  <si>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</si>
  <si>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</si>
  <si>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</si>
  <si>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</si>
  <si>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</si>
  <si>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</si>
  <si>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</si>
  <si>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</si>
  <si>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</si>
  <si>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</si>
  <si>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</si>
  <si>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</si>
  <si>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</si>
  <si>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</si>
  <si>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</si>
  <si>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</si>
  <si>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</si>
  <si>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</si>
  <si>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</si>
  <si>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</si>
  <si>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</si>
  <si>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</si>
  <si>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</si>
  <si>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</si>
  <si>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</si>
  <si>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</si>
  <si>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</si>
  <si>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</si>
  <si>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</si>
  <si>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</si>
  <si>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</si>
  <si>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</si>
  <si>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</si>
  <si>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</si>
  <si>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</si>
  <si>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</si>
  <si>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</si>
  <si>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</si>
  <si>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</si>
  <si>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</si>
  <si>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</si>
  <si>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</si>
  <si>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</si>
  <si>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</si>
  <si>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</si>
  <si>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</si>
  <si>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</si>
  <si>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</si>
  <si>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</si>
  <si>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</si>
  <si>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</si>
  <si>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</si>
  <si>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</si>
  <si>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</si>
  <si>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</si>
  <si>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</si>
  <si>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</si>
  <si>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</si>
  <si>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</si>
  <si>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</si>
  <si>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</si>
  <si>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</si>
  <si>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</si>
  <si>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</si>
  <si>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</si>
  <si>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</si>
  <si>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</si>
  <si>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</si>
  <si>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</si>
  <si>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</si>
  <si>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</si>
  <si>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</si>
  <si>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</si>
  <si>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</si>
  <si>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</si>
  <si>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</si>
  <si>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</si>
  <si>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</si>
  <si>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</si>
  <si>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</si>
  <si>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</si>
  <si>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</si>
  <si>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</si>
  <si>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</si>
  <si>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</si>
  <si>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</si>
  <si>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</si>
  <si>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</si>
  <si>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</si>
  <si>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</si>
  <si>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</si>
  <si>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</si>
  <si>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</si>
  <si>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</si>
  <si>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</si>
  <si>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</si>
  <si>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</si>
  <si>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</si>
  <si>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</si>
  <si>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</si>
  <si>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</si>
  <si>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</si>
  <si>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</si>
  <si>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</si>
  <si>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</si>
  <si>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</si>
  <si>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</si>
  <si>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</si>
  <si>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</si>
  <si>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</si>
  <si>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</si>
  <si>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</si>
  <si>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</si>
  <si>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</si>
  <si>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</si>
  <si>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</si>
  <si>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</si>
  <si>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</si>
  <si>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</si>
  <si>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</si>
  <si>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</si>
  <si>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</si>
  <si>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</si>
  <si>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</si>
  <si>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</si>
  <si>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</si>
  <si>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</si>
  <si>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</si>
  <si>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</si>
  <si>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</si>
  <si>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</si>
  <si>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</si>
  <si>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</si>
  <si>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</si>
  <si>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</si>
  <si>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</si>
  <si>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</si>
  <si>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</si>
  <si>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</si>
  <si>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</si>
  <si>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</si>
  <si>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</si>
  <si>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</si>
  <si>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</si>
  <si>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</si>
  <si>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</si>
  <si>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</si>
  <si>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</si>
  <si>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</si>
  <si>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</si>
  <si>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</si>
  <si>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</si>
  <si>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</si>
  <si>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</si>
  <si>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</si>
  <si>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</si>
  <si>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</si>
  <si>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</si>
  <si>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</si>
  <si>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</si>
  <si>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</si>
  <si>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</si>
  <si>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</si>
  <si>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</si>
  <si>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</si>
  <si>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</si>
  <si>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</si>
  <si>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</si>
  <si>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</si>
  <si>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</si>
  <si>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</si>
  <si>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</si>
  <si>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</si>
  <si>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</si>
  <si>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</si>
  <si>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</si>
  <si>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</si>
  <si>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</si>
  <si>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</si>
  <si>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</si>
  <si>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</si>
  <si>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</si>
  <si>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</si>
  <si>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</si>
  <si>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</si>
  <si>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</si>
  <si>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</si>
  <si>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</si>
  <si>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</si>
  <si>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</si>
  <si>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</si>
  <si>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</si>
  <si>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</si>
  <si>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</si>
  <si>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</si>
  <si>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</si>
  <si>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</si>
  <si>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</si>
  <si>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</si>
  <si>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</si>
  <si>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</si>
  <si>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</si>
  <si>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</si>
  <si>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</si>
  <si>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</si>
  <si>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</si>
  <si>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</si>
  <si>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</si>
  <si>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</si>
  <si>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</si>
  <si>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</si>
  <si>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</si>
  <si>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</si>
  <si>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</si>
  <si>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</si>
  <si>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</si>
  <si>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</si>
  <si>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</si>
  <si>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</si>
  <si>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</si>
  <si>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</si>
  <si>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</si>
  <si>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</si>
  <si>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</si>
  <si>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</si>
  <si>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</si>
  <si>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</si>
  <si>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</si>
  <si>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</si>
  <si>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</si>
  <si>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</si>
  <si>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</si>
  <si>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</si>
  <si>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</si>
  <si>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</si>
  <si>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</si>
  <si>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</si>
  <si>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</si>
  <si>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</si>
  <si>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</si>
  <si>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</si>
  <si>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</si>
  <si>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</si>
  <si>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</si>
  <si>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</si>
  <si>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</si>
  <si>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</si>
  <si>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</si>
  <si>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</si>
  <si>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</si>
  <si>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</si>
  <si>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</si>
  <si>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</si>
  <si>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</si>
  <si>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</si>
  <si>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</si>
  <si>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</si>
  <si>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</si>
  <si>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</si>
  <si>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</si>
  <si>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</si>
  <si>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</si>
  <si>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</si>
  <si>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</si>
  <si>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</si>
  <si>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</si>
  <si>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</si>
  <si>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</si>
  <si>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</si>
  <si>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</si>
  <si>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</si>
  <si>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</si>
  <si>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</si>
  <si>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</si>
  <si>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</si>
  <si>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</si>
  <si>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</si>
  <si>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</si>
  <si>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</si>
  <si>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</si>
  <si>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</si>
  <si>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</si>
  <si>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</si>
  <si>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</si>
  <si>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</si>
  <si>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</si>
  <si>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</si>
  <si>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</si>
  <si>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</si>
  <si>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</si>
  <si>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</si>
  <si>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</si>
  <si>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</si>
  <si>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</si>
  <si>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</si>
  <si>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</si>
  <si>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</si>
  <si>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</si>
  <si>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</si>
  <si>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</si>
  <si>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</si>
  <si>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</si>
  <si>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</si>
  <si>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</si>
  <si>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</si>
  <si>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</si>
  <si>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</si>
  <si>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</si>
  <si>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</si>
  <si>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</si>
  <si>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</si>
  <si>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</si>
  <si>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</si>
  <si>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</si>
  <si>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</si>
  <si>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</si>
  <si>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</si>
  <si>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</si>
  <si>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</si>
  <si>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</si>
  <si>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</si>
  <si>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</si>
  <si>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</si>
  <si>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</si>
  <si>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</si>
  <si>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</si>
  <si>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</si>
  <si>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</si>
  <si>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</si>
  <si>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</si>
  <si>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</si>
  <si>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</si>
  <si>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</si>
  <si>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</si>
  <si>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</si>
  <si>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</si>
  <si>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</si>
  <si>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</si>
  <si>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</si>
  <si>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</si>
  <si>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</si>
  <si>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</si>
  <si>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</si>
  <si>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</si>
  <si>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</si>
  <si>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</si>
  <si>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</si>
  <si>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</si>
  <si>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</si>
  <si>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</si>
  <si>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</si>
  <si>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</si>
  <si>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</si>
  <si>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</si>
  <si>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</si>
  <si>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</si>
  <si>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</si>
  <si>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</si>
  <si>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</si>
  <si>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</si>
  <si>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</si>
  <si>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</si>
  <si>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</si>
  <si>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</si>
  <si>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</si>
  <si>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</si>
  <si>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</si>
  <si>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</si>
  <si>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</si>
  <si>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</si>
  <si>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</si>
  <si>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</si>
  <si>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</si>
  <si>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</si>
  <si>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</si>
  <si>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</si>
  <si>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</si>
  <si>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</si>
  <si>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</si>
  <si>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</si>
  <si>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</si>
  <si>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</si>
  <si>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</si>
  <si>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</si>
  <si>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</si>
  <si>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</si>
  <si>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</si>
  <si>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</si>
  <si>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</si>
  <si>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</si>
  <si>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</si>
  <si>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</si>
  <si>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</si>
  <si>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</si>
  <si>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</si>
  <si>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</si>
  <si>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</si>
  <si>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</si>
  <si>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</si>
  <si>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</si>
  <si>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</si>
  <si>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</si>
  <si>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</si>
  <si>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</si>
  <si>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</si>
  <si>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</si>
  <si>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</si>
  <si>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</si>
  <si>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</si>
  <si>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</si>
  <si>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</si>
  <si>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</si>
  <si>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</si>
  <si>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</si>
  <si>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</si>
  <si>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</si>
  <si>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</si>
  <si>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</si>
  <si>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</si>
  <si>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</si>
  <si>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</si>
  <si>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</si>
  <si>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</si>
  <si>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</si>
  <si>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</si>
  <si>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</si>
  <si>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</si>
  <si>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</si>
  <si>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</si>
  <si>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</si>
  <si>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</si>
  <si>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</si>
  <si>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</si>
  <si>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</si>
  <si>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</si>
  <si>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</si>
  <si>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</si>
  <si>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</si>
  <si>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</si>
  <si>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</si>
  <si>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</si>
  <si>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</si>
  <si>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</si>
  <si>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</si>
  <si>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</si>
  <si>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</si>
  <si>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</si>
  <si>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</si>
  <si>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</si>
  <si>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</si>
  <si>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</si>
  <si>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</si>
  <si>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</si>
  <si>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</si>
  <si>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</si>
  <si>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</si>
  <si>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</si>
  <si>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</si>
  <si>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</si>
  <si>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</si>
  <si>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</si>
  <si>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</si>
  <si>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</si>
  <si>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</si>
  <si>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</si>
  <si>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</si>
  <si>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</si>
  <si>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</si>
  <si>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</si>
  <si>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</si>
  <si>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</si>
  <si>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</si>
  <si>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</si>
  <si>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</si>
  <si>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</si>
  <si>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</si>
  <si>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</si>
  <si>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</si>
  <si>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</si>
  <si>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</si>
  <si>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</si>
  <si>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</si>
  <si>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</si>
  <si>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</si>
  <si>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</si>
  <si>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</si>
  <si>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</si>
  <si>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</si>
  <si>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</si>
  <si>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</si>
  <si>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</si>
  <si>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</si>
  <si>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</si>
  <si>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</si>
  <si>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</si>
  <si>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</si>
  <si>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</si>
  <si>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</si>
  <si>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</si>
  <si>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</si>
  <si>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</si>
  <si>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</si>
  <si>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</si>
  <si>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</si>
  <si>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</si>
  <si>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</si>
  <si>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</si>
  <si>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</si>
  <si>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</si>
  <si>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</si>
  <si>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</si>
  <si>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</si>
  <si>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</si>
  <si>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</si>
  <si>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</si>
  <si>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</si>
  <si>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</si>
  <si>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</si>
  <si>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</si>
  <si>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</si>
  <si>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</si>
  <si>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</si>
  <si>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</si>
  <si>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</si>
  <si>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</si>
  <si>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</si>
  <si>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</si>
  <si>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</si>
  <si>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</si>
  <si>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</si>
  <si>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</si>
  <si>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</si>
  <si>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</si>
  <si>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</si>
  <si>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</si>
  <si>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</si>
  <si>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</si>
  <si>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</si>
  <si>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</si>
  <si>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</si>
  <si>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</si>
  <si>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</si>
  <si>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</si>
  <si>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</si>
  <si>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</si>
  <si>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</si>
  <si>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</si>
  <si>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</si>
  <si>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</si>
  <si>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</si>
  <si>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</si>
  <si>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</si>
  <si>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</si>
  <si>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</si>
  <si>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</si>
  <si>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</si>
  <si>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</si>
  <si>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</si>
  <si>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</si>
  <si>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</si>
  <si>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</si>
  <si>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</si>
  <si>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</si>
  <si>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</si>
  <si>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</si>
  <si>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</si>
  <si>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</si>
  <si>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</si>
  <si>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</si>
  <si>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</si>
  <si>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</si>
  <si>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</si>
  <si>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</si>
  <si>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</si>
  <si>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</si>
  <si>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</si>
  <si>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</si>
  <si>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</si>
  <si>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</si>
  <si>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</si>
  <si>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</si>
  <si>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</si>
  <si>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</si>
  <si>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</si>
  <si>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</si>
  <si>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</si>
  <si>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</si>
  <si>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</si>
  <si>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</si>
  <si>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</si>
  <si>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</si>
  <si>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</si>
  <si>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</si>
  <si>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</si>
  <si>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</si>
  <si>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</si>
  <si>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</si>
  <si>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</si>
  <si>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</si>
  <si>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</si>
  <si>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</si>
  <si>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</si>
  <si>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</si>
  <si>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</si>
  <si>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</si>
  <si>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</si>
  <si>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</si>
  <si>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</si>
  <si>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</si>
  <si>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</si>
  <si>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</si>
  <si>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</si>
  <si>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</si>
  <si>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</si>
  <si>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</si>
  <si>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</si>
  <si>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</si>
  <si>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</si>
  <si>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</si>
  <si>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</si>
  <si>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</si>
  <si>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</si>
  <si>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</si>
  <si>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</si>
  <si>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</si>
  <si>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</si>
  <si>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</si>
  <si>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</si>
  <si>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</si>
  <si>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</si>
  <si>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</si>
  <si>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</si>
  <si>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</si>
  <si>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</si>
  <si>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</si>
  <si>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</si>
  <si>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</si>
  <si>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</si>
  <si>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</si>
  <si>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</si>
  <si>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</si>
  <si>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</si>
  <si>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</si>
  <si>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</si>
  <si>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</si>
  <si>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</si>
  <si>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</si>
  <si>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</si>
  <si>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</si>
  <si>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</si>
  <si>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</si>
  <si>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</si>
  <si>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</si>
  <si>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</si>
  <si>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</si>
  <si>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</si>
  <si>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</si>
  <si>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</si>
  <si>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</si>
  <si>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</si>
  <si>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</si>
  <si>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</si>
  <si>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</si>
  <si>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</si>
  <si>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</si>
  <si>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</si>
  <si>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</si>
  <si>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</si>
  <si>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</si>
  <si>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</si>
  <si>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</si>
  <si>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</si>
  <si>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</si>
  <si>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</si>
  <si>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</si>
  <si>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</si>
  <si>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</si>
  <si>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</si>
  <si>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</si>
  <si>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</si>
  <si>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</si>
  <si>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</si>
  <si>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</si>
  <si>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</si>
  <si>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</si>
  <si>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</si>
  <si>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</si>
  <si>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</si>
  <si>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</si>
  <si>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</si>
  <si>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</si>
  <si>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</si>
  <si>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</si>
  <si>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</si>
  <si>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</si>
  <si>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</si>
  <si>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</si>
  <si>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</si>
  <si>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</si>
  <si>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</si>
  <si>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</si>
  <si>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</si>
  <si>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</si>
  <si>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</si>
  <si>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</si>
  <si>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</si>
  <si>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</si>
  <si>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</si>
  <si>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</si>
  <si>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</si>
  <si>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</si>
  <si>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</si>
  <si>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</si>
  <si>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</si>
  <si>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</si>
  <si>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</si>
  <si>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</si>
  <si>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</si>
  <si>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</si>
  <si>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</si>
  <si>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</si>
  <si>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</si>
  <si>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</si>
  <si>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</si>
  <si>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</si>
  <si>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</si>
  <si>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</si>
  <si>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</si>
  <si>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</si>
  <si>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</si>
  <si>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</si>
  <si>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</si>
  <si>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</si>
  <si>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</si>
  <si>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</si>
  <si>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</si>
  <si>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</si>
  <si>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</si>
  <si>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</si>
  <si>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</si>
  <si>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</si>
  <si>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</si>
  <si>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</si>
  <si>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</si>
  <si>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</si>
  <si>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</si>
  <si>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</si>
  <si>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</si>
  <si>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</si>
  <si>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</si>
  <si>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</si>
  <si>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</si>
  <si>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</si>
  <si>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</si>
  <si>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</si>
  <si>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</si>
  <si>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</si>
  <si>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</si>
  <si>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</si>
  <si>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</si>
  <si>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</si>
  <si>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</si>
  <si>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</si>
  <si>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</si>
  <si>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</si>
  <si>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</si>
  <si>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</si>
  <si>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</si>
  <si>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</si>
  <si>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</si>
  <si>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</si>
  <si>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</si>
  <si>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</si>
  <si>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</si>
  <si>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</si>
  <si>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</si>
  <si>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</si>
  <si>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</si>
  <si>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</si>
  <si>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</si>
  <si>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</si>
  <si>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</si>
  <si>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</si>
  <si>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</si>
  <si>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</si>
  <si>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</si>
  <si>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</si>
  <si>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</si>
  <si>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</si>
  <si>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</si>
  <si>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</si>
  <si>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</si>
  <si>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</si>
  <si>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</si>
  <si>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</si>
  <si>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</si>
  <si>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</si>
  <si>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</si>
  <si>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</si>
  <si>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</si>
  <si>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</si>
  <si>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</si>
  <si>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</si>
  <si>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</si>
  <si>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</si>
  <si>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</si>
  <si>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</si>
  <si>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</si>
  <si>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</si>
  <si>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</si>
  <si>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</si>
  <si>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</si>
  <si>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</si>
  <si>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</si>
  <si>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</si>
  <si>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</si>
  <si>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</si>
  <si>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</si>
  <si>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</si>
  <si>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</si>
  <si>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</si>
  <si>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</si>
  <si>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</si>
  <si>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</si>
  <si>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</si>
  <si>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</si>
  <si>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</si>
  <si>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</si>
  <si>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</si>
  <si>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</si>
  <si>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</si>
  <si>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</si>
  <si>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</si>
  <si>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</si>
  <si>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</si>
  <si>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</si>
  <si>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</si>
  <si>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</si>
  <si>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</si>
  <si>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</si>
  <si>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</si>
  <si>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</si>
  <si>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</si>
  <si>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</si>
  <si>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</si>
  <si>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</si>
  <si>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</si>
  <si>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</si>
  <si>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</si>
  <si>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</si>
  <si>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</si>
  <si>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</si>
  <si>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</si>
  <si>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</si>
  <si>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</si>
  <si>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</si>
  <si>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</si>
  <si>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</si>
  <si>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</si>
  <si>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</si>
  <si>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</si>
  <si>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</si>
  <si>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</si>
  <si>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</si>
  <si>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</si>
  <si>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</si>
  <si>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</si>
  <si>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</si>
  <si>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</si>
  <si>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</si>
  <si>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</si>
  <si>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</si>
  <si>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</si>
  <si>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</si>
  <si>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</si>
  <si>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</si>
  <si>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</si>
  <si>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</si>
  <si>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</si>
  <si>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</si>
  <si>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</si>
  <si>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</si>
  <si>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</si>
  <si>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</si>
  <si>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</si>
  <si>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</si>
  <si>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</si>
  <si>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</si>
  <si>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</si>
  <si>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</si>
  <si>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</si>
  <si>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</si>
  <si>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</si>
  <si>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</si>
  <si>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</si>
  <si>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</si>
  <si>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</si>
  <si>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</si>
  <si>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</si>
  <si>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</si>
  <si>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</si>
  <si>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</si>
  <si>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</si>
  <si>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</si>
  <si>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</si>
  <si>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</si>
  <si>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</si>
  <si>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</si>
  <si>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</si>
  <si>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</si>
  <si>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</si>
  <si>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</si>
  <si>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</si>
  <si>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</si>
  <si>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</si>
  <si>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</si>
  <si>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</si>
  <si>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</si>
  <si>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</si>
  <si>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</si>
  <si>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</si>
  <si>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</si>
  <si>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</si>
  <si>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</si>
  <si>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</si>
  <si>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</si>
  <si>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</si>
  <si>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</si>
  <si>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</si>
  <si>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</si>
  <si>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</si>
  <si>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</si>
  <si>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</si>
  <si>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</si>
  <si>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</si>
  <si>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</si>
  <si>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</si>
  <si>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</si>
  <si>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</si>
  <si>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</si>
  <si>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</si>
  <si>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</si>
  <si>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</si>
  <si>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</si>
  <si>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</si>
  <si>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</si>
  <si>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</si>
  <si>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</si>
  <si>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</si>
  <si>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</si>
  <si>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</si>
  <si>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</si>
  <si>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</si>
  <si>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</si>
  <si>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</si>
  <si>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</si>
  <si>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</si>
  <si>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</si>
  <si>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</si>
  <si>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</si>
  <si>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</si>
  <si>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</si>
  <si>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</si>
  <si>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</si>
  <si>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</si>
  <si>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</si>
  <si>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</si>
  <si>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</si>
  <si>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</si>
  <si>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</si>
  <si>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</si>
  <si>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</si>
  <si>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</si>
  <si>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</si>
  <si>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</si>
  <si>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</si>
  <si>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</si>
  <si>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</si>
  <si>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</si>
  <si>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</si>
  <si>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</si>
  <si>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</si>
  <si>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</si>
  <si>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</si>
  <si>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</si>
  <si>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</si>
  <si>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</si>
  <si>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</si>
  <si>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</si>
  <si>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</si>
  <si>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</si>
  <si>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</si>
  <si>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</si>
  <si>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</si>
  <si>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</si>
  <si>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</si>
  <si>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</si>
  <si>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</si>
  <si>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</si>
  <si>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</si>
  <si>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</si>
  <si>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</si>
  <si>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</si>
  <si>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</si>
  <si>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</si>
  <si>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</si>
  <si>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</si>
  <si>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</si>
  <si>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</si>
  <si>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</si>
  <si>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</si>
  <si>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</si>
  <si>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</si>
  <si>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</si>
  <si>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</si>
  <si>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</si>
  <si>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</si>
  <si>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</si>
  <si>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</si>
  <si>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</si>
  <si>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</si>
  <si>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</si>
  <si>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</si>
  <si>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</si>
  <si>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</si>
  <si>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</si>
  <si>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</si>
  <si>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</si>
  <si>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</si>
  <si>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</si>
  <si>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</si>
  <si>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</si>
  <si>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</si>
  <si>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</si>
  <si>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</si>
  <si>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</si>
  <si>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</si>
  <si>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</si>
  <si>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</si>
  <si>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</si>
  <si>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</si>
  <si>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</si>
  <si>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</si>
  <si>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</si>
  <si>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</si>
  <si>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</si>
  <si>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</si>
  <si>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</si>
  <si>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</si>
  <si>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</si>
  <si>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</si>
  <si>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</si>
  <si>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</si>
  <si>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</si>
  <si>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</si>
  <si>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</si>
  <si>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</si>
  <si>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</si>
  <si>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</si>
  <si>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</si>
  <si>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</si>
  <si>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</si>
  <si>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</si>
  <si>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</si>
  <si>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</si>
  <si>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</si>
  <si>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</si>
  <si>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</si>
  <si>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</si>
  <si>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</si>
  <si>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</si>
  <si>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</si>
  <si>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</si>
  <si>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</si>
  <si>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</si>
  <si>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</si>
  <si>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</si>
  <si>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</si>
  <si>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</si>
  <si>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</si>
  <si>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</si>
  <si>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</si>
  <si>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</si>
  <si>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</si>
  <si>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</si>
  <si>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</si>
  <si>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</si>
  <si>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</si>
  <si>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</si>
  <si>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</si>
  <si>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</si>
  <si>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</si>
  <si>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</si>
  <si>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</si>
  <si>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</si>
  <si>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</si>
  <si>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</si>
  <si>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</si>
  <si>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</si>
  <si>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</si>
  <si>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</si>
  <si>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</si>
  <si>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</si>
  <si>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</si>
  <si>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</si>
  <si>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</si>
  <si>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</si>
  <si>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</si>
  <si>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</si>
  <si>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</si>
  <si>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</si>
  <si>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</si>
  <si>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</si>
  <si>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</si>
  <si>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</si>
  <si>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</si>
  <si>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</si>
  <si>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</si>
  <si>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</si>
  <si>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</si>
  <si>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</si>
  <si>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</si>
  <si>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</si>
  <si>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</si>
  <si>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</si>
  <si>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</si>
  <si>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</si>
  <si>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</si>
  <si>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</si>
  <si>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</si>
  <si>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</si>
  <si>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</si>
  <si>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</si>
  <si>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</si>
  <si>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</si>
  <si>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</si>
  <si>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</si>
  <si>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</si>
  <si>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</si>
  <si>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</si>
  <si>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</si>
  <si>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</si>
  <si>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</si>
  <si>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</si>
  <si>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</si>
  <si>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</si>
  <si>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</si>
  <si>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</si>
  <si>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</si>
  <si>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</si>
  <si>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</si>
  <si>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</si>
  <si>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</si>
  <si>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</si>
  <si>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</si>
  <si>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</si>
  <si>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</si>
  <si>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</si>
  <si>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</si>
  <si>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</si>
  <si>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</si>
  <si>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</si>
  <si>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</si>
  <si>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</si>
  <si>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</si>
  <si>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</si>
  <si>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</si>
  <si>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</si>
  <si>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</si>
  <si>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</si>
  <si>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</si>
  <si>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</si>
  <si>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</si>
  <si>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</si>
  <si>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</si>
  <si>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</si>
  <si>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</si>
  <si>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</si>
  <si>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</si>
  <si>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</si>
  <si>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</si>
  <si>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</si>
  <si>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</si>
  <si>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</si>
  <si>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</si>
  <si>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</si>
  <si>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</si>
  <si>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</si>
  <si>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</si>
  <si>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</si>
  <si>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</si>
  <si>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</si>
  <si>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</si>
  <si>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</si>
  <si>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</si>
  <si>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</si>
  <si>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</si>
  <si>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</si>
  <si>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</si>
  <si>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</si>
  <si>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</si>
  <si>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</si>
  <si>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</si>
  <si>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</si>
  <si>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</si>
  <si>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</si>
  <si>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</si>
  <si>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</si>
  <si>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</si>
  <si>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</si>
  <si>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</si>
  <si>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</si>
  <si>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</si>
  <si>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</si>
  <si>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</si>
  <si>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</si>
  <si>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</si>
  <si>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</si>
  <si>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</si>
  <si>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</si>
  <si>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</si>
  <si>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</si>
  <si>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</si>
  <si>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</si>
  <si>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</si>
  <si>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</si>
  <si>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</si>
  <si>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</si>
  <si>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</si>
  <si>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</si>
  <si>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</si>
  <si>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</si>
  <si>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</si>
  <si>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</si>
  <si>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</si>
  <si>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</si>
  <si>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</si>
  <si>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</si>
  <si>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</si>
  <si>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</si>
  <si>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</si>
  <si>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</si>
  <si>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</si>
  <si>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</si>
  <si>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</si>
  <si>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</si>
  <si>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</si>
  <si>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</si>
  <si>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</si>
  <si>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</si>
  <si>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</si>
  <si>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</si>
  <si>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</si>
  <si>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</si>
  <si>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</si>
  <si>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</si>
  <si>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</si>
  <si>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</si>
  <si>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</si>
  <si>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</si>
  <si>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</si>
  <si>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</si>
  <si>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</si>
  <si>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</si>
  <si>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</si>
  <si>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</si>
  <si>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</si>
  <si>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</si>
  <si>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</si>
  <si>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</si>
  <si>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</si>
  <si>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</si>
  <si>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</si>
  <si>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</si>
  <si>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</si>
  <si>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</si>
  <si>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</si>
  <si>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</si>
  <si>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</si>
  <si>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</si>
  <si>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</si>
  <si>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</si>
  <si>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</si>
  <si>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</si>
  <si>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</si>
  <si>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</si>
  <si>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</si>
  <si>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</si>
  <si>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</si>
  <si>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</si>
  <si>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</si>
  <si>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</si>
  <si>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</si>
  <si>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</si>
  <si>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</si>
  <si>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</si>
  <si>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</si>
  <si>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</si>
  <si>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</si>
  <si>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</si>
  <si>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</si>
  <si>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</si>
  <si>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</si>
  <si>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</si>
  <si>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</si>
  <si>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</si>
  <si>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</si>
  <si>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</si>
  <si>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</si>
  <si>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</si>
  <si>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</si>
  <si>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</si>
  <si>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</si>
  <si>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</si>
  <si>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</si>
  <si>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</si>
  <si>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</si>
  <si>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</si>
  <si>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</si>
  <si>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</si>
  <si>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</si>
  <si>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</si>
  <si>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</si>
  <si>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</si>
  <si>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</si>
  <si>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</si>
  <si>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</si>
  <si>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</si>
  <si>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</si>
  <si>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</si>
  <si>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</si>
  <si>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</si>
  <si>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</si>
  <si>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</si>
  <si>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</si>
  <si>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</si>
  <si>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</si>
  <si>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</si>
  <si>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</si>
  <si>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</si>
  <si>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</si>
  <si>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</si>
  <si>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</si>
  <si>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</si>
  <si>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</si>
  <si>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</si>
  <si>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</si>
  <si>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</si>
  <si>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</si>
  <si>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</si>
  <si>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</si>
  <si>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</si>
  <si>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</si>
  <si>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</si>
  <si>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</si>
  <si>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</si>
  <si>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</si>
  <si>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</si>
  <si>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</si>
  <si>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</si>
  <si>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</si>
  <si>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</si>
  <si>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</si>
  <si>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</si>
  <si>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</si>
  <si>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</si>
  <si>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</si>
  <si>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</si>
  <si>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</si>
  <si>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</si>
  <si>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</si>
  <si>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</si>
  <si>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</si>
  <si>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</si>
  <si>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</si>
  <si>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</si>
  <si>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</si>
  <si>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</si>
  <si>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</si>
  <si>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</si>
  <si>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</si>
  <si>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</si>
  <si>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</si>
  <si>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</si>
  <si>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</si>
  <si>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</si>
  <si>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</si>
  <si>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</si>
  <si>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</si>
  <si>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</si>
  <si>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</si>
  <si>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</si>
  <si>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</si>
  <si>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</si>
  <si>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</si>
  <si>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</si>
  <si>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</si>
  <si>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</si>
  <si>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</si>
  <si>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</si>
  <si>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</si>
  <si>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</si>
  <si>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</si>
  <si>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</si>
  <si>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</si>
  <si>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</si>
  <si>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</si>
  <si>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</si>
  <si>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</si>
  <si>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</si>
  <si>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</si>
  <si>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</si>
  <si>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</si>
  <si>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</si>
  <si>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</si>
  <si>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</si>
  <si>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</si>
  <si>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</si>
  <si>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</si>
  <si>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</si>
  <si>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</si>
  <si>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</si>
  <si>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</si>
  <si>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</si>
  <si>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</si>
  <si>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</si>
  <si>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</si>
  <si>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</si>
  <si>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</si>
  <si>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</si>
  <si>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</si>
  <si>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</si>
  <si>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</si>
  <si>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</si>
  <si>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</si>
  <si>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</si>
  <si>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</si>
  <si>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</si>
  <si>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</si>
  <si>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</si>
  <si>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</si>
  <si>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</si>
  <si>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</si>
  <si>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</si>
  <si>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</si>
  <si>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</si>
  <si>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</si>
  <si>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</si>
  <si>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</si>
  <si>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</si>
  <si>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</si>
  <si>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</si>
  <si>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</si>
  <si>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</si>
  <si>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</si>
  <si>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</si>
  <si>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</si>
  <si>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</si>
  <si>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</si>
  <si>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</si>
  <si>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</si>
  <si>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</si>
  <si>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</si>
  <si>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</si>
  <si>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</si>
  <si>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</si>
  <si>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</si>
  <si>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</si>
  <si>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</si>
  <si>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</si>
  <si>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</si>
  <si>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</si>
  <si>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</si>
  <si>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</si>
  <si>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</si>
  <si>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</si>
  <si>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</si>
  <si>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</si>
  <si>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</si>
  <si>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</si>
  <si>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</si>
  <si>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</si>
  <si>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</si>
  <si>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</si>
  <si>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</si>
  <si>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</si>
  <si>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</si>
  <si>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</si>
  <si>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</si>
  <si>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</si>
  <si>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</si>
  <si>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</si>
  <si>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</si>
  <si>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</si>
  <si>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</si>
  <si>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</si>
  <si>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</si>
  <si>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</si>
  <si>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</si>
  <si>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</si>
  <si>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</si>
  <si>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</si>
  <si>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</si>
  <si>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</si>
  <si>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</si>
  <si>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</si>
  <si>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</si>
  <si>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</si>
  <si>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</si>
  <si>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</si>
  <si>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</si>
  <si>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</si>
  <si>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</si>
  <si>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</si>
  <si>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</si>
  <si>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</si>
  <si>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</si>
  <si>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</si>
  <si>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</si>
  <si>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</si>
  <si>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</si>
  <si>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</si>
  <si>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</si>
  <si>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</si>
  <si>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</si>
  <si>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</si>
  <si>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</si>
  <si>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</si>
  <si>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</si>
  <si>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</si>
  <si>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</si>
  <si>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</si>
  <si>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</si>
  <si>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</si>
  <si>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</si>
  <si>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</si>
  <si>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</si>
  <si>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</si>
  <si>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</si>
  <si>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</si>
  <si>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</si>
  <si>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</si>
  <si>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</si>
  <si>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</si>
  <si>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</si>
  <si>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</si>
  <si>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</si>
  <si>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</si>
  <si>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</si>
  <si>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</si>
  <si>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</si>
  <si>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</si>
  <si>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</si>
  <si>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</si>
  <si>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</si>
  <si>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</si>
  <si>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</si>
  <si>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</si>
  <si>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</si>
  <si>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</si>
  <si>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</si>
  <si>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</si>
  <si>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</si>
  <si>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</si>
  <si>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</si>
  <si>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</si>
  <si>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</si>
  <si>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</si>
  <si>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</si>
  <si>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</si>
  <si>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</si>
  <si>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</si>
  <si>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</si>
  <si>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</si>
  <si>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</si>
  <si>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</si>
  <si>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</si>
  <si>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</si>
  <si>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</si>
  <si>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</si>
  <si>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</si>
  <si>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</si>
  <si>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</si>
  <si>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</si>
  <si>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</si>
  <si>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</si>
  <si>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</si>
  <si>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</si>
  <si>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</si>
  <si>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</si>
  <si>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</si>
  <si>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</si>
  <si>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</si>
  <si>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</si>
  <si>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</si>
  <si>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</si>
  <si>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</si>
  <si>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</si>
  <si>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</si>
  <si>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</si>
  <si>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</si>
  <si>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</si>
  <si>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</si>
  <si>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</si>
  <si>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</si>
  <si>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</si>
  <si>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</si>
  <si>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</si>
  <si>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</si>
  <si>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</si>
  <si>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</si>
  <si>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</si>
  <si>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</si>
  <si>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</si>
  <si>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</si>
  <si>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</si>
  <si>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</si>
  <si>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</si>
  <si>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</si>
  <si>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</si>
  <si>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</si>
  <si>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</si>
  <si>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</si>
  <si>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</si>
  <si>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</si>
  <si>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</si>
  <si>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</si>
  <si>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</si>
  <si>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</si>
  <si>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</si>
  <si>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</si>
  <si>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</si>
  <si>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</si>
  <si>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</si>
  <si>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</si>
  <si>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</si>
  <si>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</si>
  <si>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</si>
  <si>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</si>
  <si>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</si>
  <si>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</si>
  <si>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</si>
  <si>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</si>
  <si>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</si>
  <si>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</si>
  <si>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</si>
  <si>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</si>
  <si>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</si>
  <si>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</si>
  <si>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</si>
  <si>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</si>
  <si>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</si>
  <si>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</si>
  <si>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</si>
  <si>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</si>
  <si>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</si>
  <si>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</si>
  <si>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</si>
  <si>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</si>
  <si>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</si>
  <si>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</si>
  <si>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</si>
  <si>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</si>
  <si>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</si>
  <si>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</si>
  <si>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</si>
  <si>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</si>
  <si>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</si>
  <si>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</si>
  <si>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</si>
  <si>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</si>
  <si>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</si>
  <si>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</si>
  <si>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</si>
  <si>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</si>
  <si>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</si>
  <si>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</si>
  <si>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</si>
  <si>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</si>
  <si>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</si>
  <si>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</si>
  <si>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</si>
  <si>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</si>
  <si>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</si>
  <si>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</si>
  <si>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</si>
  <si>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</si>
  <si>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</si>
  <si>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</si>
  <si>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</si>
  <si>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</si>
  <si>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</si>
  <si>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</si>
  <si>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</si>
  <si>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</si>
  <si>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</si>
  <si>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</si>
  <si>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</si>
  <si>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</si>
  <si>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</si>
  <si>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</si>
  <si>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</si>
  <si>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</si>
  <si>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</si>
  <si>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</si>
  <si>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</si>
  <si>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</si>
  <si>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</si>
  <si>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</si>
  <si>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</si>
  <si>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</si>
  <si>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</si>
  <si>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</si>
  <si>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</si>
  <si>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</si>
  <si>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</si>
  <si>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</si>
  <si>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</si>
  <si>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</si>
  <si>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</si>
  <si>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</si>
  <si>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</si>
  <si>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</si>
  <si>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</si>
  <si>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</si>
  <si>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</si>
  <si>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</si>
  <si>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</si>
  <si>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</si>
  <si>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</si>
  <si>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</si>
  <si>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</si>
  <si>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</si>
  <si>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</si>
  <si>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</si>
  <si>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</si>
  <si>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</si>
  <si>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</si>
  <si>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</si>
  <si>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</si>
  <si>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</si>
  <si>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</si>
  <si>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</si>
  <si>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</si>
  <si>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</si>
  <si>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</si>
  <si>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</si>
  <si>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</si>
  <si>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</si>
  <si>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</si>
  <si>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</si>
  <si>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</si>
  <si>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</si>
  <si>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</si>
  <si>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</si>
  <si>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</si>
  <si>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</si>
  <si>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</si>
  <si>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</si>
  <si>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</si>
  <si>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</si>
  <si>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</si>
  <si>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</si>
  <si>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</si>
  <si>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</si>
  <si>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</si>
  <si>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</si>
  <si>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</si>
  <si>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</si>
  <si>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</si>
  <si>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</si>
  <si>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</si>
  <si>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</si>
  <si>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</si>
  <si>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</si>
  <si>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</si>
  <si>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</si>
  <si>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</si>
  <si>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</si>
  <si>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</si>
  <si>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</si>
  <si>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</si>
  <si>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</si>
  <si>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</si>
  <si>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</si>
  <si>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</si>
  <si>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</si>
  <si>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</si>
  <si>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</si>
  <si>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</si>
  <si>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</si>
  <si>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</si>
  <si>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</si>
  <si>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</si>
  <si>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</si>
  <si>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</si>
  <si>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</si>
  <si>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</si>
  <si>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</si>
  <si>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</si>
  <si>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</si>
  <si>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</si>
  <si>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</si>
  <si>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</si>
  <si>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</si>
  <si>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</si>
  <si>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</si>
  <si>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</si>
  <si>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</si>
  <si>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</si>
  <si>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</si>
  <si>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</si>
  <si>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</si>
  <si>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</si>
  <si>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</si>
  <si>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</si>
  <si>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</si>
  <si>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</si>
  <si>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</si>
  <si>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</si>
  <si>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</si>
  <si>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</si>
  <si>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</si>
  <si>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</si>
  <si>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</si>
  <si>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</si>
  <si>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</si>
  <si>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</si>
  <si>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</si>
  <si>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</si>
  <si>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</si>
  <si>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</si>
  <si>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</si>
  <si>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</si>
  <si>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</si>
  <si>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</si>
  <si>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</si>
  <si>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</si>
  <si>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</si>
  <si>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</si>
  <si>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</si>
  <si>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</si>
  <si>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</si>
  <si>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</si>
  <si>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</si>
  <si>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</si>
  <si>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</si>
  <si>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</si>
  <si>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</si>
  <si>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</si>
  <si>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</si>
  <si>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</si>
  <si>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</si>
  <si>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</si>
  <si>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</si>
  <si>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</si>
  <si>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</si>
  <si>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</si>
  <si>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</si>
  <si>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</si>
  <si>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</si>
  <si>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</si>
  <si>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</si>
  <si>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</si>
  <si>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</si>
  <si>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</si>
  <si>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</si>
  <si>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</si>
  <si>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</si>
  <si>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</si>
  <si>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</si>
  <si>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</si>
  <si>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</si>
  <si>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</si>
  <si>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</si>
  <si>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</si>
  <si>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</si>
  <si>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</si>
  <si>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</si>
  <si>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</si>
  <si>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</si>
  <si>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</si>
  <si>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</si>
  <si>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</si>
  <si>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</si>
  <si>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</si>
  <si>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</si>
  <si>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</si>
  <si>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</si>
  <si>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</si>
  <si>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</si>
  <si>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</si>
  <si>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</si>
  <si>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</si>
  <si>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</si>
  <si>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</si>
  <si>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</si>
  <si>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</si>
  <si>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</si>
  <si>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</si>
  <si>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</si>
  <si>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</si>
  <si>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</si>
  <si>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</si>
  <si>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</si>
  <si>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</si>
  <si>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</si>
  <si>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</si>
  <si>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</si>
  <si>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</si>
  <si>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</si>
  <si>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</si>
  <si>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</si>
  <si>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</si>
  <si>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</si>
  <si>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</si>
  <si>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</si>
  <si>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</si>
  <si>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</si>
  <si>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</si>
  <si>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</si>
  <si>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</si>
  <si>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</si>
  <si>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</si>
  <si>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</si>
  <si>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</si>
  <si>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</si>
  <si>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</si>
  <si>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</si>
  <si>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</si>
  <si>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</si>
  <si>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</si>
  <si>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</si>
  <si>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</si>
  <si>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</si>
  <si>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</si>
  <si>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</si>
  <si>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</si>
  <si>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</si>
  <si>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</si>
  <si>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</si>
  <si>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</si>
  <si>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</si>
  <si>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</si>
  <si>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</si>
  <si>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</si>
  <si>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</si>
  <si>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</si>
  <si>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</si>
  <si>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</si>
  <si>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</si>
  <si>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</si>
  <si>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</si>
  <si>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</si>
  <si>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</si>
  <si>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</si>
  <si>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</si>
  <si>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</si>
  <si>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</si>
  <si>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</si>
  <si>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</si>
  <si>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</si>
  <si>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</si>
  <si>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</si>
  <si>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</si>
  <si>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</si>
  <si>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</si>
  <si>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</si>
  <si>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</si>
  <si>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</si>
  <si>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</si>
  <si>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</si>
  <si>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</si>
  <si>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</si>
  <si>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</si>
  <si>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</si>
  <si>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</si>
  <si>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</si>
  <si>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</si>
  <si>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</si>
  <si>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</si>
  <si>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</si>
  <si>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</si>
  <si>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</si>
  <si>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</si>
  <si>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</si>
  <si>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</si>
  <si>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</si>
  <si>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</si>
  <si>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</si>
  <si>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</si>
  <si>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</si>
  <si>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</si>
  <si>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</si>
  <si>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</si>
  <si>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</si>
  <si>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</si>
  <si>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</si>
  <si>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</si>
  <si>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</si>
  <si>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</si>
  <si>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</si>
  <si>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</si>
  <si>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</si>
  <si>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</si>
  <si>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</si>
  <si>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</si>
  <si>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</si>
  <si>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</si>
  <si>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</si>
  <si>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</si>
  <si>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</si>
  <si>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</si>
  <si>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</si>
  <si>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</si>
  <si>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</si>
  <si>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</si>
  <si>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</si>
  <si>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</si>
  <si>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</si>
  <si>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</si>
  <si>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</si>
  <si>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</si>
  <si>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</si>
  <si>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</si>
  <si>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</si>
  <si>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</si>
  <si>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</si>
  <si>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</si>
  <si>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</si>
  <si>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</si>
  <si>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</si>
  <si>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</si>
  <si>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</si>
  <si>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</si>
  <si>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</si>
  <si>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</si>
  <si>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</si>
  <si>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</si>
  <si>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</si>
  <si>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</si>
  <si>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</si>
  <si>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</si>
  <si>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</si>
  <si>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</si>
  <si>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</si>
  <si>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</si>
  <si>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</si>
  <si>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</si>
  <si>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</si>
  <si>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</si>
  <si>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</si>
  <si>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</si>
  <si>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</si>
  <si>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</si>
  <si>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</si>
  <si>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</si>
  <si>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</si>
  <si>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</si>
  <si>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</si>
  <si>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</si>
  <si>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</si>
  <si>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</si>
  <si>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</si>
  <si>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</si>
  <si>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</si>
  <si>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</si>
  <si>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</si>
  <si>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</si>
  <si>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</si>
  <si>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</si>
  <si>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</si>
  <si>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</si>
  <si>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</si>
  <si>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</si>
  <si>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</si>
  <si>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</si>
  <si>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</si>
  <si>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</si>
  <si>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</si>
  <si>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</si>
  <si>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</si>
  <si>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</si>
  <si>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</si>
  <si>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</si>
  <si>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</si>
  <si>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</si>
  <si>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</si>
  <si>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</si>
  <si>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</si>
  <si>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</si>
  <si>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</si>
  <si>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</si>
  <si>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</si>
  <si>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</si>
  <si>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</si>
  <si>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</si>
  <si>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</si>
  <si>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</si>
  <si>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</si>
  <si>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</si>
  <si>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</si>
  <si>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</si>
  <si>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</si>
  <si>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</si>
  <si>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</si>
  <si>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</si>
  <si>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</si>
  <si>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</si>
  <si>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</si>
  <si>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</si>
  <si>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</si>
  <si>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</si>
  <si>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</si>
  <si>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</si>
  <si>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</si>
  <si>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</si>
  <si>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</si>
  <si>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</si>
  <si>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</si>
  <si>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</si>
  <si>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</si>
  <si>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</si>
  <si>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</si>
  <si>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</si>
  <si>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</si>
  <si>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</si>
  <si>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</si>
  <si>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</si>
  <si>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</si>
  <si>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</si>
  <si>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</si>
  <si>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</si>
  <si>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</si>
  <si>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</si>
  <si>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</si>
  <si>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</si>
  <si>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</si>
  <si>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</si>
  <si>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</si>
  <si>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</si>
  <si>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</si>
  <si>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</si>
  <si>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</si>
  <si>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</si>
  <si>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</si>
  <si>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</si>
  <si>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</si>
  <si>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</si>
  <si>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</si>
  <si>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</si>
  <si>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</si>
  <si>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</si>
  <si>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</si>
  <si>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</si>
  <si>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</si>
  <si>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</si>
  <si>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</si>
  <si>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</si>
  <si>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</si>
  <si>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</si>
  <si>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</si>
  <si>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</si>
  <si>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</si>
  <si>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</si>
  <si>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</si>
  <si>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</si>
  <si>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</si>
  <si>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</si>
  <si>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</si>
  <si>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</si>
  <si>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</si>
  <si>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</si>
  <si>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</si>
  <si>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</si>
  <si>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</si>
  <si>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</si>
  <si>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</si>
  <si>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</si>
  <si>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</si>
  <si>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</si>
  <si>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</si>
  <si>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</si>
  <si>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</si>
  <si>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</si>
  <si>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</si>
  <si>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</si>
  <si>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</si>
  <si>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</si>
  <si>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</si>
  <si>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</si>
  <si>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</si>
  <si>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</si>
  <si>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</si>
  <si>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</si>
  <si>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</si>
  <si>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</si>
  <si>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</si>
  <si>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</si>
  <si>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</si>
  <si>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</si>
  <si>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</si>
  <si>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</si>
  <si>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</si>
  <si>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</si>
  <si>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</si>
  <si>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</si>
  <si>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</si>
  <si>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</si>
  <si>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</si>
  <si>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</si>
  <si>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</si>
  <si>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</si>
  <si>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</si>
  <si>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</si>
  <si>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</si>
  <si>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</si>
  <si>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</si>
  <si>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</si>
  <si>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</si>
  <si>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</si>
  <si>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</si>
  <si>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</si>
  <si>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</si>
  <si>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</si>
  <si>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</si>
  <si>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</si>
  <si>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</si>
  <si>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</si>
  <si>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</si>
  <si>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</si>
  <si>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</si>
  <si>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</si>
  <si>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</si>
  <si>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</si>
  <si>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</si>
  <si>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</si>
  <si>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</si>
  <si>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</si>
  <si>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</si>
  <si>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</si>
  <si>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</si>
  <si>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</si>
  <si>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</si>
  <si>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</si>
  <si>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</si>
  <si>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</si>
  <si>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</si>
  <si>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</si>
  <si>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</si>
  <si>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</si>
  <si>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</si>
  <si>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</si>
  <si>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</si>
  <si>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</si>
  <si>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</si>
  <si>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</si>
  <si>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</si>
  <si>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</si>
  <si>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</si>
  <si>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</si>
  <si>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</si>
  <si>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</si>
  <si>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</si>
  <si>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</si>
  <si>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</si>
  <si>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</si>
  <si>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</si>
  <si>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</si>
  <si>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</si>
  <si>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</si>
  <si>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</si>
  <si>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</si>
  <si>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</si>
  <si>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</si>
  <si>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</si>
  <si>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</si>
  <si>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</si>
  <si>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</si>
  <si>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</si>
  <si>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</si>
  <si>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</si>
  <si>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</si>
  <si>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</si>
  <si>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</si>
  <si>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</si>
  <si>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</si>
  <si>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</si>
  <si>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</si>
  <si>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</si>
  <si>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</si>
  <si>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</si>
  <si>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</si>
  <si>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</si>
  <si>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</si>
  <si>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</si>
  <si>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</si>
  <si>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</si>
  <si>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</si>
  <si>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</si>
  <si>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</si>
  <si>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</si>
  <si>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</si>
  <si>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</si>
  <si>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</si>
  <si>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</si>
  <si>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</si>
  <si>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</si>
  <si>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</si>
  <si>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</si>
  <si>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</si>
  <si>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</si>
  <si>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</si>
  <si>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</si>
  <si>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</si>
  <si>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</si>
  <si>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</si>
  <si>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</si>
  <si>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</si>
  <si>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</si>
  <si>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</si>
  <si>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</si>
  <si>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</si>
  <si>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</si>
  <si>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</si>
  <si>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</si>
  <si>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</si>
  <si>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</si>
  <si>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</si>
  <si>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</si>
  <si>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</si>
  <si>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</si>
  <si>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</si>
  <si>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</si>
  <si>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</si>
  <si>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</si>
  <si>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</si>
  <si>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</si>
  <si>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</si>
  <si>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</si>
  <si>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</si>
  <si>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</si>
  <si>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</si>
  <si>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</si>
  <si>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</si>
  <si>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</si>
  <si>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</si>
  <si>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</si>
  <si>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</si>
  <si>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</si>
  <si>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</si>
  <si>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</si>
  <si>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</si>
  <si>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</si>
  <si>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</si>
  <si>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</si>
  <si>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</si>
  <si>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</si>
  <si>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</si>
  <si>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</si>
  <si>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</si>
  <si>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</si>
  <si>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</si>
  <si>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</si>
  <si>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</si>
  <si>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</si>
  <si>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</si>
  <si>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</si>
  <si>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</si>
  <si>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</si>
  <si>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</si>
  <si>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</si>
  <si>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</si>
  <si>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</si>
  <si>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</si>
  <si>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</si>
  <si>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</si>
  <si>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</si>
  <si>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</si>
  <si>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</si>
  <si>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</si>
  <si>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</si>
  <si>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</si>
  <si>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</si>
  <si>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</si>
  <si>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</si>
  <si>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</si>
  <si>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</si>
  <si>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</si>
  <si>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</si>
  <si>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</si>
  <si>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</si>
  <si>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</si>
  <si>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</si>
  <si>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</si>
  <si>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</si>
  <si>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</si>
  <si>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</si>
  <si>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</si>
  <si>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</si>
  <si>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</si>
  <si>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</si>
  <si>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</si>
  <si>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</si>
  <si>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</si>
  <si>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</si>
  <si>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</si>
  <si>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</si>
  <si>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</si>
  <si>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</si>
  <si>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</si>
  <si>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</si>
  <si>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</si>
  <si>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</si>
  <si>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</si>
  <si>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</si>
  <si>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</si>
  <si>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</si>
  <si>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</si>
  <si>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</si>
  <si>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</si>
  <si>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</si>
  <si>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</si>
  <si>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</si>
  <si>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</si>
  <si>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</si>
  <si>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</si>
  <si>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</si>
  <si>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</si>
  <si>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</si>
  <si>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</si>
  <si>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</si>
  <si>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</si>
  <si>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</si>
  <si>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</si>
  <si>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</si>
  <si>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</si>
  <si>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</si>
  <si>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</si>
  <si>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</si>
  <si>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</si>
  <si>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</si>
  <si>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</si>
  <si>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</si>
  <si>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</si>
  <si>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</si>
  <si>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</si>
  <si>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</si>
  <si>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</si>
  <si>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</si>
  <si>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</si>
  <si>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</si>
  <si>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</si>
  <si>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</si>
  <si>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</si>
  <si>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</si>
  <si>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</si>
  <si>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</si>
  <si>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</si>
  <si>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</si>
  <si>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</si>
  <si>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</si>
  <si>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</si>
  <si>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</si>
  <si>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</si>
  <si>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</si>
  <si>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</si>
  <si>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</si>
  <si>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</si>
  <si>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</si>
  <si>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</si>
  <si>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</si>
  <si>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</si>
  <si>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</si>
  <si>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</si>
  <si>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</si>
  <si>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</si>
  <si>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</si>
  <si>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</si>
  <si>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</si>
  <si>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</si>
  <si>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</si>
  <si>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</si>
  <si>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</si>
  <si>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</si>
  <si>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</si>
  <si>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</si>
  <si>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</si>
  <si>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</si>
  <si>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</si>
  <si>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</si>
  <si>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</si>
  <si>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</si>
  <si>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</si>
  <si>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</si>
  <si>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</si>
  <si>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</si>
  <si>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</si>
  <si>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</si>
  <si>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</si>
  <si>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</si>
  <si>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</si>
  <si>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</si>
  <si>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</si>
  <si>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</si>
  <si>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</si>
  <si>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</si>
  <si>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</si>
  <si>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</si>
  <si>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</si>
  <si>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</si>
  <si>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</si>
  <si>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</si>
  <si>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</si>
  <si>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</si>
  <si>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</si>
  <si>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</si>
  <si>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</si>
  <si>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</si>
  <si>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</si>
  <si>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</si>
  <si>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</si>
  <si>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</si>
  <si>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</si>
  <si>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</si>
  <si>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</si>
  <si>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</si>
  <si>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</si>
  <si>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</si>
  <si>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</si>
  <si>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</si>
  <si>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</si>
  <si>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</si>
  <si>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</si>
  <si>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</si>
  <si>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</si>
  <si>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</si>
  <si>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</si>
  <si>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</si>
  <si>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</si>
  <si>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</si>
  <si>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</si>
  <si>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</si>
  <si>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</si>
  <si>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</si>
  <si>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</si>
  <si>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</si>
  <si>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</si>
  <si>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</si>
  <si>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</si>
  <si>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</si>
  <si>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</si>
  <si>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</si>
  <si>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</si>
  <si>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</si>
  <si>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</si>
  <si>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</si>
  <si>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</si>
  <si>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</si>
  <si>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</si>
  <si>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</si>
  <si>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</si>
  <si>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</si>
  <si>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</si>
  <si>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</si>
  <si>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</si>
  <si>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</si>
  <si>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</si>
  <si>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</si>
  <si>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</si>
  <si>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</si>
  <si>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</si>
  <si>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</si>
  <si>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</si>
  <si>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</si>
  <si>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</si>
  <si>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</si>
  <si>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</si>
  <si>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</si>
  <si>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</si>
  <si>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</si>
  <si>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</si>
  <si>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</si>
  <si>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</si>
  <si>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</si>
  <si>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</si>
  <si>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</si>
  <si>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</si>
  <si>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</si>
  <si>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</si>
  <si>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</si>
  <si>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</si>
  <si>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</si>
  <si>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</si>
  <si>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</si>
  <si>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</si>
  <si>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</si>
  <si>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</si>
  <si>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</si>
  <si>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</si>
  <si>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</si>
  <si>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</si>
  <si>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</si>
  <si>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</si>
  <si>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</si>
  <si>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</si>
  <si>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</si>
  <si>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</si>
  <si>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</si>
  <si>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</si>
  <si>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</si>
  <si>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</si>
  <si>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</si>
  <si>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</si>
  <si>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</si>
  <si>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</si>
  <si>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</si>
  <si>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</si>
  <si>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</si>
  <si>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</si>
  <si>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</si>
  <si>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</si>
  <si>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</si>
  <si>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</si>
  <si>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</si>
  <si>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</si>
  <si>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</si>
  <si>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</si>
  <si>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</si>
  <si>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</si>
  <si>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</si>
  <si>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</si>
  <si>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</si>
  <si>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</si>
  <si>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</si>
  <si>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</si>
  <si>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</si>
  <si>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</si>
  <si>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</si>
  <si>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</si>
  <si>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</si>
  <si>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</si>
  <si>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</si>
  <si>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</si>
  <si>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</si>
  <si>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</si>
  <si>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</si>
  <si>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</si>
  <si>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</si>
  <si>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</si>
  <si>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</si>
  <si>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</si>
  <si>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</si>
  <si>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</si>
  <si>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</si>
  <si>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</si>
  <si>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</si>
  <si>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</si>
  <si>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</si>
  <si>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</si>
  <si>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</si>
  <si>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</si>
  <si>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</si>
  <si>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</si>
  <si>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</si>
  <si>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</si>
  <si>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</si>
  <si>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</si>
  <si>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</si>
  <si>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</si>
  <si>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</si>
  <si>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</si>
  <si>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</si>
  <si>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</si>
  <si>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</si>
  <si>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</si>
  <si>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</si>
  <si>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</si>
  <si>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</si>
  <si>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</si>
  <si>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</si>
  <si>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</si>
  <si>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</si>
  <si>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</si>
  <si>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</si>
  <si>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</si>
  <si>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</si>
  <si>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</si>
  <si>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</si>
  <si>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</si>
  <si>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</si>
  <si>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</si>
  <si>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</si>
  <si>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</si>
  <si>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</si>
  <si>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</si>
  <si>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</si>
  <si>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</si>
  <si>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</si>
  <si>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</si>
  <si>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</si>
  <si>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</si>
  <si>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</si>
  <si>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</si>
  <si>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</si>
  <si>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</si>
  <si>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</si>
  <si>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</si>
  <si>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</si>
  <si>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</si>
  <si>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</si>
  <si>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</si>
  <si>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</si>
  <si>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</si>
  <si>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</si>
  <si>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</si>
  <si>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</si>
  <si>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</si>
  <si>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</si>
  <si>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</si>
  <si>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</si>
  <si>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</si>
  <si>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</si>
  <si>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</si>
  <si>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</si>
  <si>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</si>
  <si>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</si>
  <si>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</si>
  <si>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</si>
  <si>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</si>
  <si>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</si>
  <si>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</si>
  <si>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</si>
  <si>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</si>
  <si>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</si>
  <si>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</si>
  <si>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</si>
  <si>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</si>
  <si>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</si>
  <si>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</si>
  <si>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</si>
  <si>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</si>
  <si>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</si>
  <si>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</si>
  <si>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</si>
  <si>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</si>
  <si>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</si>
  <si>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</si>
  <si>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</si>
  <si>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</si>
  <si>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</si>
  <si>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</si>
  <si>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</si>
  <si>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</si>
  <si>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</si>
  <si>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</si>
  <si>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</si>
  <si>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</si>
  <si>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</si>
  <si>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</si>
  <si>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</si>
  <si>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</si>
  <si>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</si>
  <si>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</si>
  <si>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</si>
  <si>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</si>
  <si>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</si>
  <si>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</si>
  <si>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</si>
  <si>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</si>
  <si>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</si>
  <si>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</si>
  <si>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</si>
  <si>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</si>
  <si>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</si>
  <si>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</si>
  <si>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</si>
  <si>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</si>
  <si>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</si>
  <si>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</si>
  <si>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</si>
  <si>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</si>
  <si>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</si>
  <si>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</si>
  <si>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</si>
  <si>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</si>
  <si>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</si>
  <si>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</si>
  <si>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</si>
  <si>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</si>
  <si>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</si>
  <si>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</si>
  <si>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</si>
  <si>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</si>
  <si>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</si>
  <si>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</si>
  <si>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</si>
  <si>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</si>
  <si>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</si>
  <si>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</si>
  <si>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</si>
  <si>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</si>
  <si>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</si>
  <si>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</si>
  <si>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</si>
  <si>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</si>
  <si>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</si>
  <si>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</si>
  <si>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</si>
  <si>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</si>
  <si>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</si>
  <si>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</si>
  <si>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</si>
  <si>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</si>
  <si>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</si>
  <si>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</si>
  <si>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</si>
  <si>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</si>
  <si>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</si>
  <si>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</si>
  <si>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</si>
  <si>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</si>
  <si>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</si>
  <si>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</si>
  <si>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</si>
  <si>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</si>
  <si>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</si>
  <si>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</si>
  <si>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</si>
  <si>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</si>
  <si>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</si>
  <si>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</si>
  <si>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</si>
  <si>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</si>
  <si>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</si>
  <si>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</si>
  <si>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</si>
  <si>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</si>
  <si>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</si>
  <si>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</si>
  <si>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</si>
  <si>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</si>
  <si>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</si>
  <si>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</si>
  <si>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</si>
  <si>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</si>
  <si>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</si>
  <si>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</si>
  <si>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</si>
  <si>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</si>
  <si>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</si>
  <si>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</si>
  <si>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</si>
  <si>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</si>
  <si>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</si>
  <si>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</si>
  <si>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</si>
  <si>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</si>
  <si>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</si>
  <si>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</si>
  <si>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</si>
  <si>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</si>
  <si>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</si>
  <si>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</si>
  <si>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</si>
  <si>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</si>
  <si>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</si>
  <si>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</si>
  <si>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</si>
  <si>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</si>
  <si>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</si>
  <si>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</si>
  <si>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</si>
  <si>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</si>
  <si>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</si>
  <si>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</si>
  <si>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</si>
  <si>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</si>
  <si>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</si>
  <si>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</si>
  <si>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</si>
  <si>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</si>
  <si>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</si>
  <si>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</si>
  <si>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</si>
  <si>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</si>
  <si>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</si>
  <si>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</si>
  <si>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</si>
  <si>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</si>
  <si>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</si>
  <si>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</si>
  <si>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</si>
  <si>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</si>
  <si>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</si>
  <si>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</si>
  <si>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</si>
  <si>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</si>
  <si>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</si>
  <si>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</si>
  <si>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</si>
  <si>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</si>
  <si>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</si>
  <si>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</si>
  <si>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</si>
  <si>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</si>
  <si>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</si>
  <si>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</si>
  <si>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</si>
  <si>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</si>
  <si>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</si>
  <si>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</si>
  <si>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</si>
  <si>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</si>
  <si>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</si>
  <si>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</si>
  <si>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</si>
  <si>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</si>
  <si>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</si>
  <si>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</si>
  <si>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</si>
  <si>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</si>
  <si>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</si>
  <si>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</si>
  <si>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</si>
  <si>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</si>
  <si>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</si>
  <si>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</si>
  <si>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</si>
  <si>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</si>
  <si>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</si>
  <si>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</si>
  <si>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</si>
  <si>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</si>
  <si>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</si>
  <si>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</si>
  <si>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</si>
  <si>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</si>
  <si>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</si>
  <si>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</si>
  <si>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</si>
  <si>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</si>
  <si>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</si>
  <si>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</si>
  <si>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</si>
  <si>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</si>
  <si>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</si>
  <si>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</si>
  <si>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</si>
  <si>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</si>
  <si>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</si>
  <si>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</si>
  <si>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</si>
  <si>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</si>
  <si>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</si>
  <si>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</si>
  <si>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</si>
  <si>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</si>
  <si>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</si>
  <si>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</si>
  <si>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</si>
  <si>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</si>
  <si>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</si>
  <si>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</si>
  <si>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</si>
  <si>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</si>
  <si>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</si>
  <si>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</si>
  <si>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</si>
  <si>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</si>
  <si>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</si>
  <si>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</si>
  <si>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</si>
  <si>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</si>
  <si>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</si>
  <si>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</si>
  <si>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</si>
  <si>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</si>
  <si>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</si>
  <si>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</si>
  <si>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</si>
  <si>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</si>
  <si>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</si>
  <si>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</si>
  <si>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</si>
  <si>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</si>
  <si>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</si>
  <si>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</si>
  <si>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</si>
  <si>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</si>
  <si>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</si>
  <si>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</si>
  <si>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</si>
  <si>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</si>
  <si>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</si>
  <si>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</si>
  <si>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</si>
  <si>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</si>
  <si>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</si>
  <si>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</si>
  <si>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</si>
  <si>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</si>
  <si>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</si>
  <si>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</si>
  <si>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</si>
  <si>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</si>
  <si>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</si>
  <si>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</si>
  <si>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</si>
  <si>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</si>
  <si>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</si>
  <si>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</si>
  <si>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</si>
  <si>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</si>
  <si>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</si>
  <si>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</si>
  <si>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</si>
  <si>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</si>
  <si>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</si>
  <si>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</si>
  <si>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</si>
  <si>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</si>
  <si>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</si>
  <si>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</si>
  <si>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</si>
  <si>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</si>
  <si>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</si>
  <si>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</si>
  <si>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</si>
  <si>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</si>
  <si>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</si>
  <si>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</si>
  <si>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</si>
  <si>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</si>
  <si>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</si>
  <si>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</si>
  <si>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</si>
  <si>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</si>
  <si>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</si>
  <si>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</si>
  <si>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</si>
  <si>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</si>
  <si>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</si>
  <si>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</si>
  <si>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</si>
  <si>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</si>
  <si>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</si>
  <si>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</si>
  <si>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</si>
  <si>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</si>
  <si>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</si>
  <si>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</si>
  <si>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</si>
  <si>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</si>
  <si>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</si>
  <si>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</si>
  <si>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</si>
  <si>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</si>
  <si>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</si>
  <si>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</si>
  <si>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</si>
  <si>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</si>
  <si>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</si>
  <si>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</si>
  <si>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</si>
  <si>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</si>
  <si>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</si>
  <si>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</si>
  <si>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</si>
  <si>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</si>
  <si>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</si>
  <si>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</si>
  <si>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</si>
  <si>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</si>
  <si>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</si>
  <si>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</si>
  <si>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</si>
  <si>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</si>
  <si>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</si>
  <si>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</si>
  <si>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</si>
  <si>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</si>
  <si>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</si>
  <si>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</si>
  <si>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</si>
  <si>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</si>
  <si>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</si>
  <si>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</si>
  <si>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</si>
  <si>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</si>
  <si>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</si>
  <si>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</si>
  <si>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</si>
  <si>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</si>
  <si>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</si>
  <si>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</si>
  <si>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</si>
  <si>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</si>
  <si>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</si>
  <si>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</si>
  <si>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</si>
  <si>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</si>
  <si>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</si>
  <si>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</si>
  <si>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</si>
  <si>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</si>
  <si>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</si>
  <si>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</si>
  <si>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</si>
  <si>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</si>
  <si>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</si>
  <si>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</si>
  <si>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</si>
  <si>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</si>
  <si>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</si>
  <si>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</si>
  <si>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</si>
  <si>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</si>
  <si>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</si>
  <si>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</si>
  <si>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</si>
  <si>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</si>
  <si>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</si>
  <si>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</si>
  <si>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</si>
  <si>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</si>
  <si>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</si>
  <si>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</si>
  <si>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</si>
  <si>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</si>
  <si>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</si>
  <si>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</si>
  <si>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</si>
  <si>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</si>
  <si>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</si>
  <si>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</si>
  <si>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</si>
  <si>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</si>
  <si>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</si>
  <si>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</si>
  <si>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</si>
  <si>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</si>
  <si>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</si>
  <si>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</si>
  <si>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</si>
  <si>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</si>
  <si>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</si>
  <si>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</si>
  <si>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</si>
  <si>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</si>
  <si>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</si>
  <si>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</si>
  <si>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</si>
  <si>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</si>
  <si>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</si>
  <si>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</si>
  <si>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</si>
  <si>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</si>
  <si>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</si>
  <si>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</si>
  <si>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</si>
  <si>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</si>
  <si>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</si>
  <si>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</si>
  <si>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</si>
  <si>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</si>
  <si>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</si>
  <si>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</si>
  <si>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</si>
  <si>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</si>
  <si>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</si>
  <si>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</si>
  <si>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</si>
  <si>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</si>
  <si>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</si>
  <si>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</si>
  <si>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</si>
  <si>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</si>
  <si>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</si>
  <si>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</si>
  <si>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</si>
  <si>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</si>
  <si>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</si>
  <si>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</si>
  <si>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</si>
  <si>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</si>
  <si>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</si>
  <si>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</si>
  <si>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</si>
  <si>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</si>
  <si>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</si>
  <si>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</si>
  <si>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</si>
  <si>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</si>
  <si>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</si>
  <si>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</si>
  <si>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</si>
  <si>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</si>
  <si>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</si>
  <si>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</si>
  <si>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</si>
  <si>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</si>
  <si>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</si>
  <si>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</si>
  <si>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</si>
  <si>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</si>
  <si>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</si>
  <si>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</si>
  <si>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</si>
  <si>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</si>
  <si>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</si>
  <si>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</si>
  <si>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</si>
  <si>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</si>
  <si>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</si>
  <si>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</si>
  <si>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</si>
  <si>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</si>
  <si>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</si>
  <si>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</si>
  <si>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</si>
  <si>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</si>
  <si>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</si>
  <si>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</si>
  <si>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</si>
  <si>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</si>
  <si>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</si>
  <si>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</si>
  <si>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</si>
  <si>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</si>
  <si>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</si>
  <si>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</si>
  <si>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</si>
  <si>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</si>
  <si>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</si>
  <si>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</si>
  <si>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</si>
  <si>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</si>
  <si>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</si>
  <si>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</si>
  <si>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</si>
  <si>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</si>
  <si>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</si>
  <si>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</si>
  <si>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</si>
  <si>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</si>
  <si>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</si>
  <si>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</si>
  <si>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</si>
  <si>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</si>
  <si>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</si>
  <si>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</si>
  <si>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</si>
  <si>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</si>
  <si>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</si>
  <si>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</si>
  <si>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</si>
  <si>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</si>
  <si>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</si>
  <si>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</si>
  <si>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</si>
  <si>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</si>
  <si>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</si>
  <si>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</si>
  <si>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</si>
  <si>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</si>
  <si>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</si>
  <si>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</si>
  <si>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</si>
  <si>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</si>
  <si>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</si>
  <si>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</si>
  <si>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</si>
  <si>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</si>
  <si>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</si>
  <si>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</si>
  <si>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</si>
  <si>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</si>
  <si>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</si>
  <si>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</si>
  <si>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</si>
  <si>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</si>
  <si>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</si>
  <si>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</si>
  <si>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</si>
  <si>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</si>
  <si>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</si>
  <si>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</si>
  <si>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</si>
  <si>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</si>
  <si>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</si>
  <si>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</si>
  <si>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</si>
  <si>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</si>
  <si>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</si>
  <si>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</si>
  <si>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</si>
  <si>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</si>
  <si>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</si>
  <si>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</si>
  <si>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</si>
  <si>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</si>
  <si>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</si>
  <si>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</si>
  <si>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</si>
  <si>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</si>
  <si>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</si>
  <si>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</si>
  <si>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</si>
  <si>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</si>
  <si>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</si>
  <si>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</si>
  <si>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</si>
  <si>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</si>
  <si>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</si>
  <si>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</si>
  <si>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</si>
  <si>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</si>
  <si>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</si>
  <si>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</si>
  <si>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</si>
  <si>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</si>
  <si>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</si>
  <si>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</si>
  <si>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</si>
  <si>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</si>
  <si>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</si>
  <si>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</si>
  <si>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</si>
  <si>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</si>
  <si>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</si>
  <si>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</si>
  <si>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</si>
  <si>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</si>
  <si>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</si>
  <si>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</si>
  <si>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</si>
  <si>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</si>
  <si>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</si>
  <si>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</si>
  <si>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</si>
  <si>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</si>
  <si>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</si>
  <si>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</si>
  <si>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</si>
  <si>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</si>
  <si>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</si>
  <si>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</si>
  <si>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</si>
  <si>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</si>
  <si>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</si>
  <si>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</si>
  <si>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</si>
  <si>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</si>
  <si>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</si>
  <si>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</si>
  <si>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</si>
  <si>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</si>
  <si>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</si>
  <si>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</si>
  <si>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</si>
  <si>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</si>
  <si>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</si>
  <si>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</si>
  <si>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</si>
  <si>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</si>
  <si>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</si>
  <si>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</si>
  <si>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</si>
  <si>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</si>
  <si>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</si>
  <si>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</si>
  <si>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</si>
  <si>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</si>
  <si>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</si>
  <si>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</si>
  <si>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</si>
  <si>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</si>
  <si>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</si>
  <si>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</si>
  <si>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</si>
  <si>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</si>
  <si>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</si>
  <si>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</si>
  <si>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</si>
  <si>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</si>
  <si>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</si>
  <si>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</si>
  <si>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</si>
  <si>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</si>
  <si>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</si>
  <si>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</si>
  <si>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</si>
  <si>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</si>
  <si>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</si>
  <si>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</si>
  <si>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</si>
  <si>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</si>
  <si>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</si>
  <si>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</si>
  <si>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</si>
  <si>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</si>
  <si>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</si>
  <si>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</si>
  <si>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</si>
  <si>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</si>
  <si>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</si>
  <si>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</si>
  <si>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</si>
  <si>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</si>
  <si>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</si>
  <si>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</si>
  <si>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</si>
  <si>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</si>
  <si>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</si>
  <si>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</si>
  <si>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</si>
  <si>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</si>
  <si>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</si>
  <si>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</si>
  <si>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</si>
  <si>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</si>
  <si>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</si>
  <si>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</si>
  <si>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</si>
  <si>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</si>
  <si>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</si>
  <si>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</si>
  <si>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</si>
  <si>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</si>
  <si>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</si>
  <si>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</si>
  <si>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</si>
  <si>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</si>
  <si>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</si>
  <si>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</si>
  <si>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</si>
  <si>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</si>
  <si>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</si>
  <si>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</si>
  <si>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</si>
  <si>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</si>
  <si>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</si>
  <si>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</si>
  <si>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</si>
  <si>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</si>
  <si>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</si>
  <si>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</si>
  <si>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</si>
  <si>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</si>
  <si>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</si>
  <si>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</si>
  <si>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</si>
  <si>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</si>
  <si>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</si>
  <si>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</si>
  <si>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</si>
  <si>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</si>
  <si>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</si>
  <si>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</si>
  <si>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</si>
  <si>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</si>
  <si>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</si>
  <si>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</si>
  <si>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</si>
  <si>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</si>
  <si>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</si>
  <si>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</si>
  <si>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</si>
  <si>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</si>
  <si>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</si>
  <si>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</si>
  <si>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</si>
  <si>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</si>
  <si>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</si>
  <si>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</si>
  <si>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</si>
  <si>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</si>
  <si>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</si>
  <si>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</si>
  <si>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</si>
  <si>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</si>
  <si>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</si>
  <si>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</si>
  <si>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</si>
  <si>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</si>
  <si>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</si>
  <si>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</si>
  <si>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</si>
  <si>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</si>
  <si>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</si>
  <si>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</si>
  <si>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</si>
  <si>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</si>
  <si>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</si>
  <si>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</si>
  <si>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</si>
  <si>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</si>
  <si>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</si>
  <si>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</si>
  <si>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</si>
  <si>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</si>
  <si>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</si>
  <si>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</si>
  <si>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</si>
  <si>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</si>
  <si>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</si>
  <si>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</si>
  <si>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</si>
  <si>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</si>
  <si>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</si>
  <si>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</si>
  <si>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</si>
  <si>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</si>
  <si>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</si>
  <si>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</si>
  <si>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</si>
  <si>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</si>
  <si>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</si>
  <si>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</si>
  <si>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</si>
  <si>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</si>
  <si>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</si>
  <si>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</si>
  <si>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</si>
  <si>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</si>
  <si>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</si>
  <si>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</si>
  <si>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</si>
  <si>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</si>
  <si>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</si>
  <si>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</si>
  <si>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</si>
  <si>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</si>
  <si>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</si>
  <si>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</si>
  <si>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</si>
  <si>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</si>
  <si>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</si>
  <si>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</si>
  <si>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</si>
  <si>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</si>
  <si>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</si>
  <si>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</si>
  <si>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</si>
  <si>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</si>
  <si>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</si>
  <si>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</si>
  <si>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</si>
  <si>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</si>
  <si>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</si>
  <si>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</si>
  <si>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</si>
  <si>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</si>
  <si>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</si>
  <si>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</si>
  <si>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</si>
  <si>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</si>
  <si>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</si>
  <si>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</si>
  <si>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</si>
  <si>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</si>
  <si>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</si>
  <si>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</si>
  <si>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</si>
  <si>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</si>
  <si>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</si>
  <si>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</si>
  <si>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</si>
  <si>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</si>
  <si>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</si>
  <si>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</si>
  <si>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</si>
  <si>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</si>
  <si>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</si>
  <si>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</si>
  <si>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</si>
  <si>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</si>
  <si>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</si>
  <si>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</si>
  <si>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</si>
  <si>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</si>
  <si>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</si>
  <si>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</si>
  <si>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</si>
  <si>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</si>
  <si>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</si>
  <si>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</si>
  <si>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</si>
  <si>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</si>
  <si>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</si>
  <si>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</si>
  <si>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</si>
  <si>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</si>
  <si>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</si>
  <si>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</si>
  <si>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</si>
  <si>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</si>
  <si>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</si>
  <si>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</si>
  <si>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</si>
  <si>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</si>
  <si>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</si>
  <si>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</si>
  <si>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</si>
  <si>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</si>
  <si>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</si>
  <si>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</si>
  <si>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</si>
  <si>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</si>
  <si>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</si>
  <si>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</si>
  <si>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</si>
  <si>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</si>
  <si>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</si>
  <si>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</si>
  <si>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</si>
  <si>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</si>
  <si>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</si>
  <si>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</si>
  <si>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</si>
  <si>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</si>
  <si>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</si>
  <si>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</si>
  <si>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</si>
  <si>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</si>
  <si>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</si>
  <si>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</si>
  <si>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</si>
  <si>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</si>
  <si>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</si>
  <si>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</si>
  <si>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</si>
  <si>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</si>
  <si>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</si>
  <si>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</si>
  <si>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</si>
  <si>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</si>
  <si>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</si>
  <si>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</si>
  <si>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</si>
  <si>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</si>
  <si>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</si>
  <si>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</si>
  <si>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</si>
  <si>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</si>
  <si>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</si>
  <si>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</si>
  <si>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</si>
  <si>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</si>
  <si>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</si>
  <si>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</si>
  <si>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</si>
  <si>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</si>
  <si>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</si>
  <si>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</si>
  <si>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</si>
  <si>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</si>
  <si>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</si>
  <si>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</si>
  <si>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</si>
  <si>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</si>
  <si>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</si>
  <si>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</si>
  <si>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</si>
  <si>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</si>
  <si>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</si>
  <si>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</si>
  <si>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</si>
  <si>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</si>
  <si>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</si>
  <si>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</si>
  <si>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</si>
  <si>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</si>
  <si>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</si>
  <si>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</si>
  <si>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</si>
  <si>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</si>
  <si>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</si>
  <si>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</si>
  <si>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</si>
  <si>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</si>
  <si>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</si>
  <si>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</si>
  <si>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</si>
  <si>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</si>
  <si>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</si>
  <si>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</si>
  <si>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</si>
  <si>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</si>
  <si>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</si>
  <si>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</si>
  <si>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</si>
  <si>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</si>
  <si>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</si>
  <si>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</si>
  <si>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</si>
  <si>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</si>
  <si>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</si>
  <si>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</si>
  <si>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</si>
  <si>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</si>
  <si>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</si>
  <si>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</si>
  <si>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</si>
  <si>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</si>
  <si>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</si>
  <si>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</si>
  <si>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</si>
  <si>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</si>
  <si>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</si>
  <si>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</si>
  <si>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</si>
  <si>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</si>
  <si>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</si>
  <si>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</si>
  <si>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</si>
  <si>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</si>
  <si>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</si>
  <si>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</si>
  <si>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</si>
  <si>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</si>
  <si>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</si>
  <si>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</si>
  <si>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</si>
  <si>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</si>
  <si>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</si>
  <si>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</si>
  <si>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</si>
  <si>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</si>
  <si>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</si>
  <si>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</si>
  <si>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</si>
  <si>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</si>
  <si>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</si>
  <si>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</si>
  <si>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</si>
  <si>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</si>
  <si>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</si>
  <si>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</si>
  <si>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</si>
  <si>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</si>
  <si>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</si>
  <si>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</si>
  <si>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</si>
  <si>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</si>
  <si>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</si>
  <si>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</si>
  <si>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</si>
  <si>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</si>
  <si>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</si>
  <si>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</si>
  <si>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</si>
  <si>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</si>
  <si>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</si>
  <si>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</si>
  <si>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</si>
  <si>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</si>
  <si>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</si>
  <si>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</si>
  <si>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</si>
  <si>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</si>
  <si>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</si>
  <si>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</si>
  <si>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</si>
  <si>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</si>
  <si>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</si>
  <si>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</si>
  <si>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</si>
  <si>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</si>
  <si>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</si>
  <si>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</si>
  <si>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</si>
  <si>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</si>
  <si>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</si>
  <si>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</si>
  <si>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</si>
  <si>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</si>
  <si>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</si>
  <si>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</si>
  <si>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</si>
  <si>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</si>
  <si>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</si>
  <si>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</si>
  <si>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</si>
  <si>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</si>
  <si>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</si>
  <si>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</si>
  <si>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</si>
  <si>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</si>
  <si>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</si>
  <si>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</si>
  <si>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</si>
  <si>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</si>
  <si>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</si>
  <si>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</si>
  <si>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</si>
  <si>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</si>
  <si>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</si>
  <si>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</si>
  <si>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</si>
  <si>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</si>
  <si>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</si>
  <si>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</si>
  <si>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</si>
  <si>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</si>
  <si>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</si>
  <si>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</si>
  <si>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</si>
  <si>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</si>
  <si>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</si>
  <si>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</si>
  <si>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</si>
  <si>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</si>
  <si>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</si>
  <si>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</si>
  <si>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</si>
  <si>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</si>
  <si>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</si>
  <si>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</si>
  <si>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</si>
  <si>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</si>
  <si>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</si>
  <si>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</si>
  <si>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</si>
  <si>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</si>
  <si>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</si>
  <si>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</si>
  <si>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</si>
  <si>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</si>
  <si>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</si>
  <si>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</si>
  <si>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</si>
  <si>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</si>
  <si>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</si>
  <si>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</si>
  <si>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</si>
  <si>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</si>
  <si>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</si>
  <si>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</si>
  <si>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</si>
  <si>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</si>
  <si>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</si>
  <si>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</si>
  <si>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</si>
  <si>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</si>
  <si>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</si>
  <si>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</si>
  <si>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</si>
  <si>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</si>
  <si>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</si>
  <si>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</si>
  <si>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</si>
  <si>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</si>
  <si>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</si>
  <si>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</si>
  <si>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</si>
  <si>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</si>
  <si>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</si>
  <si>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</si>
  <si>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</si>
  <si>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</si>
  <si>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</si>
  <si>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</si>
  <si>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</si>
  <si>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</si>
  <si>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</si>
  <si>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</si>
  <si>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</si>
  <si>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</si>
  <si>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</si>
  <si>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</si>
  <si>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</si>
  <si>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</si>
  <si>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</si>
  <si>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</si>
  <si>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</si>
  <si>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</si>
  <si>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</si>
  <si>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</si>
  <si>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</si>
  <si>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</si>
  <si>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</si>
  <si>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</si>
  <si>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</si>
  <si>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</si>
  <si>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</si>
  <si>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</si>
  <si>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</si>
  <si>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</si>
  <si>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</si>
  <si>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</si>
  <si>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</si>
  <si>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</si>
  <si>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</si>
  <si>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</si>
  <si>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</si>
  <si>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</si>
  <si>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</si>
  <si>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</si>
  <si>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</si>
  <si>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</si>
  <si>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</si>
  <si>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</si>
  <si>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</si>
  <si>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</si>
  <si>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</si>
  <si>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</si>
  <si>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</si>
  <si>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</si>
  <si>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</si>
  <si>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</si>
  <si>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</si>
  <si>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</si>
  <si>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</si>
  <si>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</si>
  <si>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</si>
  <si>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</si>
  <si>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</si>
  <si>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</si>
  <si>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</si>
  <si>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</si>
  <si>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</si>
  <si>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</si>
  <si>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</si>
  <si>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</si>
  <si>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</si>
  <si>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</si>
  <si>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</si>
  <si>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</si>
  <si>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</si>
  <si>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</si>
  <si>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</si>
  <si>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</si>
  <si>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</si>
  <si>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</si>
  <si>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</si>
  <si>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</si>
  <si>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</si>
  <si>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</si>
  <si>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</si>
  <si>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</si>
  <si>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</si>
  <si>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</si>
  <si>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</si>
  <si>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</si>
  <si>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</si>
  <si>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</si>
  <si>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</si>
  <si>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</si>
  <si>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</si>
  <si>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</si>
  <si>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</si>
  <si>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</si>
  <si>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</si>
  <si>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</si>
  <si>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</si>
  <si>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</si>
  <si>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</si>
  <si>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</si>
  <si>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</si>
  <si>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</si>
  <si>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</si>
  <si>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</si>
  <si>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</si>
  <si>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</si>
  <si>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</si>
  <si>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</si>
  <si>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</si>
  <si>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</si>
  <si>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</si>
  <si>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</si>
  <si>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</si>
  <si>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</si>
  <si>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</si>
  <si>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</si>
  <si>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</si>
  <si>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</si>
  <si>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</si>
  <si>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</si>
  <si>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</si>
  <si>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</si>
  <si>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</si>
  <si>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</si>
  <si>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</si>
  <si>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</si>
  <si>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</si>
  <si>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</si>
  <si>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</si>
  <si>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</si>
  <si>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</si>
  <si>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</si>
  <si>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</si>
  <si>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</si>
  <si>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</si>
  <si>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</si>
  <si>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</si>
  <si>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</si>
  <si>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</si>
  <si>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</si>
  <si>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</si>
  <si>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</si>
  <si>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</si>
  <si>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</si>
  <si>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</si>
  <si>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</si>
  <si>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</si>
  <si>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</si>
  <si>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</si>
  <si>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</si>
  <si>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</si>
  <si>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</si>
  <si>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</si>
  <si>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</si>
  <si>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</si>
  <si>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</si>
  <si>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</si>
  <si>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</si>
  <si>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</si>
  <si>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</si>
  <si>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</si>
  <si>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</si>
  <si>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</si>
  <si>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</si>
  <si>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</si>
  <si>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</si>
  <si>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</si>
  <si>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</si>
  <si>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</si>
  <si>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</si>
  <si>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</si>
  <si>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</si>
  <si>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</si>
  <si>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</si>
  <si>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</si>
  <si>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</si>
  <si>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</si>
  <si>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</si>
  <si>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</si>
  <si>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</si>
  <si>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</si>
  <si>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</si>
  <si>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</si>
  <si>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</si>
  <si>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</si>
  <si>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</si>
  <si>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</si>
  <si>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</si>
  <si>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</si>
  <si>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</si>
  <si>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</si>
  <si>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</si>
  <si>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</si>
  <si>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</si>
  <si>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</si>
  <si>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</si>
  <si>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</si>
  <si>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</si>
  <si>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</si>
  <si>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</si>
  <si>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</si>
  <si>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</si>
  <si>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</si>
  <si>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</si>
  <si>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</si>
  <si>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</si>
  <si>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</si>
  <si>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</si>
  <si>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</si>
  <si>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</si>
  <si>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</si>
  <si>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</si>
  <si>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</si>
  <si>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</si>
  <si>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</si>
  <si>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</si>
  <si>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</si>
  <si>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</si>
  <si>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</si>
  <si>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</si>
  <si>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</si>
  <si>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</si>
  <si>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</si>
  <si>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</si>
  <si>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</si>
  <si>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</si>
  <si>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</si>
  <si>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</si>
  <si>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</si>
  <si>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</si>
  <si>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</si>
  <si>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</si>
  <si>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</si>
  <si>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</si>
  <si>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</si>
  <si>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</si>
  <si>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</si>
  <si>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</si>
  <si>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</si>
  <si>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</si>
  <si>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</si>
  <si>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</si>
  <si>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</si>
  <si>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</si>
  <si>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</si>
  <si>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</si>
  <si>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</si>
  <si>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</si>
  <si>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</si>
  <si>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</si>
  <si>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</si>
  <si>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</si>
  <si>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</si>
  <si>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</si>
  <si>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</si>
  <si>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</si>
  <si>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</si>
  <si>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</si>
  <si>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</si>
  <si>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</si>
  <si>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</si>
  <si>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</si>
  <si>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</si>
  <si>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</si>
  <si>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</si>
  <si>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</si>
  <si>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</si>
  <si>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</si>
  <si>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</si>
  <si>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</si>
  <si>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</si>
  <si>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</si>
  <si>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</si>
  <si>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</si>
  <si>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</si>
  <si>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</si>
  <si>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</si>
  <si>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</si>
  <si>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</si>
  <si>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</si>
  <si>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</si>
  <si>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</si>
  <si>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</si>
  <si>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</si>
  <si>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</si>
  <si>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</si>
  <si>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</si>
  <si>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</si>
  <si>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</si>
  <si>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</si>
  <si>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</si>
  <si>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</si>
  <si>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</si>
  <si>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</si>
  <si>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</si>
  <si>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</si>
  <si>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</si>
  <si>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</si>
  <si>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</si>
  <si>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</si>
  <si>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</si>
  <si>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</si>
  <si>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</si>
  <si>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</si>
  <si>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</si>
  <si>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</si>
  <si>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</si>
  <si>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</si>
  <si>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</si>
  <si>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</si>
  <si>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</si>
  <si>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</si>
  <si>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</si>
  <si>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</si>
  <si>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</si>
  <si>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</si>
  <si>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</si>
  <si>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</si>
  <si>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</si>
  <si>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</si>
  <si>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</si>
  <si>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</si>
  <si>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</si>
  <si>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</si>
  <si>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</si>
  <si>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</si>
  <si>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</si>
  <si>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</si>
  <si>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</si>
  <si>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</si>
  <si>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</si>
  <si>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</si>
  <si>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</si>
  <si>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</si>
  <si>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</si>
  <si>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</si>
  <si>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</si>
  <si>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</si>
  <si>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</si>
  <si>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</si>
  <si>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</si>
  <si>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</si>
  <si>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</si>
  <si>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</si>
  <si>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</si>
  <si>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</si>
  <si>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</si>
  <si>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</si>
  <si>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</si>
  <si>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</si>
  <si>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</si>
  <si>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</si>
  <si>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</si>
  <si>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</si>
  <si>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</si>
  <si>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</si>
  <si>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</si>
  <si>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</si>
  <si>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</si>
  <si>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</si>
  <si>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</si>
  <si>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</si>
  <si>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</si>
  <si>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</si>
  <si>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</si>
  <si>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</si>
  <si>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</si>
  <si>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</si>
  <si>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</si>
  <si>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</si>
  <si>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</si>
  <si>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</si>
  <si>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</si>
  <si>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</si>
  <si>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</si>
  <si>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</si>
  <si>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</si>
  <si>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</si>
  <si>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</si>
  <si>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</si>
  <si>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</si>
  <si>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</si>
  <si>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</si>
  <si>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</si>
  <si>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</si>
  <si>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</si>
  <si>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</si>
  <si>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</si>
  <si>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</si>
  <si>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</si>
  <si>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</si>
  <si>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</si>
  <si>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</si>
  <si>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</si>
  <si>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</si>
  <si>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</si>
  <si>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</si>
  <si>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</si>
  <si>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</si>
  <si>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</si>
  <si>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</si>
  <si>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</si>
  <si>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</si>
  <si>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</si>
  <si>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</si>
  <si>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</si>
  <si>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</si>
  <si>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</si>
  <si>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</si>
  <si>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</si>
  <si>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</si>
  <si>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</si>
  <si>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</si>
  <si>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</si>
  <si>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</si>
  <si>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</si>
  <si>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</si>
  <si>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</si>
  <si>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</si>
  <si>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</si>
  <si>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</si>
  <si>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</si>
  <si>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</si>
  <si>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</si>
  <si>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</si>
  <si>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</si>
  <si>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</si>
  <si>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</si>
  <si>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</si>
  <si>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</si>
  <si>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</si>
  <si>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</si>
  <si>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</si>
  <si>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</si>
  <si>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</si>
  <si>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</si>
  <si>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</si>
  <si>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</si>
  <si>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</si>
  <si>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</si>
  <si>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</si>
  <si>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</si>
  <si>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</si>
  <si>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</si>
  <si>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</si>
  <si>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</si>
  <si>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</si>
  <si>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</si>
  <si>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</si>
  <si>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</si>
  <si>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</si>
  <si>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</si>
  <si>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</si>
  <si>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</si>
  <si>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</si>
  <si>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</si>
  <si>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</si>
  <si>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</si>
  <si>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</si>
  <si>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</si>
  <si>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</si>
  <si>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</si>
  <si>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</si>
  <si>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</si>
  <si>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</si>
  <si>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</si>
  <si>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</si>
  <si>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</si>
  <si>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</si>
  <si>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</si>
  <si>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</si>
  <si>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</si>
  <si>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</si>
  <si>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</si>
  <si>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</si>
  <si>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</si>
  <si>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</si>
  <si>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</si>
  <si>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</si>
  <si>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</si>
  <si>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</si>
  <si>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</si>
  <si>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</si>
  <si>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</si>
  <si>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</si>
  <si>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</si>
  <si>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</si>
  <si>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</si>
  <si>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</si>
  <si>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</si>
  <si>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</si>
  <si>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</si>
  <si>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</si>
  <si>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</si>
  <si>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</si>
  <si>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</si>
  <si>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</si>
  <si>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</si>
  <si>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</si>
  <si>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</si>
  <si>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</si>
  <si>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</si>
  <si>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</si>
  <si>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</si>
  <si>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</si>
  <si>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</si>
  <si>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</si>
  <si>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</si>
  <si>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</si>
  <si>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</si>
  <si>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</si>
  <si>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</si>
  <si>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</si>
  <si>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</si>
  <si>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</si>
  <si>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</si>
  <si>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</si>
  <si>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</si>
  <si>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</si>
  <si>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</si>
  <si>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</si>
  <si>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</si>
  <si>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</si>
  <si>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</si>
  <si>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</si>
  <si>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</si>
  <si>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</si>
  <si>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</si>
  <si>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</si>
  <si>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</si>
  <si>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</si>
  <si>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</si>
  <si>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</si>
  <si>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</si>
  <si>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</si>
  <si>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</si>
  <si>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</si>
  <si>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</si>
  <si>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</si>
  <si>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</si>
  <si>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</si>
  <si>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</si>
  <si>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</si>
  <si>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</si>
  <si>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</si>
  <si>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</si>
  <si>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</si>
  <si>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</si>
  <si>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</si>
  <si>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</si>
  <si>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</si>
  <si>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</si>
  <si>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</si>
  <si>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</si>
  <si>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</si>
  <si>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</si>
  <si>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</si>
  <si>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</si>
  <si>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</si>
  <si>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</si>
  <si>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</si>
  <si>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</si>
  <si>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</si>
  <si>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</si>
  <si>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</si>
  <si>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</si>
  <si>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</si>
  <si>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</si>
  <si>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</si>
  <si>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</si>
  <si>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</si>
  <si>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</si>
  <si>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</si>
  <si>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</si>
  <si>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</si>
  <si>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</si>
  <si>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</si>
  <si>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</si>
  <si>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</si>
  <si>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</si>
  <si>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</si>
  <si>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</si>
  <si>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</si>
  <si>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</si>
  <si>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</si>
  <si>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</si>
  <si>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</si>
  <si>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</si>
  <si>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</si>
  <si>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</si>
  <si>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</si>
  <si>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</si>
  <si>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</si>
  <si>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</si>
  <si>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</si>
  <si>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</si>
  <si>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</si>
  <si>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</si>
  <si>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</si>
  <si>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</si>
  <si>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</si>
  <si>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</si>
  <si>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</si>
  <si>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</si>
  <si>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</si>
  <si>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</si>
  <si>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</si>
  <si>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</si>
  <si>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</si>
  <si>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</si>
  <si>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</si>
  <si>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</si>
  <si>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</si>
  <si>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</si>
  <si>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</si>
  <si>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</si>
  <si>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</si>
  <si>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</si>
  <si>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</si>
  <si>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</si>
  <si>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</si>
  <si>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</si>
  <si>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</si>
  <si>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</si>
  <si>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</si>
  <si>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</si>
  <si>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</si>
  <si>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</si>
  <si>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</si>
  <si>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</si>
  <si>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</si>
  <si>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</si>
  <si>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</si>
  <si>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</si>
  <si>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</si>
  <si>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</si>
  <si>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</si>
  <si>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</si>
  <si>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</si>
  <si>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</si>
  <si>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</si>
  <si>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</si>
  <si>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</si>
  <si>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</si>
  <si>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</si>
  <si>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</si>
  <si>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</si>
  <si>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</si>
  <si>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</si>
  <si>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</si>
  <si>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</si>
  <si>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</si>
  <si>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</si>
  <si>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</si>
  <si>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</si>
  <si>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</si>
  <si>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</si>
  <si>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</si>
  <si>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</si>
  <si>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</si>
  <si>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</si>
  <si>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</si>
  <si>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</si>
  <si>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</si>
  <si>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</si>
  <si>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</si>
  <si>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</si>
  <si>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</si>
  <si>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</si>
  <si>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</si>
  <si>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</si>
  <si>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</si>
  <si>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</si>
  <si>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</si>
  <si>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</si>
  <si>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</si>
  <si>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</si>
  <si>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</si>
  <si>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</si>
  <si>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</si>
  <si>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</si>
  <si>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</si>
  <si>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</si>
  <si>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</si>
  <si>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</si>
  <si>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</si>
  <si>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</si>
  <si>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</si>
  <si>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</si>
  <si>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</si>
  <si>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</si>
  <si>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</si>
  <si>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</si>
  <si>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</si>
  <si>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</si>
  <si>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</si>
  <si>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</si>
  <si>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</si>
  <si>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</si>
  <si>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</si>
  <si>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</si>
  <si>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</si>
  <si>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</si>
  <si>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</si>
  <si>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</si>
  <si>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</si>
  <si>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</si>
  <si>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</si>
  <si>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</si>
  <si>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</si>
  <si>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</si>
  <si>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</si>
  <si>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</si>
  <si>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</si>
  <si>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</si>
  <si>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</si>
  <si>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</si>
  <si>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</si>
  <si>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</si>
  <si>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</si>
  <si>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</si>
  <si>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</si>
  <si>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</si>
  <si>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</si>
  <si>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</si>
  <si>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</si>
  <si>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</si>
  <si>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</si>
  <si>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</si>
  <si>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</si>
  <si>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</si>
  <si>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</si>
  <si>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</si>
  <si>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</si>
  <si>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</si>
  <si>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</si>
  <si>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</si>
  <si>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</si>
  <si>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</si>
  <si>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</si>
  <si>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</si>
  <si>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</si>
  <si>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</si>
  <si>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</si>
  <si>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</si>
  <si>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</si>
  <si>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</si>
  <si>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</si>
  <si>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</si>
  <si>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</si>
  <si>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</si>
  <si>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</si>
  <si>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</si>
  <si>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</si>
  <si>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</si>
  <si>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</si>
  <si>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</si>
  <si>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</si>
  <si>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</si>
  <si>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</si>
  <si>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</si>
  <si>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</si>
  <si>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</si>
  <si>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</si>
  <si>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</si>
  <si>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</si>
  <si>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</si>
  <si>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</si>
  <si>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</si>
  <si>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</si>
  <si>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</si>
  <si>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</si>
  <si>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</si>
  <si>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</si>
  <si>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</si>
  <si>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</si>
  <si>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</si>
  <si>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</si>
  <si>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</si>
  <si>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</si>
  <si>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</si>
  <si>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</si>
  <si>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</si>
  <si>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</si>
  <si>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</si>
  <si>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</si>
  <si>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</si>
  <si>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</si>
  <si>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</si>
  <si>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</si>
  <si>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</si>
  <si>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</si>
  <si>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</si>
  <si>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</si>
  <si>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</si>
  <si>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</si>
  <si>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</si>
  <si>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</si>
  <si>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</si>
  <si>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</si>
  <si>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</si>
  <si>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</si>
  <si>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</si>
  <si>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</si>
  <si>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</si>
  <si>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</si>
  <si>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</si>
  <si>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</si>
  <si>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</si>
  <si>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</si>
  <si>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</si>
  <si>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</si>
  <si>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</si>
  <si>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</si>
  <si>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</si>
  <si>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</si>
  <si>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</si>
  <si>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</si>
  <si>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</si>
  <si>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</si>
  <si>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</si>
  <si>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</si>
  <si>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</si>
  <si>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</si>
  <si>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</si>
  <si>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</si>
  <si>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</si>
  <si>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</si>
  <si>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</si>
  <si>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</si>
  <si>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</si>
  <si>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</si>
  <si>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</si>
  <si>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</si>
  <si>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</si>
  <si>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</si>
  <si>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</si>
  <si>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</si>
  <si>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</si>
  <si>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</si>
  <si>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</si>
  <si>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</si>
  <si>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</si>
  <si>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</si>
  <si>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</si>
  <si>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</si>
  <si>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</si>
  <si>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</si>
  <si>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</si>
  <si>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</si>
  <si>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</si>
  <si>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</si>
  <si>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</si>
  <si>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</si>
  <si>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</si>
  <si>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</si>
  <si>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</si>
  <si>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</si>
  <si>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</si>
  <si>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</si>
  <si>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</si>
  <si>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</si>
  <si>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</si>
  <si>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</si>
  <si>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</si>
  <si>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</si>
  <si>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</si>
  <si>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</si>
  <si>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</si>
  <si>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</si>
  <si>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</si>
  <si>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</si>
  <si>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</si>
  <si>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</si>
  <si>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</si>
  <si>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</si>
  <si>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</si>
  <si>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</si>
  <si>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</si>
  <si>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</si>
  <si>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</si>
  <si>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</si>
  <si>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</si>
  <si>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</si>
  <si>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</si>
  <si>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</si>
  <si>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</si>
  <si>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</si>
  <si>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</si>
  <si>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</si>
  <si>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</si>
  <si>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</si>
  <si>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</si>
  <si>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</si>
  <si>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</si>
  <si>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</si>
  <si>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</si>
  <si>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</si>
  <si>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</si>
  <si>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</si>
  <si>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</si>
  <si>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</si>
  <si>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</si>
  <si>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</si>
  <si>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</si>
  <si>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</si>
  <si>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</si>
  <si>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</si>
  <si>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</si>
  <si>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</si>
  <si>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</si>
  <si>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</si>
  <si>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</si>
  <si>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</si>
  <si>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</si>
  <si>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</si>
  <si>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</si>
  <si>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</si>
  <si>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</si>
  <si>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</si>
  <si>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</si>
  <si>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</si>
  <si>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</si>
  <si>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</si>
  <si>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</si>
  <si>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</si>
  <si>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</si>
  <si>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</si>
  <si>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</si>
  <si>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</si>
  <si>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</si>
  <si>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</si>
  <si>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</si>
  <si>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</si>
  <si>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</si>
  <si>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</si>
  <si>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</si>
  <si>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</si>
  <si>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</si>
  <si>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</si>
  <si>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</si>
  <si>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</si>
  <si>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</si>
  <si>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</si>
  <si>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</si>
  <si>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</si>
  <si>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</si>
  <si>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</si>
  <si>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</si>
  <si>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</si>
  <si>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</si>
  <si>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</si>
  <si>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</si>
  <si>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</si>
  <si>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</si>
  <si>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</si>
  <si>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</si>
  <si>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</si>
  <si>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</si>
  <si>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</si>
  <si>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</si>
  <si>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</si>
  <si>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</si>
  <si>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</si>
  <si>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</si>
  <si>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</si>
  <si>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</si>
  <si>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</si>
  <si>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</si>
  <si>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</si>
  <si>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</si>
  <si>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</si>
  <si>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</si>
  <si>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</si>
  <si>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</si>
  <si>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</si>
  <si>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</si>
  <si>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</si>
  <si>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</si>
  <si>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</si>
  <si>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</si>
  <si>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</si>
  <si>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</si>
  <si>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</si>
  <si>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</si>
  <si>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</si>
  <si>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</si>
  <si>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</si>
  <si>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</si>
  <si>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</si>
  <si>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</si>
  <si>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</si>
  <si>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</si>
  <si>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</si>
  <si>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</si>
  <si>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</si>
  <si>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</si>
  <si>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</si>
  <si>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</si>
  <si>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</si>
  <si>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</si>
  <si>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</si>
  <si>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</si>
  <si>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</si>
  <si>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</si>
  <si>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</si>
  <si>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</si>
  <si>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</si>
  <si>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</si>
  <si>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</si>
  <si>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</si>
  <si>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</si>
  <si>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</si>
  <si>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</si>
  <si>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</si>
  <si>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</si>
  <si>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</si>
  <si>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</si>
  <si>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</si>
  <si>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</si>
  <si>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</si>
  <si>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</si>
  <si>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</si>
  <si>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</si>
  <si>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</si>
  <si>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</si>
  <si>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</si>
  <si>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</si>
  <si>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</si>
  <si>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</si>
  <si>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</si>
  <si>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</si>
  <si>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</si>
  <si>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</si>
  <si>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</si>
  <si>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</si>
  <si>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</si>
  <si>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</si>
  <si>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</si>
  <si>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</si>
  <si>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</si>
  <si>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</si>
  <si>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</si>
  <si>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</si>
  <si>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</si>
  <si>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</si>
  <si>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</si>
  <si>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</si>
  <si>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</si>
  <si>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</si>
  <si>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</si>
  <si>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</si>
  <si>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</si>
  <si>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</si>
  <si>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</si>
  <si>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</si>
  <si>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</si>
  <si>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</si>
  <si>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</si>
  <si>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</si>
  <si>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</si>
  <si>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</si>
  <si>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</si>
  <si>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</si>
  <si>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</si>
  <si>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</si>
  <si>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</si>
  <si>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</si>
  <si>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</si>
  <si>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</si>
  <si>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</si>
  <si>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</si>
  <si>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</si>
  <si>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</si>
  <si>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</si>
  <si>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</si>
  <si>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</si>
  <si>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</si>
  <si>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</si>
  <si>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</si>
  <si>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</si>
  <si>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</si>
  <si>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</si>
  <si>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</si>
  <si>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</si>
  <si>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</si>
  <si>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</si>
  <si>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</si>
  <si>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</si>
  <si>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</si>
  <si>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</si>
  <si>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</si>
  <si>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</si>
  <si>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</si>
  <si>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</si>
  <si>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</si>
  <si>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</si>
  <si>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</si>
  <si>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</si>
  <si>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</si>
  <si>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</si>
  <si>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</si>
  <si>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</si>
  <si>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</si>
  <si>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</si>
  <si>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</si>
  <si>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</si>
  <si>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</si>
  <si>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</si>
  <si>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</si>
  <si>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</si>
  <si>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</si>
  <si>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</si>
  <si>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</si>
  <si>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</si>
  <si>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</si>
  <si>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</si>
  <si>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</si>
  <si>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</si>
  <si>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</si>
  <si>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</si>
  <si>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</si>
  <si>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</si>
  <si>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</si>
  <si>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</si>
  <si>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</si>
  <si>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</si>
  <si>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</si>
  <si>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</si>
  <si>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</si>
  <si>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</si>
  <si>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</si>
  <si>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</si>
  <si>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</si>
  <si>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</si>
  <si>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</si>
  <si>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</si>
  <si>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</si>
  <si>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</si>
  <si>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</si>
  <si>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</si>
  <si>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</si>
  <si>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</si>
  <si>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</si>
  <si>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</si>
  <si>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</si>
  <si>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</si>
  <si>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</si>
  <si>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</si>
  <si>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</si>
  <si>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</si>
  <si>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</si>
  <si>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</si>
  <si>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</si>
  <si>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</si>
  <si>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</si>
  <si>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</si>
  <si>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</si>
  <si>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</si>
  <si>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</si>
  <si>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</si>
  <si>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</si>
  <si>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</si>
  <si>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</si>
  <si>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</si>
  <si>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</si>
  <si>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</si>
  <si>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</si>
  <si>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</si>
  <si>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</si>
  <si>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</si>
  <si>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</si>
  <si>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</si>
  <si>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</si>
  <si>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</si>
  <si>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</si>
  <si>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</si>
  <si>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</si>
  <si>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</si>
  <si>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</si>
  <si>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</si>
  <si>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</si>
  <si>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</si>
  <si>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</si>
  <si>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</si>
  <si>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</si>
  <si>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</si>
  <si>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</si>
  <si>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</si>
  <si>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</si>
  <si>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</si>
  <si>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</si>
  <si>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</si>
  <si>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</si>
  <si>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</si>
  <si>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</si>
  <si>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</si>
  <si>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</si>
  <si>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</si>
  <si>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</si>
  <si>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</si>
  <si>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</si>
  <si>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</si>
  <si>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</si>
  <si>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</si>
  <si>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</si>
  <si>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</si>
  <si>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</si>
  <si>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</si>
  <si>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</si>
  <si>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</si>
  <si>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</si>
  <si>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</si>
  <si>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</si>
  <si>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</si>
  <si>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</si>
  <si>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</si>
  <si>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</si>
  <si>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</si>
  <si>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</si>
  <si>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</si>
  <si>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</si>
  <si>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</si>
  <si>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</si>
  <si>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</si>
  <si>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</si>
  <si>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</si>
  <si>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</si>
  <si>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</si>
  <si>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</si>
  <si>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</si>
  <si>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</si>
  <si>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</si>
  <si>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</si>
  <si>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</si>
  <si>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</si>
  <si>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</si>
  <si>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</si>
  <si>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</si>
  <si>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</si>
  <si>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</si>
  <si>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</si>
  <si>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</si>
  <si>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</si>
  <si>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</si>
  <si>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</si>
  <si>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</si>
  <si>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</si>
  <si>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</si>
  <si>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</si>
  <si>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</si>
  <si>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</si>
  <si>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</si>
  <si>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</si>
  <si>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</si>
  <si>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</si>
  <si>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</si>
  <si>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</si>
  <si>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</si>
  <si>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</si>
  <si>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</si>
  <si>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</si>
  <si>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</si>
  <si>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</si>
  <si>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</si>
  <si>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</si>
  <si>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</si>
  <si>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</si>
  <si>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</si>
  <si>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</si>
  <si>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</si>
  <si>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</si>
  <si>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</si>
  <si>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</si>
  <si>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</si>
  <si>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</si>
  <si>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</si>
  <si>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</si>
  <si>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</si>
  <si>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</si>
  <si>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</si>
  <si>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</si>
  <si>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</si>
  <si>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</si>
  <si>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</si>
  <si>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</si>
  <si>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</si>
  <si>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</si>
  <si>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</si>
  <si>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</si>
  <si>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</si>
  <si>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</si>
  <si>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</si>
  <si>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</si>
  <si>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</si>
  <si>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</si>
  <si>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</si>
  <si>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</si>
  <si>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</si>
  <si>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</si>
  <si>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</si>
  <si>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</si>
  <si>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</si>
  <si>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</si>
  <si>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</si>
  <si>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</si>
  <si>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</si>
  <si>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</si>
  <si>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</si>
  <si>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</si>
  <si>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</si>
  <si>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</si>
  <si>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</si>
  <si>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</si>
  <si>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</si>
  <si>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</si>
  <si>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</si>
  <si>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</si>
  <si>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</si>
  <si>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</si>
  <si>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</si>
  <si>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</si>
  <si>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</si>
  <si>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</si>
  <si>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</si>
  <si>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</si>
  <si>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</si>
  <si>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</si>
  <si>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</si>
  <si>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</si>
  <si>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</si>
  <si>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</si>
  <si>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</si>
  <si>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</si>
  <si>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</si>
  <si>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</si>
  <si>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</si>
  <si>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</si>
  <si>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</si>
  <si>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</si>
  <si>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</si>
  <si>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</si>
  <si>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</si>
  <si>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</si>
  <si>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</si>
  <si>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</si>
  <si>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</si>
  <si>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</si>
  <si>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</si>
  <si>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</si>
  <si>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</si>
  <si>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</si>
  <si>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</si>
  <si>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</si>
  <si>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</si>
  <si>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</si>
  <si>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</si>
  <si>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</si>
  <si>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</si>
  <si>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</si>
  <si>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</si>
  <si>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</si>
  <si>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</si>
  <si>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</si>
  <si>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</si>
  <si>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</si>
  <si>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</si>
  <si>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</si>
  <si>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</si>
  <si>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</si>
  <si>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</si>
  <si>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</si>
  <si>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</si>
  <si>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</si>
  <si>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</si>
  <si>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</si>
  <si>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</si>
  <si>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</si>
  <si>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</si>
  <si>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</si>
  <si>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</si>
  <si>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</si>
  <si>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</si>
  <si>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</si>
  <si>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</si>
  <si>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</si>
  <si>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</si>
  <si>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</si>
  <si>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</si>
  <si>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</si>
  <si>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</si>
  <si>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</si>
  <si>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</si>
  <si>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</si>
  <si>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</si>
  <si>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</si>
  <si>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</si>
  <si>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</si>
  <si>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</si>
  <si>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</si>
  <si>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</si>
  <si>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</si>
  <si>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</si>
  <si>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</si>
  <si>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</si>
  <si>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</si>
  <si>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</si>
  <si>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</si>
  <si>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</si>
  <si>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</si>
  <si>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</si>
  <si>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</si>
  <si>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</si>
  <si>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</si>
  <si>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</si>
  <si>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</si>
  <si>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</si>
  <si>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</si>
  <si>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</si>
  <si>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</si>
  <si>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</si>
  <si>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</si>
  <si>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</si>
  <si>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</si>
  <si>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</si>
  <si>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</si>
  <si>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</si>
  <si>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</si>
  <si>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</si>
  <si>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</si>
  <si>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</si>
  <si>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</si>
  <si>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</si>
  <si>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</si>
  <si>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</si>
  <si>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</si>
  <si>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</si>
  <si>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</si>
  <si>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</si>
  <si>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</si>
  <si>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</si>
  <si>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</si>
  <si>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</si>
  <si>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</si>
  <si>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</si>
  <si>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</si>
  <si>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</si>
  <si>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</si>
  <si>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</si>
  <si>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</si>
  <si>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</si>
  <si>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</si>
  <si>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</si>
  <si>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</si>
  <si>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</si>
  <si>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</si>
  <si>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</si>
  <si>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</si>
  <si>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</si>
  <si>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</si>
  <si>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</si>
  <si>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</si>
  <si>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</si>
  <si>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</si>
  <si>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</si>
  <si>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</si>
  <si>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</si>
  <si>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</si>
  <si>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</si>
  <si>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</si>
  <si>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</si>
  <si>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</si>
  <si>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</si>
  <si>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</si>
  <si>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</si>
  <si>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</si>
  <si>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</si>
  <si>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</si>
  <si>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</si>
  <si>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</si>
  <si>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</si>
  <si>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</si>
  <si>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</si>
  <si>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</si>
  <si>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</si>
  <si>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</si>
  <si>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</si>
  <si>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</si>
  <si>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</si>
  <si>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</si>
  <si>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</si>
  <si>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</si>
  <si>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</si>
  <si>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</si>
  <si>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</si>
  <si>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</si>
  <si>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</si>
  <si>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</si>
  <si>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</si>
  <si>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</si>
  <si>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</si>
  <si>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</si>
  <si>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</si>
  <si>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</si>
  <si>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</si>
  <si>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</si>
  <si>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</si>
  <si>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</si>
  <si>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</si>
  <si>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</si>
  <si>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</si>
  <si>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</si>
  <si>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</si>
  <si>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</si>
  <si>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</si>
  <si>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</si>
  <si>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</si>
  <si>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</si>
  <si>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</si>
  <si>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</si>
  <si>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</si>
  <si>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</si>
  <si>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</si>
  <si>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</si>
  <si>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</si>
  <si>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</si>
  <si>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</si>
  <si>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</si>
  <si>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</si>
  <si>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</si>
  <si>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</si>
  <si>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</si>
  <si>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</si>
  <si>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</si>
  <si>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</si>
  <si>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</si>
  <si>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</si>
  <si>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</si>
  <si>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</si>
  <si>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</si>
  <si>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</si>
  <si>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</si>
  <si>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</si>
  <si>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</si>
  <si>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</si>
  <si>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</si>
  <si>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</si>
  <si>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</si>
  <si>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</si>
  <si>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</si>
  <si>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</si>
  <si>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</si>
  <si>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</si>
  <si>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</si>
  <si>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</si>
  <si>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</si>
  <si>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</si>
  <si>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</si>
  <si>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</si>
  <si>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</si>
  <si>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</si>
  <si>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</si>
  <si>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</si>
  <si>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</si>
  <si>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</si>
  <si>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</si>
  <si>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</si>
  <si>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</si>
  <si>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</si>
  <si>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</si>
  <si>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</si>
  <si>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</si>
  <si>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</si>
  <si>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</si>
  <si>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</si>
  <si>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</si>
  <si>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</si>
  <si>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</si>
  <si>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</si>
  <si>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</si>
  <si>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</si>
  <si>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</si>
  <si>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</si>
  <si>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</si>
  <si>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</si>
  <si>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</si>
  <si>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</si>
  <si>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</si>
  <si>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</si>
  <si>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</si>
  <si>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</si>
  <si>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</si>
  <si>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</si>
  <si>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</si>
  <si>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</si>
  <si>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</si>
  <si>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</si>
  <si>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</si>
  <si>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</si>
  <si>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</si>
  <si>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</si>
  <si>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</si>
  <si>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</si>
  <si>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</si>
  <si>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</si>
  <si>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</si>
  <si>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</si>
  <si>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</si>
  <si>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</si>
  <si>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</si>
  <si>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</si>
  <si>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</si>
  <si>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</si>
  <si>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</si>
  <si>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</si>
  <si>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</si>
  <si>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</si>
  <si>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</si>
  <si>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</si>
  <si>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</si>
  <si>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</si>
  <si>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</si>
  <si>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</si>
  <si>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</si>
  <si>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</si>
  <si>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</si>
  <si>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</si>
  <si>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</si>
  <si>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</si>
  <si>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</si>
  <si>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</si>
  <si>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</si>
  <si>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</si>
  <si>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</si>
  <si>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</si>
  <si>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</si>
  <si>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</si>
  <si>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</si>
  <si>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</si>
  <si>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</si>
  <si>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</si>
  <si>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</si>
  <si>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</si>
  <si>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</si>
  <si>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</si>
  <si>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</si>
  <si>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</si>
  <si>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</si>
  <si>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</si>
  <si>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</si>
  <si>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</si>
  <si>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</si>
  <si>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</si>
  <si>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</si>
  <si>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</si>
  <si>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</si>
  <si>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</si>
  <si>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</si>
  <si>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</si>
  <si>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</si>
  <si>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</si>
  <si>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</si>
  <si>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</si>
  <si>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</si>
  <si>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</si>
  <si>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</si>
  <si>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</si>
  <si>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</si>
  <si>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</si>
  <si>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</si>
  <si>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</si>
  <si>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</si>
  <si>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</si>
  <si>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</si>
  <si>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</si>
  <si>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</si>
  <si>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</si>
  <si>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</si>
  <si>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</si>
  <si>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</si>
  <si>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</si>
  <si>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</si>
  <si>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</si>
  <si>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</si>
  <si>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</si>
  <si>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</si>
  <si>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</si>
  <si>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</si>
  <si>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</si>
  <si>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</si>
  <si>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</si>
  <si>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</si>
  <si>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</si>
  <si>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</si>
  <si>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</si>
  <si>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</si>
  <si>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</si>
  <si>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</si>
  <si>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</si>
  <si>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</si>
  <si>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</si>
  <si>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</si>
  <si>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</si>
  <si>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</si>
  <si>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</si>
  <si>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</si>
  <si>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</si>
  <si>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</si>
  <si>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</si>
  <si>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</si>
  <si>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</si>
  <si>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</si>
  <si>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</si>
  <si>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</si>
  <si>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</si>
  <si>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</si>
  <si>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</si>
  <si>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</si>
  <si>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</si>
  <si>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</si>
  <si>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</si>
  <si>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</si>
  <si>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</si>
  <si>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</si>
  <si>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</si>
  <si>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</si>
  <si>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</si>
  <si>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</si>
  <si>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</si>
  <si>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</si>
  <si>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</si>
  <si>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</si>
  <si>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</si>
  <si>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</si>
  <si>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</si>
  <si>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</si>
  <si>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</si>
  <si>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</si>
  <si>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</si>
  <si>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</si>
  <si>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</si>
  <si>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</si>
  <si>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</si>
  <si>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</si>
  <si>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</si>
  <si>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</si>
  <si>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</si>
  <si>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</si>
  <si>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</si>
  <si>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</si>
  <si>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</si>
  <si>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</si>
  <si>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</si>
  <si>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</si>
  <si>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</si>
  <si>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</si>
  <si>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</si>
  <si>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</si>
  <si>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</si>
  <si>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</si>
  <si>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</si>
  <si>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</si>
  <si>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</si>
  <si>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</si>
  <si>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</si>
  <si>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</si>
  <si>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</si>
  <si>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</si>
  <si>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</si>
  <si>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</si>
  <si>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</si>
  <si>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</si>
  <si>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</si>
  <si>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</si>
  <si>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</si>
  <si>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</si>
  <si>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</si>
  <si>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</si>
  <si>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</si>
  <si>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</si>
  <si>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</si>
  <si>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</si>
  <si>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</si>
  <si>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</si>
  <si>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</si>
  <si>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</si>
  <si>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</si>
  <si>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</si>
  <si>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</si>
  <si>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</si>
  <si>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</si>
  <si>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</si>
  <si>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</si>
  <si>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</si>
  <si>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</si>
  <si>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</si>
  <si>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</si>
  <si>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</si>
  <si>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</si>
  <si>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</si>
  <si>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</si>
  <si>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</si>
  <si>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</si>
  <si>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</si>
  <si>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</si>
  <si>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</si>
  <si>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</si>
  <si>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</si>
  <si>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</si>
  <si>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</si>
  <si>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</si>
  <si>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</si>
  <si>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</si>
  <si>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</si>
  <si>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</si>
  <si>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</si>
  <si>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</si>
  <si>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</si>
  <si>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</si>
  <si>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</si>
  <si>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</si>
  <si>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</si>
  <si>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</si>
  <si>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</si>
  <si>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</si>
  <si>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</si>
  <si>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</si>
  <si>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</si>
  <si>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</si>
  <si>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</si>
  <si>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</si>
  <si>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</si>
  <si>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</si>
  <si>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</si>
  <si>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</si>
  <si>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</si>
  <si>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</si>
  <si>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</si>
  <si>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</si>
  <si>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</si>
  <si>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</si>
  <si>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</si>
  <si>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</si>
  <si>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</si>
  <si>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</si>
  <si>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</si>
  <si>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</si>
  <si>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</si>
  <si>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</si>
  <si>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</si>
  <si>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</si>
  <si>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</si>
  <si>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</si>
  <si>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</si>
  <si>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</si>
  <si>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</si>
  <si>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</si>
  <si>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</si>
  <si>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</si>
  <si>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</si>
  <si>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</si>
  <si>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</si>
  <si>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</si>
  <si>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</si>
  <si>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</si>
  <si>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</si>
  <si>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</si>
  <si>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</si>
  <si>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</si>
  <si>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</si>
  <si>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</si>
  <si>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</si>
  <si>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</si>
  <si>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</si>
  <si>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</si>
  <si>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</si>
  <si>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</si>
  <si>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</si>
  <si>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</si>
  <si>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</si>
  <si>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</si>
  <si>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</si>
  <si>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</si>
  <si>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</si>
  <si>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</si>
  <si>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</si>
  <si>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</si>
  <si>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</si>
  <si>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</si>
  <si>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</si>
  <si>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</si>
  <si>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</si>
  <si>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</si>
  <si>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</si>
  <si>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</si>
  <si>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</si>
  <si>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</si>
  <si>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</si>
  <si>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</si>
  <si>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</si>
  <si>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</si>
  <si>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</si>
  <si>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</si>
  <si>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</si>
  <si>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</si>
  <si>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</si>
  <si>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</si>
  <si>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</si>
  <si>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</si>
  <si>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</si>
  <si>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</si>
  <si>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</si>
  <si>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</si>
  <si>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</si>
  <si>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</si>
  <si>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</si>
  <si>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</si>
  <si>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</si>
  <si>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</si>
  <si>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</si>
  <si>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</si>
  <si>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</si>
  <si>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</si>
  <si>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</si>
  <si>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</si>
  <si>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</si>
  <si>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</si>
  <si>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</si>
  <si>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</si>
  <si>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</si>
  <si>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</si>
  <si>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</si>
  <si>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</si>
  <si>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</si>
  <si>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</si>
  <si>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</si>
  <si>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</si>
  <si>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</si>
  <si>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</si>
  <si>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</si>
  <si>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</si>
  <si>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</si>
  <si>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</si>
  <si>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</si>
  <si>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</si>
  <si>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</si>
  <si>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</si>
  <si>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</si>
  <si>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</si>
  <si>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</si>
  <si>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</si>
  <si>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</si>
  <si>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</si>
  <si>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</si>
  <si>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</si>
  <si>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</si>
  <si>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</si>
  <si>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</si>
  <si>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</si>
  <si>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</si>
  <si>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</si>
  <si>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</si>
  <si>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</si>
  <si>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</si>
  <si>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</si>
  <si>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</si>
  <si>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</si>
  <si>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</si>
  <si>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</si>
  <si>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</si>
  <si>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</si>
  <si>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</si>
  <si>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</si>
  <si>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</si>
  <si>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</si>
  <si>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</si>
  <si>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</si>
  <si>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</si>
  <si>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</si>
  <si>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</si>
  <si>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</si>
  <si>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</si>
  <si>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</si>
  <si>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</si>
  <si>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</si>
  <si>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</si>
  <si>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</si>
  <si>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</si>
  <si>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</si>
  <si>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</si>
  <si>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</si>
  <si>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</si>
  <si>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</si>
  <si>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</si>
  <si>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</si>
  <si>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</si>
  <si>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</si>
  <si>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</si>
  <si>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</si>
  <si>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</si>
  <si>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</si>
  <si>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</si>
  <si>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</si>
  <si>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</si>
  <si>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</si>
  <si>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</si>
  <si>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</si>
  <si>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</si>
  <si>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</si>
  <si>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</si>
  <si>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</si>
  <si>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</si>
  <si>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</si>
  <si>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</si>
  <si>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</si>
  <si>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</si>
  <si>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</si>
  <si>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</si>
  <si>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</si>
  <si>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</si>
  <si>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</si>
  <si>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</si>
  <si>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</si>
  <si>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</si>
  <si>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</si>
  <si>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</si>
  <si>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</si>
  <si>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</si>
  <si>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</si>
  <si>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</si>
  <si>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</si>
  <si>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</si>
  <si>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</si>
  <si>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</si>
  <si>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</si>
  <si>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</si>
  <si>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</si>
  <si>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</si>
  <si>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</si>
  <si>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</si>
  <si>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</si>
  <si>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</si>
  <si>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</si>
  <si>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</si>
  <si>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</si>
  <si>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</si>
  <si>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</si>
  <si>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</si>
  <si>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</si>
  <si>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</si>
  <si>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</si>
  <si>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</si>
  <si>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</si>
  <si>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</si>
  <si>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</si>
  <si>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</si>
  <si>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</si>
  <si>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</si>
  <si>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</si>
  <si>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</si>
  <si>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</si>
  <si>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</si>
  <si>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</si>
  <si>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</si>
  <si>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</si>
  <si>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</si>
  <si>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</si>
  <si>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</si>
  <si>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</si>
  <si>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</si>
  <si>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</si>
  <si>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</si>
  <si>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</si>
  <si>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</si>
  <si>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</si>
  <si>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</si>
  <si>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</si>
  <si>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</si>
  <si>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</si>
  <si>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</si>
  <si>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</si>
  <si>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</si>
  <si>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</si>
  <si>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</si>
  <si>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</si>
  <si>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</si>
  <si>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</si>
  <si>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</si>
  <si>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</si>
  <si>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</si>
  <si>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</si>
  <si>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</si>
  <si>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</si>
  <si>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</si>
  <si>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</si>
  <si>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</si>
  <si>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</si>
  <si>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</si>
  <si>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</si>
  <si>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</si>
  <si>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</si>
  <si>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</si>
  <si>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</si>
  <si>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</si>
  <si>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</si>
  <si>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</si>
  <si>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</si>
  <si>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</si>
  <si>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</si>
  <si>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</si>
  <si>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</si>
  <si>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</si>
  <si>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</si>
  <si>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</si>
  <si>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</si>
  <si>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</si>
  <si>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</si>
  <si>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</si>
  <si>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</si>
  <si>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</si>
  <si>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</si>
  <si>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</si>
  <si>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</si>
  <si>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</si>
  <si>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</si>
  <si>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</si>
  <si>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</si>
  <si>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</si>
  <si>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</si>
  <si>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</si>
  <si>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</si>
  <si>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</si>
  <si>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</si>
  <si>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</si>
  <si>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</si>
  <si>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</si>
  <si>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</si>
  <si>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</si>
  <si>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</si>
  <si>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</si>
  <si>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</si>
  <si>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</si>
  <si>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</si>
  <si>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</si>
  <si>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</si>
  <si>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</si>
  <si>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</si>
  <si>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</si>
  <si>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</si>
  <si>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</si>
  <si>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</si>
  <si>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</si>
  <si>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</si>
  <si>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</si>
  <si>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</si>
  <si>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</si>
  <si>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</si>
  <si>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</si>
  <si>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</si>
  <si>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</si>
  <si>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</si>
  <si>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</si>
  <si>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</si>
  <si>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</si>
  <si>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</si>
  <si>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</si>
  <si>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</si>
  <si>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</si>
  <si>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</si>
  <si>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</si>
  <si>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</si>
  <si>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</si>
  <si>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</si>
  <si>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</si>
  <si>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</si>
  <si>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</si>
  <si>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</si>
  <si>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</si>
  <si>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</si>
  <si>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</si>
  <si>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</si>
  <si>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</si>
  <si>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</si>
  <si>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</si>
  <si>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</si>
  <si>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</si>
  <si>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</si>
  <si>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</si>
  <si>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</si>
  <si>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</si>
  <si>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</si>
  <si>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</si>
  <si>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</si>
  <si>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</si>
  <si>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</si>
  <si>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</si>
  <si>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</si>
  <si>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</si>
  <si>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</si>
  <si>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</si>
  <si>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</si>
  <si>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</si>
  <si>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</si>
  <si>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</si>
  <si>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</si>
  <si>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</si>
  <si>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</si>
  <si>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</si>
  <si>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</si>
  <si>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</si>
  <si>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</si>
  <si>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</si>
  <si>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</si>
  <si>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</si>
  <si>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</si>
  <si>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</si>
  <si>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</si>
  <si>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</si>
  <si>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</si>
  <si>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</si>
  <si>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</si>
  <si>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</si>
  <si>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</si>
  <si>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</si>
  <si>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</si>
  <si>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</si>
  <si>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</si>
  <si>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</si>
  <si>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</si>
  <si>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</si>
  <si>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</si>
  <si>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</si>
  <si>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</si>
  <si>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</si>
  <si>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</si>
  <si>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</si>
  <si>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</si>
  <si>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</si>
  <si>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</si>
  <si>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</si>
  <si>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</si>
  <si>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</si>
  <si>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</si>
  <si>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</si>
  <si>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</si>
  <si>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</si>
  <si>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</si>
  <si>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</si>
  <si>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</si>
  <si>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</si>
  <si>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</si>
  <si>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</si>
  <si>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</si>
  <si>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</si>
  <si>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</si>
  <si>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</si>
  <si>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</si>
  <si>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</si>
  <si>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</si>
  <si>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</si>
  <si>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</si>
  <si>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</si>
  <si>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</si>
  <si>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</si>
  <si>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</si>
  <si>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</si>
  <si>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</si>
  <si>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</si>
  <si>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</si>
  <si>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</si>
  <si>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</si>
  <si>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</si>
  <si>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</si>
  <si>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</si>
  <si>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</si>
  <si>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</si>
  <si>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</si>
  <si>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</si>
  <si>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</si>
  <si>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</si>
  <si>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</si>
  <si>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</si>
  <si>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</si>
  <si>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</si>
  <si>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</si>
  <si>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</si>
  <si>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</si>
  <si>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</si>
  <si>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</si>
  <si>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</si>
  <si>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</si>
  <si>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</si>
  <si>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</si>
  <si>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</si>
  <si>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</si>
  <si>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</si>
  <si>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</si>
  <si>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</si>
  <si>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</si>
  <si>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</si>
  <si>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</si>
  <si>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</si>
  <si>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</si>
  <si>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</si>
  <si>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</si>
  <si>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</si>
  <si>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</si>
  <si>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</si>
  <si>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</si>
  <si>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</si>
  <si>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</si>
  <si>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</si>
  <si>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</si>
  <si>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</si>
  <si>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</si>
  <si>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</si>
  <si>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</si>
  <si>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</si>
  <si>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</si>
  <si>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</si>
  <si>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</si>
  <si>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</si>
  <si>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</si>
  <si>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</si>
  <si>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</si>
  <si>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</si>
  <si>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</si>
  <si>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</si>
  <si>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</si>
  <si>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</si>
  <si>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</si>
  <si>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</si>
  <si>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</si>
  <si>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</si>
  <si>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</si>
  <si>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</si>
  <si>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</si>
  <si>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</si>
  <si>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</si>
  <si>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</si>
  <si>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</si>
  <si>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</si>
  <si>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</si>
  <si>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</si>
  <si>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</si>
  <si>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</si>
  <si>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</si>
  <si>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</si>
  <si>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</si>
  <si>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</si>
  <si>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</si>
  <si>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</si>
  <si>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</si>
  <si>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</si>
  <si>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</si>
  <si>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</si>
  <si>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</si>
  <si>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</si>
  <si>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</si>
  <si>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</si>
  <si>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</si>
  <si>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</si>
  <si>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</si>
  <si>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</si>
  <si>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</si>
  <si>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</si>
  <si>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</si>
  <si>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</si>
  <si>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</si>
  <si>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</si>
  <si>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</si>
  <si>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</si>
  <si>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</si>
  <si>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</si>
  <si>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</si>
  <si>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</si>
  <si>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</si>
  <si>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</si>
  <si>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</si>
  <si>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</si>
  <si>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</si>
  <si>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</si>
  <si>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</si>
  <si>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</si>
  <si>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</si>
  <si>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</si>
  <si>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</si>
  <si>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</si>
  <si>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</si>
  <si>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</si>
  <si>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</si>
  <si>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</si>
  <si>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</si>
  <si>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</si>
  <si>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</si>
  <si>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</si>
  <si>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</si>
  <si>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</si>
  <si>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</si>
  <si>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</si>
  <si>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</si>
  <si>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</si>
  <si>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</si>
  <si>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</si>
  <si>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</si>
  <si>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</si>
  <si>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</si>
  <si>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</si>
  <si>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</si>
  <si>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</si>
  <si>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</si>
  <si>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</si>
  <si>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</si>
  <si>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</si>
  <si>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</si>
  <si>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</si>
  <si>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</si>
  <si>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</si>
  <si>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</si>
  <si>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</si>
  <si>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</si>
  <si>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</si>
  <si>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</si>
  <si>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</si>
  <si>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</si>
  <si>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</si>
  <si>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</si>
  <si>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</si>
  <si>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</si>
  <si>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</si>
  <si>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</si>
  <si>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</si>
  <si>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</si>
  <si>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</si>
  <si>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</si>
  <si>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</si>
  <si>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</si>
  <si>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</si>
  <si>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</si>
  <si>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</si>
  <si>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</si>
  <si>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</si>
  <si>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</si>
  <si>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</si>
  <si>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</si>
  <si>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</si>
  <si>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</si>
  <si>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</si>
  <si>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</si>
  <si>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</si>
  <si>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</si>
  <si>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</si>
  <si>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</si>
  <si>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</si>
  <si>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</si>
  <si>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</si>
  <si>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</si>
  <si>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</si>
  <si>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</si>
  <si>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</si>
  <si>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</si>
  <si>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</si>
  <si>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</si>
  <si>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</si>
  <si>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</si>
  <si>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</si>
  <si>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</si>
  <si>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</si>
  <si>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</si>
  <si>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</si>
  <si>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</si>
  <si>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</si>
  <si>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</si>
  <si>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</si>
  <si>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</si>
  <si>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</si>
  <si>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</si>
  <si>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</si>
  <si>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</si>
  <si>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</si>
  <si>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</si>
  <si>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</si>
  <si>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</si>
  <si>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</si>
  <si>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</si>
  <si>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</si>
  <si>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</si>
  <si>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</si>
  <si>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</si>
  <si>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</si>
  <si>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</si>
  <si>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</si>
  <si>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</si>
  <si>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</si>
  <si>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</si>
  <si>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</si>
  <si>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</si>
  <si>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</si>
  <si>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</si>
  <si>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</si>
  <si>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</si>
  <si>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</si>
  <si>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</si>
  <si>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</si>
  <si>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</si>
  <si>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</si>
  <si>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</si>
  <si>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</si>
  <si>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</si>
  <si>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</si>
  <si>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</si>
  <si>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</si>
  <si>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</si>
  <si>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</si>
  <si>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</si>
  <si>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</si>
  <si>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</si>
  <si>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</si>
  <si>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</si>
  <si>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</si>
  <si>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</si>
  <si>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</si>
  <si>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</si>
  <si>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</si>
  <si>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</si>
  <si>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</si>
  <si>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</si>
  <si>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</si>
  <si>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</si>
  <si>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</si>
  <si>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</si>
  <si>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</si>
  <si>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</si>
  <si>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</si>
  <si>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</si>
  <si>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</si>
  <si>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</si>
  <si>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</si>
  <si>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</si>
  <si>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</si>
  <si>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</si>
  <si>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</si>
  <si>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</si>
  <si>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</si>
  <si>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</si>
  <si>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</si>
  <si>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</si>
  <si>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</si>
  <si>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</si>
  <si>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</si>
  <si>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</si>
  <si>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</si>
  <si>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</si>
  <si>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</si>
  <si>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</si>
  <si>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</si>
  <si>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</si>
  <si>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</si>
  <si>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</si>
  <si>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</si>
  <si>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</si>
  <si>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</si>
  <si>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</si>
  <si>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</si>
  <si>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</si>
  <si>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</si>
  <si>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</si>
  <si>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</si>
  <si>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</si>
  <si>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</si>
  <si>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</si>
  <si>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</si>
  <si>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</si>
  <si>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</si>
  <si>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</si>
  <si>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</si>
  <si>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</si>
  <si>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</si>
  <si>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</si>
  <si>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</si>
  <si>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</si>
  <si>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</si>
  <si>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</si>
  <si>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</si>
  <si>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</si>
  <si>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</si>
  <si>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</si>
  <si>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</si>
  <si>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</si>
  <si>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</si>
  <si>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</si>
  <si>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</si>
  <si>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</si>
  <si>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</si>
  <si>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</si>
  <si>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</si>
  <si>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</si>
  <si>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</si>
  <si>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</si>
  <si>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</si>
  <si>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</si>
  <si>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</si>
  <si>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</si>
  <si>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</si>
  <si>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</si>
  <si>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</si>
  <si>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</si>
  <si>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</si>
  <si>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</si>
  <si>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</si>
  <si>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</si>
  <si>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</si>
  <si>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</si>
  <si>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</si>
  <si>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</si>
  <si>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</si>
  <si>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</si>
  <si>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</si>
  <si>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</si>
  <si>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</si>
  <si>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</si>
  <si>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</si>
  <si>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</si>
  <si>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</si>
  <si>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</si>
  <si>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</si>
  <si>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</si>
  <si>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</si>
  <si>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</si>
  <si>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</si>
  <si>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</si>
  <si>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</si>
  <si>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</si>
  <si>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</si>
  <si>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</si>
  <si>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</si>
  <si>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</si>
  <si>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</si>
  <si>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</si>
  <si>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</si>
  <si>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</si>
  <si>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</si>
  <si>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</si>
  <si>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</si>
  <si>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</si>
  <si>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</si>
  <si>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</si>
  <si>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</si>
  <si>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</si>
  <si>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</si>
  <si>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</si>
  <si>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</si>
  <si>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</si>
  <si>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</si>
  <si>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</si>
  <si>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</si>
  <si>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</si>
  <si>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</si>
  <si>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</si>
  <si>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</si>
  <si>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</si>
  <si>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</si>
  <si>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</si>
  <si>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</si>
  <si>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</si>
  <si>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</si>
  <si>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</si>
  <si>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</si>
  <si>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</si>
  <si>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</si>
  <si>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</si>
  <si>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</si>
  <si>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</si>
  <si>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</si>
  <si>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</si>
  <si>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</si>
  <si>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</si>
  <si>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</si>
  <si>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</si>
  <si>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</si>
  <si>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</si>
  <si>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</si>
  <si>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</si>
  <si>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</si>
  <si>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</si>
  <si>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</si>
  <si>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</si>
  <si>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</si>
  <si>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</si>
  <si>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</si>
  <si>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</si>
  <si>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</si>
  <si>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</si>
  <si>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</si>
  <si>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</si>
  <si>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</si>
  <si>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</si>
  <si>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</si>
  <si>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</si>
  <si>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</si>
  <si>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</si>
  <si>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</si>
  <si>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</si>
  <si>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</si>
  <si>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</si>
  <si>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</si>
  <si>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</si>
  <si>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</si>
  <si>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</si>
  <si>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</si>
  <si>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</si>
  <si>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</si>
  <si>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</si>
  <si>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</si>
  <si>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</si>
  <si>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</si>
  <si>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</si>
  <si>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</si>
  <si>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</si>
  <si>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</si>
  <si>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</si>
  <si>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</si>
  <si>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</si>
  <si>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</si>
  <si>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</si>
  <si>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</si>
  <si>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</si>
  <si>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</si>
  <si>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</si>
  <si>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</si>
  <si>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</si>
  <si>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</si>
  <si>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</si>
  <si>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</si>
  <si>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</si>
  <si>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</si>
  <si>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</si>
  <si>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</si>
  <si>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</si>
  <si>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</si>
  <si>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</si>
  <si>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</si>
  <si>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</si>
  <si>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</si>
  <si>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</si>
  <si>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</si>
  <si>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</si>
  <si>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</si>
  <si>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</si>
  <si>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</si>
  <si>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</si>
  <si>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</si>
  <si>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</si>
  <si>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</si>
  <si>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</si>
  <si>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</si>
  <si>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</si>
  <si>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</si>
  <si>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</si>
  <si>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</si>
  <si>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</si>
  <si>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</si>
  <si>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</si>
  <si>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</si>
  <si>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</si>
  <si>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</si>
  <si>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</si>
  <si>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</si>
  <si>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</si>
  <si>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</si>
  <si>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</si>
  <si>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</si>
  <si>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</si>
  <si>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</si>
  <si>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</si>
  <si>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</si>
  <si>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</si>
  <si>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</si>
  <si>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</si>
  <si>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</si>
  <si>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</si>
  <si>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</si>
  <si>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</si>
  <si>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</si>
  <si>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</si>
  <si>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</si>
  <si>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</si>
  <si>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</si>
  <si>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</si>
  <si>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</si>
  <si>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</si>
  <si>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</si>
  <si>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</si>
  <si>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</si>
  <si>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</si>
  <si>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</si>
  <si>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</si>
  <si>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</si>
  <si>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</si>
  <si>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</si>
  <si>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</si>
  <si>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</si>
  <si>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</si>
  <si>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</si>
  <si>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</si>
  <si>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</si>
  <si>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</si>
  <si>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</si>
  <si>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</si>
  <si>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</si>
  <si>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</si>
  <si>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</si>
  <si>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</si>
  <si>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</si>
  <si>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</si>
  <si>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</si>
  <si>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</si>
  <si>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</si>
  <si>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</si>
  <si>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</si>
  <si>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</si>
  <si>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</si>
  <si>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</si>
  <si>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</si>
  <si>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</si>
  <si>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</si>
  <si>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</si>
  <si>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</si>
  <si>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</si>
  <si>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</si>
  <si>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</si>
  <si>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</si>
  <si>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</si>
  <si>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</si>
  <si>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</si>
  <si>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</si>
  <si>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</si>
  <si>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</si>
  <si>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</si>
  <si>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</si>
  <si>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</si>
  <si>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</si>
  <si>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</si>
  <si>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</si>
  <si>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</si>
  <si>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</si>
  <si>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</si>
  <si>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</si>
  <si>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</si>
  <si>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</si>
  <si>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</si>
  <si>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</si>
  <si>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</si>
  <si>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</si>
  <si>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</si>
  <si>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</si>
  <si>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</si>
  <si>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</si>
  <si>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</si>
  <si>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</si>
  <si>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</si>
  <si>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</si>
  <si>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</si>
  <si>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</si>
  <si>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</si>
  <si>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</si>
  <si>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</si>
  <si>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</si>
  <si>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</si>
  <si>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</si>
  <si>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</si>
  <si>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</si>
  <si>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</si>
  <si>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</si>
  <si>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</si>
  <si>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</si>
  <si>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</si>
  <si>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</si>
  <si>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</si>
  <si>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</si>
  <si>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</si>
  <si>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</si>
  <si>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</si>
  <si>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</si>
  <si>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</si>
  <si>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</si>
  <si>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</si>
  <si>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</si>
  <si>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</si>
  <si>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</si>
  <si>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</si>
  <si>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</si>
  <si>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</si>
  <si>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</si>
  <si>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</si>
  <si>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</si>
  <si>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</si>
  <si>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</si>
  <si>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</si>
  <si>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</si>
  <si>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</si>
  <si>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</si>
  <si>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</si>
  <si>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</si>
  <si>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</si>
  <si>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</si>
  <si>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</si>
  <si>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</si>
  <si>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</si>
  <si>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</si>
  <si>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</si>
  <si>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</si>
  <si>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</si>
  <si>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</si>
  <si>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</si>
  <si>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</si>
  <si>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</si>
  <si>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</si>
  <si>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</si>
  <si>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</si>
  <si>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</si>
  <si>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</si>
  <si>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</si>
  <si>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</si>
  <si>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</si>
  <si>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</si>
  <si>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</si>
  <si>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</si>
  <si>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</si>
  <si>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</si>
  <si>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</si>
  <si>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</si>
  <si>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</si>
  <si>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</si>
  <si>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</si>
  <si>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</si>
  <si>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</si>
  <si>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</si>
  <si>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</si>
  <si>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</si>
  <si>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</si>
  <si>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</si>
  <si>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</si>
  <si>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</si>
  <si>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</si>
  <si>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</si>
  <si>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</si>
  <si>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</si>
  <si>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</si>
  <si>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</si>
  <si>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</si>
  <si>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</si>
  <si>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</si>
  <si>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</si>
  <si>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</si>
  <si>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</si>
  <si>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</si>
  <si>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</si>
  <si>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</si>
  <si>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</si>
  <si>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</si>
  <si>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</si>
  <si>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</si>
  <si>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</si>
  <si>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</si>
  <si>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</si>
  <si>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</si>
  <si>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</si>
  <si>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</si>
  <si>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</si>
  <si>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</si>
  <si>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</si>
  <si>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</si>
  <si>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</si>
  <si>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</si>
  <si>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</si>
  <si>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</si>
  <si>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</si>
  <si>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</si>
  <si>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</si>
  <si>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</si>
  <si>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</si>
  <si>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</si>
  <si>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</si>
  <si>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</si>
  <si>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</si>
  <si>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</si>
  <si>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</si>
  <si>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</si>
  <si>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</si>
  <si>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</si>
  <si>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</si>
  <si>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</si>
  <si>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</si>
  <si>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</si>
  <si>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</si>
  <si>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</si>
  <si>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</si>
  <si>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</si>
  <si>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</si>
  <si>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</si>
  <si>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</si>
  <si>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</si>
  <si>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</si>
  <si>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</si>
  <si>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</si>
  <si>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</si>
  <si>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</si>
  <si>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</si>
  <si>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</si>
  <si>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</si>
  <si>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</si>
  <si>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</si>
  <si>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</si>
  <si>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</si>
  <si>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</si>
  <si>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</si>
  <si>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</si>
  <si>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</si>
  <si>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</si>
  <si>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</si>
  <si>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</si>
  <si>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</si>
  <si>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</si>
  <si>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</si>
  <si>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</si>
  <si>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</si>
  <si>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</si>
  <si>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</si>
  <si>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</si>
  <si>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</si>
  <si>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</si>
  <si>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</si>
  <si>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</si>
  <si>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</si>
  <si>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</si>
  <si>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</si>
  <si>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</si>
  <si>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</si>
  <si>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</si>
  <si>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</si>
  <si>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</si>
  <si>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</si>
  <si>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</si>
  <si>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</si>
  <si>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</si>
  <si>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</si>
  <si>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</si>
  <si>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</si>
  <si>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</si>
  <si>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</si>
  <si>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</si>
  <si>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</si>
  <si>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</si>
  <si>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</si>
  <si>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</si>
  <si>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</si>
  <si>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</si>
  <si>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</si>
  <si>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</si>
  <si>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</si>
  <si>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</si>
  <si>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</si>
  <si>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</si>
  <si>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</si>
  <si>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</si>
  <si>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</si>
  <si>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</si>
  <si>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</si>
  <si>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</si>
  <si>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</si>
  <si>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</si>
  <si>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</si>
  <si>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</si>
  <si>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</si>
  <si>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</si>
  <si>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</si>
  <si>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</si>
  <si>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</si>
  <si>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</si>
  <si>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</si>
  <si>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</si>
  <si>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</si>
  <si>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</si>
  <si>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</si>
  <si>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</si>
  <si>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</si>
  <si>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</si>
  <si>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</si>
  <si>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</si>
  <si>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</si>
  <si>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</si>
  <si>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</si>
  <si>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</si>
  <si>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</si>
  <si>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</si>
  <si>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</si>
  <si>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</si>
  <si>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</si>
  <si>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</si>
  <si>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</si>
  <si>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</si>
  <si>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</si>
  <si>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</si>
  <si>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</si>
  <si>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</si>
  <si>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</si>
  <si>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</si>
  <si>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</si>
  <si>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</si>
  <si>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</si>
  <si>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</si>
  <si>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</si>
  <si>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</si>
  <si>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</si>
  <si>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</si>
  <si>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</si>
  <si>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</si>
  <si>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</si>
  <si>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</si>
  <si>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</si>
  <si>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</si>
  <si>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</si>
  <si>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</si>
  <si>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</si>
  <si>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</si>
  <si>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</si>
  <si>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</si>
  <si>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</si>
  <si>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</si>
  <si>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</si>
  <si>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</si>
  <si>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</si>
  <si>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</si>
  <si>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</si>
  <si>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</si>
  <si>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</si>
  <si>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</si>
  <si>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</si>
  <si>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</si>
  <si>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</si>
  <si>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</si>
  <si>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</si>
  <si>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</si>
  <si>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</si>
  <si>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</si>
  <si>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</si>
  <si>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</si>
  <si>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</si>
  <si>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</si>
  <si>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</si>
  <si>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</si>
  <si>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</si>
  <si>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</si>
  <si>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</si>
  <si>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</si>
  <si>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</si>
  <si>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</si>
  <si>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</si>
  <si>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</si>
  <si>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</si>
  <si>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</si>
  <si>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</si>
  <si>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</si>
  <si>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</si>
  <si>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</si>
  <si>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</si>
  <si>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</si>
  <si>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</si>
  <si>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</si>
  <si>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</si>
  <si>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</si>
  <si>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</si>
  <si>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</si>
  <si>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</si>
  <si>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</si>
  <si>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</si>
  <si>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</si>
  <si>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</si>
  <si>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</si>
  <si>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</si>
  <si>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</si>
  <si>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</si>
  <si>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</si>
  <si>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</si>
  <si>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</si>
  <si>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</si>
  <si>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</si>
  <si>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</si>
  <si>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</si>
  <si>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</si>
  <si>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</si>
  <si>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</si>
  <si>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</si>
  <si>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</si>
  <si>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</si>
  <si>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</si>
  <si>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</si>
  <si>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</si>
  <si>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</si>
  <si>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</si>
  <si>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</si>
  <si>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</si>
  <si>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</si>
  <si>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</si>
  <si>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</si>
  <si>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</si>
  <si>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</si>
  <si>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</si>
  <si>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</si>
  <si>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</si>
  <si>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</si>
  <si>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</si>
  <si>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</si>
  <si>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</si>
  <si>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</si>
  <si>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</si>
  <si>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</si>
  <si>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</si>
  <si>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</si>
  <si>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</si>
  <si>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</si>
  <si>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</si>
  <si>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</si>
  <si>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</si>
  <si>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</si>
  <si>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</si>
  <si>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</si>
  <si>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</si>
  <si>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</si>
  <si>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</si>
  <si>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</si>
  <si>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</si>
  <si>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</si>
  <si>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</si>
  <si>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</si>
  <si>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</si>
  <si>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</si>
  <si>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</si>
  <si>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</si>
  <si>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</si>
  <si>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</si>
  <si>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</si>
  <si>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</si>
  <si>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</si>
  <si>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</si>
  <si>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</si>
  <si>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</si>
  <si>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</si>
  <si>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</si>
  <si>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</si>
  <si>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</si>
  <si>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</si>
  <si>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</si>
  <si>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</si>
  <si>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</si>
  <si>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</si>
  <si>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</si>
  <si>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</si>
  <si>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</si>
  <si>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</si>
  <si>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</si>
  <si>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</si>
  <si>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</si>
  <si>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</si>
  <si>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</si>
  <si>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</si>
  <si>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</si>
  <si>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</si>
  <si>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</si>
  <si>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</si>
  <si>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</si>
  <si>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</si>
  <si>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</si>
  <si>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</si>
  <si>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</si>
  <si>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</si>
  <si>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</si>
  <si>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</si>
  <si>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</si>
  <si>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</si>
  <si>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</si>
  <si>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</si>
  <si>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</si>
  <si>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</si>
  <si>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</si>
  <si>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</si>
  <si>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</si>
  <si>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</si>
  <si>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</si>
  <si>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</si>
  <si>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</si>
  <si>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</si>
  <si>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</si>
  <si>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</si>
  <si>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</si>
  <si>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</si>
  <si>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</si>
  <si>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</si>
  <si>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</si>
  <si>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</si>
  <si>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</si>
  <si>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</si>
  <si>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</si>
  <si>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</si>
  <si>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</si>
  <si>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</si>
  <si>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</si>
  <si>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</si>
  <si>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</si>
  <si>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</si>
  <si>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</si>
  <si>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</si>
  <si>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</si>
  <si>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</si>
  <si>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</si>
  <si>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</si>
  <si>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</si>
  <si>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</si>
  <si>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</si>
  <si>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</si>
  <si>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</si>
  <si>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</si>
  <si>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</si>
  <si>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</si>
  <si>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</si>
  <si>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</si>
  <si>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</si>
  <si>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</si>
  <si>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</si>
  <si>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</si>
  <si>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</si>
  <si>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</si>
  <si>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</si>
  <si>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</si>
  <si>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</si>
  <si>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</si>
  <si>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</si>
  <si>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</si>
  <si>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</si>
  <si>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</si>
  <si>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</si>
  <si>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</si>
  <si>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</si>
  <si>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</si>
  <si>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</si>
  <si>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</si>
  <si>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</si>
  <si>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</si>
  <si>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</si>
  <si>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</si>
  <si>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</si>
  <si>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</si>
  <si>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</si>
  <si>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</si>
  <si>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</si>
  <si>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</si>
  <si>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</si>
  <si>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</si>
  <si>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</si>
  <si>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</si>
  <si>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</si>
  <si>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</si>
  <si>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</si>
  <si>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</si>
  <si>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</si>
  <si>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</si>
  <si>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</si>
  <si>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</si>
  <si>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</si>
  <si>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</si>
  <si>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</si>
  <si>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</si>
  <si>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</si>
  <si>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</si>
  <si>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</si>
  <si>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</si>
  <si>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</si>
  <si>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</si>
  <si>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</si>
  <si>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</si>
  <si>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</si>
  <si>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</si>
  <si>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</si>
  <si>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</si>
  <si>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</si>
  <si>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</si>
  <si>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</si>
  <si>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</si>
  <si>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</si>
  <si>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</si>
  <si>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</si>
  <si>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</si>
  <si>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</si>
  <si>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</si>
  <si>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</si>
  <si>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</si>
  <si>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</si>
  <si>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</si>
  <si>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</si>
  <si>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</si>
  <si>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</si>
  <si>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</si>
  <si>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</si>
  <si>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</si>
  <si>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</si>
  <si>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</si>
  <si>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</si>
  <si>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</si>
  <si>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</si>
  <si>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</si>
  <si>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</si>
  <si>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</si>
  <si>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</si>
  <si>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</si>
  <si>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</si>
  <si>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</si>
  <si>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</si>
  <si>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</si>
  <si>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</si>
  <si>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</si>
  <si>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</si>
  <si>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</si>
  <si>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</si>
  <si>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</si>
  <si>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</si>
  <si>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</si>
  <si>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</si>
  <si>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</si>
  <si>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</si>
  <si>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</si>
  <si>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</si>
  <si>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</si>
  <si>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</si>
  <si>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</si>
  <si>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</si>
  <si>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</si>
  <si>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</si>
  <si>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</si>
  <si>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</si>
  <si>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</si>
  <si>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</si>
  <si>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</si>
  <si>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</si>
  <si>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</si>
  <si>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</si>
  <si>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</si>
  <si>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</si>
  <si>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</si>
  <si>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</si>
  <si>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</si>
  <si>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</si>
  <si>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</si>
  <si>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</si>
  <si>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</si>
  <si>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</si>
  <si>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</si>
  <si>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</si>
  <si>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</si>
  <si>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</si>
  <si>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</si>
  <si>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</si>
  <si>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</si>
  <si>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</si>
  <si>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</si>
  <si>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</si>
  <si>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</si>
  <si>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</si>
  <si>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</si>
  <si>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</si>
  <si>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</si>
  <si>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</si>
  <si>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</si>
  <si>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</si>
  <si>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</si>
  <si>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</si>
  <si>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</si>
  <si>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</si>
  <si>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</si>
  <si>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</si>
  <si>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</si>
  <si>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</si>
  <si>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</si>
  <si>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</si>
  <si>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</si>
  <si>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</si>
  <si>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</si>
  <si>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</si>
  <si>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</si>
  <si>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</si>
  <si>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</si>
  <si>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</si>
  <si>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</si>
  <si>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</si>
  <si>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</si>
  <si>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</si>
  <si>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</si>
  <si>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</si>
  <si>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</si>
  <si>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</si>
  <si>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</si>
  <si>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</si>
  <si>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</si>
  <si>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</si>
  <si>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</si>
  <si>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</si>
  <si>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</si>
  <si>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</si>
  <si>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</si>
  <si>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</si>
  <si>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</si>
  <si>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</si>
  <si>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</si>
  <si>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</si>
  <si>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</si>
  <si>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</si>
  <si>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</si>
  <si>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</si>
  <si>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</si>
  <si>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</si>
  <si>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</si>
  <si>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</si>
  <si>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</si>
  <si>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</si>
  <si>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</si>
  <si>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</si>
  <si>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</si>
  <si>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</si>
  <si>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</si>
  <si>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</si>
  <si>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</si>
  <si>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</si>
  <si>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</si>
  <si>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</si>
  <si>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</si>
  <si>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</si>
  <si>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</si>
  <si>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</si>
  <si>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</si>
  <si>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</si>
  <si>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</si>
  <si>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</si>
  <si>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</si>
  <si>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</si>
  <si>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</si>
  <si>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</si>
  <si>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</si>
  <si>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</si>
  <si>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</si>
  <si>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</si>
  <si>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</si>
  <si>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</si>
  <si>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</si>
  <si>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</si>
  <si>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</si>
  <si>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</si>
  <si>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</si>
  <si>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</si>
  <si>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</si>
  <si>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</si>
  <si>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</si>
  <si>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</si>
  <si>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</si>
  <si>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</si>
  <si>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</si>
  <si>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</si>
  <si>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</si>
  <si>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</si>
  <si>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</si>
  <si>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</si>
  <si>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</si>
  <si>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</si>
  <si>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</si>
  <si>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</si>
  <si>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</si>
  <si>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</si>
  <si>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</si>
  <si>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</si>
  <si>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</si>
  <si>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</si>
  <si>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</si>
  <si>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</si>
  <si>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</si>
  <si>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</si>
  <si>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</si>
  <si>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</si>
  <si>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</si>
  <si>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</si>
  <si>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</si>
  <si>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</si>
  <si>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</si>
  <si>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</si>
  <si>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</si>
  <si>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</si>
  <si>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</si>
  <si>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</si>
  <si>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</si>
  <si>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</si>
  <si>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</si>
  <si>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</si>
  <si>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</si>
  <si>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</si>
  <si>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</si>
  <si>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</si>
  <si>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</si>
  <si>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</si>
  <si>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</si>
  <si>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</si>
  <si>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</si>
  <si>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</si>
  <si>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</si>
  <si>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</si>
  <si>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</si>
  <si>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</si>
  <si>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</si>
  <si>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</si>
  <si>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</si>
  <si>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</si>
  <si>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</si>
  <si>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</si>
  <si>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</si>
  <si>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</si>
  <si>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</si>
  <si>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</si>
  <si>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</si>
  <si>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</si>
  <si>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</si>
  <si>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</si>
  <si>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</si>
  <si>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</si>
  <si>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</si>
  <si>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</si>
  <si>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</si>
  <si>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</si>
  <si>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</si>
  <si>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</si>
  <si>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</si>
  <si>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</si>
  <si>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</si>
  <si>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</si>
  <si>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</si>
  <si>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</si>
  <si>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</si>
  <si>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</si>
  <si>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</si>
  <si>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</si>
  <si>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</si>
  <si>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</si>
  <si>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</si>
  <si>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</si>
  <si>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</si>
  <si>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</si>
  <si>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</si>
  <si>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</si>
  <si>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</si>
  <si>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</si>
  <si>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</si>
  <si>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</si>
  <si>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</si>
  <si>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</si>
  <si>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</si>
  <si>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</si>
  <si>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</si>
  <si>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</si>
  <si>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</si>
  <si>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</si>
  <si>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</si>
  <si>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</si>
  <si>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</si>
  <si>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</si>
  <si>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</si>
  <si>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</si>
  <si>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</si>
  <si>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</si>
  <si>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</si>
  <si>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</si>
  <si>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</si>
  <si>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</si>
  <si>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</si>
  <si>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</si>
  <si>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</si>
  <si>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</si>
  <si>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</si>
  <si>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</si>
  <si>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</si>
  <si>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</si>
  <si>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</si>
  <si>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</si>
  <si>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</si>
  <si>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</si>
  <si>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</si>
  <si>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</si>
  <si>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</si>
  <si>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</si>
  <si>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</si>
  <si>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</si>
  <si>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</si>
  <si>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</si>
  <si>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</si>
  <si>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</si>
  <si>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</si>
  <si>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</si>
  <si>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</si>
  <si>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</si>
  <si>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</si>
  <si>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</si>
  <si>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</si>
  <si>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</si>
  <si>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</si>
  <si>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</si>
  <si>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</si>
  <si>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</si>
  <si>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</si>
  <si>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</si>
  <si>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</si>
  <si>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</si>
  <si>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</si>
  <si>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</si>
  <si>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</si>
  <si>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</si>
  <si>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</si>
  <si>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</si>
  <si>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</si>
  <si>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</si>
  <si>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</si>
  <si>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</si>
  <si>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</si>
  <si>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</si>
  <si>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</si>
  <si>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</si>
  <si>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</si>
  <si>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</si>
  <si>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</si>
  <si>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</si>
  <si>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</si>
  <si>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</si>
  <si>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</si>
  <si>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</si>
  <si>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</si>
  <si>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</si>
  <si>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</si>
  <si>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</si>
  <si>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</si>
  <si>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</si>
  <si>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</si>
  <si>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</si>
  <si>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</si>
  <si>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</si>
  <si>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</si>
  <si>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</si>
  <si>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</si>
  <si>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</si>
  <si>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</si>
  <si>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</si>
  <si>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</si>
  <si>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</si>
  <si>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</si>
  <si>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</si>
  <si>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</si>
  <si>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</si>
  <si>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</si>
  <si>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</si>
  <si>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</si>
  <si>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</si>
  <si>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</si>
  <si>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</si>
  <si>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</si>
  <si>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</si>
  <si>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</si>
  <si>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</si>
  <si>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</si>
  <si>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</si>
  <si>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</si>
  <si>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</si>
  <si>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</si>
  <si>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</si>
  <si>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</si>
  <si>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</si>
  <si>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</si>
  <si>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</si>
  <si>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</si>
  <si>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</si>
  <si>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</si>
  <si>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</si>
  <si>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</si>
  <si>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</si>
  <si>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</si>
  <si>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</si>
  <si>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</si>
  <si>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</si>
  <si>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</si>
  <si>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</si>
  <si>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</si>
  <si>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</si>
  <si>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</si>
  <si>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</si>
  <si>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</si>
  <si>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</si>
  <si>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</si>
  <si>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</si>
  <si>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</si>
  <si>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</si>
  <si>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</si>
  <si>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</si>
  <si>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</si>
  <si>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</si>
  <si>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</si>
  <si>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</si>
  <si>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</si>
  <si>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</si>
  <si>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</si>
  <si>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</si>
  <si>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</si>
  <si>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</si>
  <si>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</si>
  <si>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</si>
  <si>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</si>
  <si>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</si>
  <si>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</si>
  <si>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</si>
  <si>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</si>
  <si>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</si>
  <si>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</si>
  <si>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</si>
  <si>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</si>
  <si>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</si>
  <si>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</si>
  <si>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</si>
  <si>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</si>
  <si>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</si>
  <si>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</si>
  <si>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</si>
  <si>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</si>
  <si>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</si>
  <si>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</si>
  <si>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</si>
  <si>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</si>
  <si>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</si>
  <si>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</si>
  <si>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</si>
  <si>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</si>
  <si>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</si>
  <si>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</si>
  <si>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</si>
  <si>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</si>
  <si>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</si>
  <si>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</si>
  <si>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</si>
  <si>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</si>
  <si>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</si>
  <si>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</si>
  <si>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</si>
  <si>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</si>
  <si>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</si>
  <si>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</si>
  <si>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</si>
  <si>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</si>
  <si>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</si>
  <si>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</si>
  <si>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</si>
  <si>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</si>
  <si>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</si>
  <si>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</si>
  <si>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</si>
  <si>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</si>
  <si>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</si>
  <si>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</si>
  <si>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</si>
  <si>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</si>
  <si>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</si>
  <si>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</si>
  <si>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</si>
  <si>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</si>
  <si>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</si>
  <si>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</si>
  <si>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</si>
  <si>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</si>
  <si>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</si>
  <si>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</si>
  <si>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</si>
  <si>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</si>
  <si>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</si>
  <si>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</si>
  <si>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</si>
  <si>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</si>
  <si>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</si>
  <si>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</si>
  <si>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</si>
  <si>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</si>
  <si>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</si>
  <si>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</si>
  <si>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</si>
  <si>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</si>
  <si>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</si>
  <si>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</si>
  <si>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</si>
  <si>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</si>
  <si>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</si>
  <si>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</si>
  <si>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</si>
  <si>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</si>
  <si>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</si>
  <si>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</si>
  <si>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</si>
  <si>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</si>
  <si>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</si>
  <si>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</si>
  <si>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</si>
  <si>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</si>
  <si>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</si>
  <si>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</si>
  <si>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</si>
  <si>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</si>
  <si>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</si>
  <si>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</si>
  <si>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</si>
  <si>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</si>
  <si>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</si>
  <si>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</si>
  <si>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</si>
  <si>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</si>
  <si>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</si>
  <si>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</si>
  <si>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</si>
  <si>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</si>
  <si>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</si>
  <si>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</si>
  <si>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</si>
  <si>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</si>
  <si>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</si>
  <si>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</si>
  <si>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</si>
  <si>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</si>
  <si>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</si>
  <si>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</si>
  <si>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</si>
  <si>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</si>
  <si>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</si>
  <si>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</si>
  <si>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</si>
  <si>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</si>
  <si>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</si>
  <si>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</si>
  <si>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</si>
  <si>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</si>
  <si>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</si>
  <si>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</si>
  <si>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</si>
  <si>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</si>
  <si>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</si>
  <si>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</si>
  <si>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</si>
  <si>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</si>
  <si>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</si>
  <si>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</si>
  <si>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</si>
  <si>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</si>
  <si>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</si>
  <si>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</si>
  <si>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</si>
  <si>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</si>
  <si>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</si>
  <si>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</si>
  <si>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</si>
  <si>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</si>
  <si>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</si>
  <si>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</si>
  <si>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</si>
  <si>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</si>
  <si>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</si>
  <si>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</si>
  <si>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</si>
  <si>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</si>
  <si>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</si>
  <si>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</si>
  <si>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</si>
  <si>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</si>
  <si>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</si>
  <si>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</si>
  <si>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</si>
  <si>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</si>
  <si>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</si>
  <si>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</si>
  <si>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</si>
  <si>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</si>
  <si>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</si>
  <si>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</si>
  <si>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</si>
  <si>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</si>
  <si>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</si>
  <si>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</si>
  <si>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</si>
  <si>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</si>
  <si>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</si>
  <si>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</si>
  <si>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</si>
  <si>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</si>
  <si>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</si>
  <si>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</si>
  <si>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</si>
  <si>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</si>
  <si>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</si>
  <si>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</si>
  <si>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</si>
  <si>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</si>
  <si>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</si>
  <si>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</si>
  <si>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</si>
  <si>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</si>
  <si>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</si>
  <si>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</si>
  <si>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</si>
  <si>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</si>
  <si>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</si>
  <si>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</si>
  <si>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</si>
  <si>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</si>
  <si>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</si>
  <si>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</si>
  <si>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</si>
  <si>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</si>
  <si>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</si>
  <si>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</si>
  <si>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</si>
  <si>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</si>
  <si>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</si>
  <si>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</si>
  <si>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</si>
  <si>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</si>
  <si>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</si>
  <si>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</si>
  <si>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</si>
  <si>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</si>
  <si>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</si>
  <si>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</si>
  <si>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</si>
  <si>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</si>
  <si>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</si>
  <si>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</si>
  <si>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</si>
  <si>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</si>
  <si>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</si>
  <si>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</si>
  <si>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</si>
  <si>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</si>
  <si>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</si>
  <si>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</si>
  <si>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</si>
  <si>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</si>
  <si>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</si>
  <si>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</si>
  <si>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</si>
  <si>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</si>
  <si>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</si>
  <si>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</si>
  <si>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</si>
  <si>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</si>
  <si>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</si>
  <si>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</si>
  <si>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</si>
  <si>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</si>
  <si>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</si>
  <si>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</si>
  <si>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</si>
  <si>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</si>
  <si>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</si>
  <si>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</si>
  <si>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</si>
  <si>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</si>
  <si>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</si>
  <si>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</si>
  <si>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</si>
  <si>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</si>
  <si>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</si>
  <si>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</si>
  <si>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</si>
  <si>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</si>
  <si>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</si>
  <si>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</si>
  <si>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</si>
  <si>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</si>
  <si>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</si>
  <si>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</si>
  <si>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</si>
  <si>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</si>
  <si>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</si>
  <si>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</si>
  <si>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</si>
  <si>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</si>
  <si>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</si>
  <si>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</si>
  <si>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</si>
  <si>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</si>
  <si>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</si>
  <si>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</si>
  <si>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</si>
  <si>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</si>
  <si>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</si>
  <si>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</si>
  <si>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</si>
  <si>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</si>
  <si>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</si>
  <si>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</si>
  <si>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</si>
  <si>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</si>
  <si>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</si>
  <si>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</si>
  <si>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</si>
  <si>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</si>
  <si>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</si>
  <si>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</si>
  <si>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</si>
  <si>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</si>
  <si>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</si>
  <si>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</si>
  <si>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</si>
  <si>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</si>
  <si>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</si>
  <si>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</si>
  <si>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</si>
  <si>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</si>
  <si>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</si>
  <si>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</si>
  <si>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</si>
  <si>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</si>
  <si>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</si>
  <si>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</si>
  <si>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</si>
  <si>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</si>
  <si>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</si>
  <si>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</si>
  <si>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</si>
  <si>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</si>
  <si>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</si>
  <si>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</si>
  <si>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</si>
  <si>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</si>
  <si>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</si>
  <si>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</si>
  <si>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</si>
  <si>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</si>
  <si>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</si>
  <si>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</si>
  <si>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</si>
  <si>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</si>
  <si>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</si>
  <si>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</si>
  <si>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</si>
  <si>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</si>
  <si>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</si>
  <si>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</si>
  <si>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</si>
  <si>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</si>
  <si>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</si>
  <si>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</si>
  <si>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</si>
  <si>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</si>
  <si>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</si>
  <si>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</si>
  <si>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</si>
  <si>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</si>
  <si>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</si>
  <si>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</si>
  <si>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</si>
  <si>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</si>
  <si>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</si>
  <si>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</si>
  <si>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</si>
  <si>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</si>
  <si>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</si>
  <si>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</si>
  <si>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</si>
  <si>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</si>
  <si>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</si>
  <si>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</si>
  <si>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</si>
  <si>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</si>
  <si>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</si>
  <si>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</si>
  <si>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</si>
  <si>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</si>
  <si>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</si>
  <si>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</si>
  <si>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</si>
  <si>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</si>
  <si>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</si>
  <si>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</si>
  <si>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</si>
  <si>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</si>
  <si>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</si>
  <si>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</si>
  <si>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</si>
  <si>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</si>
  <si>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</si>
  <si>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</si>
  <si>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</si>
  <si>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</si>
  <si>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</si>
  <si>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</si>
  <si>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</si>
  <si>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</si>
  <si>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</si>
  <si>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</si>
  <si>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</si>
  <si>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</si>
  <si>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</si>
  <si>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</si>
  <si>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</si>
  <si>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</si>
  <si>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</si>
  <si>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</si>
  <si>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</si>
  <si>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</si>
  <si>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</si>
  <si>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</si>
  <si>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</si>
  <si>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</si>
  <si>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</si>
  <si>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</si>
  <si>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</si>
  <si>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</si>
  <si>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</si>
  <si>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</si>
  <si>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</si>
  <si>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</si>
  <si>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</si>
  <si>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</si>
  <si>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</si>
  <si>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</si>
  <si>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</si>
  <si>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</si>
  <si>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</si>
  <si>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</si>
  <si>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</si>
  <si>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</si>
  <si>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</si>
  <si>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</si>
  <si>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</si>
  <si>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</si>
  <si>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</si>
  <si>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</si>
  <si>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</si>
  <si>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</si>
  <si>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</si>
  <si>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</si>
  <si>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</si>
  <si>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</si>
  <si>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</si>
  <si>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</si>
  <si>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</si>
  <si>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</si>
  <si>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</si>
  <si>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</si>
  <si>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</si>
  <si>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</si>
  <si>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</si>
  <si>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</si>
  <si>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</si>
  <si>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</si>
  <si>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</si>
  <si>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</si>
  <si>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</si>
  <si>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</si>
  <si>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</si>
  <si>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</si>
  <si>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</si>
  <si>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</si>
  <si>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</si>
  <si>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</si>
  <si>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</si>
  <si>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</si>
  <si>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</si>
  <si>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</si>
  <si>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</si>
  <si>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</si>
  <si>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</si>
  <si>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</si>
  <si>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</si>
  <si>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</si>
  <si>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</si>
  <si>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</si>
  <si>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</si>
  <si>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</si>
  <si>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</si>
  <si>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</si>
  <si>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</si>
  <si>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</si>
  <si>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</si>
  <si>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</si>
  <si>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</si>
  <si>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</si>
  <si>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</si>
  <si>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</si>
  <si>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</si>
  <si>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</si>
  <si>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</si>
  <si>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</si>
  <si>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</si>
  <si>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</si>
  <si>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</si>
  <si>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</si>
  <si>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</si>
  <si>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</si>
  <si>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</si>
  <si>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</si>
  <si>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</si>
  <si>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</si>
  <si>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</si>
  <si>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</si>
  <si>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</si>
  <si>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</si>
  <si>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</si>
  <si>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</si>
  <si>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</si>
  <si>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</si>
  <si>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</si>
  <si>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</si>
  <si>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</si>
  <si>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</si>
  <si>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</si>
  <si>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</si>
  <si>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</si>
  <si>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</si>
  <si>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</si>
  <si>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</si>
  <si>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</si>
  <si>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</si>
  <si>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</si>
  <si>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</si>
  <si>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</si>
  <si>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</si>
  <si>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</si>
  <si>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</si>
  <si>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</si>
  <si>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</si>
  <si>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</si>
  <si>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</si>
  <si>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</si>
  <si>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</si>
  <si>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</si>
  <si>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</si>
  <si>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</si>
  <si>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</si>
  <si>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</si>
  <si>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</si>
  <si>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</si>
  <si>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</si>
  <si>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</si>
  <si>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</si>
  <si>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</si>
  <si>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</si>
  <si>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</si>
  <si>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</si>
  <si>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</si>
  <si>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</si>
  <si>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</si>
  <si>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</si>
  <si>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</si>
  <si>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</si>
  <si>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</si>
  <si>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</si>
  <si>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</si>
  <si>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</si>
  <si>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</si>
  <si>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</si>
  <si>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</si>
  <si>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</si>
  <si>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</si>
  <si>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</si>
  <si>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</si>
  <si>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</si>
  <si>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</si>
  <si>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</si>
  <si>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</si>
  <si>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</si>
  <si>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</si>
  <si>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</si>
  <si>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</si>
  <si>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</si>
  <si>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</si>
  <si>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</si>
  <si>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</si>
  <si>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</si>
  <si>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</si>
  <si>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</si>
  <si>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</si>
  <si>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</si>
  <si>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</si>
  <si>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</si>
  <si>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</si>
  <si>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</si>
  <si>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</si>
  <si>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</si>
  <si>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</si>
  <si>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</si>
  <si>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</si>
  <si>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</si>
  <si>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</si>
  <si>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</si>
  <si>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</si>
  <si>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</si>
  <si>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</si>
  <si>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</si>
  <si>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</si>
  <si>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</si>
  <si>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</si>
  <si>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</si>
  <si>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</si>
  <si>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</si>
  <si>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</si>
  <si>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</si>
  <si>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</si>
  <si>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</si>
  <si>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</si>
  <si>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</si>
  <si>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</si>
  <si>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</si>
  <si>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</si>
  <si>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</si>
  <si>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</si>
  <si>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</si>
  <si>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</si>
  <si>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</si>
  <si>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</si>
  <si>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</si>
  <si>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</si>
  <si>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</si>
  <si>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</si>
  <si>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</si>
  <si>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</si>
  <si>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</si>
  <si>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</si>
  <si>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</si>
  <si>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</si>
  <si>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</si>
  <si>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</si>
  <si>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</si>
  <si>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</si>
  <si>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</si>
  <si>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</si>
  <si>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</si>
  <si>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</si>
  <si>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</si>
  <si>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</si>
  <si>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</si>
  <si>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</si>
  <si>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</si>
  <si>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</si>
  <si>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</si>
  <si>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</si>
  <si>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</si>
  <si>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</si>
  <si>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</si>
  <si>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</si>
  <si>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</si>
  <si>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</si>
  <si>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</si>
  <si>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</si>
  <si>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</si>
  <si>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</si>
  <si>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</si>
  <si>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</si>
  <si>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</si>
  <si>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</si>
  <si>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</si>
  <si>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</si>
  <si>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</si>
  <si>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</si>
  <si>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</si>
  <si>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</si>
  <si>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</si>
  <si>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</si>
  <si>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</si>
  <si>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</si>
  <si>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f.pdf</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</si>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</sst>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43" fillId="0" borderId="24" xfId="0" applyFont="1" applyFill="1" applyBorder="1" applyAlignment="1">
      <alignment horizontal="right"/>
    </xf>
    <xf numFmtId="0" fontId="43" fillId="0" borderId="25" xfId="0" applyFont="1" applyFill="1" applyBorder="1" applyAlignment="1">
      <alignment horizontal="right"/>
    </xf>
    <xf numFmtId="0" fontId="43" fillId="0" borderId="26"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0" fontId="43" fillId="0" borderId="0" xfId="0" applyFont="1" applyBorder="1" applyAlignment="1">
      <alignment horizontal="right"/>
    </xf>
    <xf numFmtId="0" fontId="43" fillId="0" borderId="23"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right" vertical="center"/>
    </xf>
    <xf numFmtId="0" fontId="39" fillId="0" borderId="0" xfId="0" applyFont="1" applyAlignment="1">
      <alignment horizontal="center"/>
    </xf>
    <xf numFmtId="0" fontId="40" fillId="0" borderId="0" xfId="0" applyFont="1" applyAlignment="1">
      <alignment horizontal="justify" wrapText="1"/>
    </xf>
    <xf numFmtId="1" fontId="36" fillId="0" borderId="0" xfId="0" applyNumberFormat="1" applyFont="1" applyAlignment="1">
      <alignment horizontal="center"/>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51" fillId="0" borderId="0" xfId="0" applyFont="1" applyAlignment="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5" fillId="0" borderId="5" xfId="0" applyFont="1" applyBorder="1" applyAlignment="1">
      <alignment horizontal="left"/>
    </xf>
    <xf numFmtId="1" fontId="55" fillId="0" borderId="4" xfId="0" applyNumberFormat="1" applyFont="1" applyBorder="1" applyAlignment="1">
      <alignment horizontal="left"/>
    </xf>
    <xf numFmtId="0" fontId="55" fillId="0" borderId="4" xfId="0" applyFont="1" applyBorder="1" applyAlignment="1">
      <alignment horizontal="left"/>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14" fontId="55" fillId="0" borderId="5"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righ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55" fillId="0" borderId="0" xfId="0" applyFont="1" applyAlignment="1">
      <alignment horizontal="center"/>
    </xf>
    <xf numFmtId="0" fontId="55" fillId="0" borderId="0" xfId="0" applyFont="1" applyAlignment="1">
      <alignment horizontal="left"/>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theme="0"/>
      </font>
    </dxf>
    <dxf>
      <font>
        <color theme="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D11" sqref="CD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Linares\Documents\Programas\python\energia-main\Validacion\Archivo\f.pdf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27 DE NOVIEMBRE DE 2024</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#N/A</v>
      </c>
      <c r="AM5" s="93" t="s">
        <v>10427</v>
      </c>
      <c r="AN5" s="95" t="s">
        <v>10592</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f.pdf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10574</v>
      </c>
      <c r="J20" s="243" t="str">
        <f>IFERROR(HYPERLINK("#"&amp;"DATOS!aQ"&amp;MATCH(VALUE(CARPETA),DATOS!B:B,0),IF(I20="","",IFERROR(INDEX(DATOS!W:W,MATCH(IF(O4="SI",VALUE(C21),VALUE(REPORTE!C22)),DATOS!BY:BY,0),1),""))),"")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10575</v>
      </c>
      <c r="J21" s="246" t="str">
        <f>IF(I22="","",IFERROR(CONCATENATE(INDEX(DATOS!V:V,MATCH(IF(O4="SI",VALUE(C21),VALUE(REPORTE!C22)),DATOS!BY:BY,0),1)," HA"),""))</f>
        <v/>
      </c>
      <c r="K21" s="246"/>
      <c r="L21" s="247"/>
      <c r="M21" s="98"/>
      <c r="AV21" s="86" t="s">
        <v>10506</v>
      </c>
      <c r="AW21" s="86">
        <v>20</v>
      </c>
      <c r="AX21" s="96" t="s">
        <v>10506</v>
      </c>
    </row>
    <row r="22" spans="2:50" x14ac:dyDescent="0.25">
      <c r="B22" s="194" t="str">
        <f>IF(C20="","",IF(N19=0,"RPU:",""))</f>
        <v/>
      </c>
      <c r="C22" s="255">
        <v>396051000332</v>
      </c>
      <c r="D22" s="255"/>
      <c r="E22" s="255"/>
      <c r="F22" s="256"/>
      <c r="G22" s="121"/>
      <c r="H22" s="119"/>
      <c r="I22" s="194" t="str">
        <f>IF(B23="","","EQUIPO:")</f>
        <v>EQUIPO:</v>
      </c>
      <c r="J22" s="246" t="str">
        <f>IF(I22="","",IFERROR(CONCATENATE(INDEX(DATOS!Y:Y,MATCH(IF(O4="SI",VALUE(C21),VALUE(REPORTE!C22)),DATOS!BY:BY,0),1)," HP"),""))</f>
        <v/>
      </c>
      <c r="K22" s="246"/>
      <c r="L22" s="247"/>
      <c r="M22" s="98"/>
      <c r="AV22" s="86" t="s">
        <v>10507</v>
      </c>
      <c r="AW22" s="86">
        <v>21</v>
      </c>
      <c r="AX22" s="96" t="s">
        <v>10507</v>
      </c>
    </row>
    <row r="23" spans="2:50" ht="15" customHeight="1" x14ac:dyDescent="0.25">
      <c r="B23" s="194" t="s">
        <v>10563</v>
      </c>
      <c r="C23" s="230" t="str">
        <f>IF(I22="","",IFERROR(INDEX(DATOS!E:E,MATCH(IF(O4="SI",VALUE(C21),VALUE(REPORTE!C22)),DATOS!BY:BY,0),1),""))</f>
        <v/>
      </c>
      <c r="D23" s="230"/>
      <c r="E23" s="230"/>
      <c r="F23" s="231"/>
      <c r="G23" s="119"/>
      <c r="H23" s="119"/>
      <c r="I23" s="194" t="str">
        <f>IF(B23="","","CUOTA ENERGETICA:")</f>
        <v>CUOTA ENERGETICA:</v>
      </c>
      <c r="J23" s="246" t="str">
        <f>IF(I23="","",IFERROR(CONCATENATE(INDEX(DATOS!BW:BW,MATCH(IF(O4="SI",VALUE(C21),VALUE(REPORTE!C22)),DATOS!BY:BY,0),1)," KW/H"),""))</f>
        <v/>
      </c>
      <c r="K23" s="246"/>
      <c r="L23" s="247"/>
      <c r="M23" s="98"/>
      <c r="AV23" s="86" t="s">
        <v>10508</v>
      </c>
      <c r="AW23" s="86">
        <v>22</v>
      </c>
      <c r="AX23" s="86" t="s">
        <v>10508</v>
      </c>
    </row>
    <row r="24" spans="2:50" ht="15" customHeight="1" x14ac:dyDescent="0.25">
      <c r="B24" s="195" t="str">
        <f>IF(B23="","","NO. REGISTRO:")</f>
        <v>NO. REGISTRO:</v>
      </c>
      <c r="C24" s="232" t="str">
        <f>IF(B24="","",IFERROR(INDEX(DATOS!BX:BX,MATCH(IF(O4="SI",VALUE(C21),VALUE(C22)),DATOS!BY:BY,0),1),""))</f>
        <v/>
      </c>
      <c r="D24" s="233"/>
      <c r="E24" s="233"/>
      <c r="F24" s="234"/>
      <c r="G24" s="119"/>
      <c r="H24" s="119"/>
      <c r="I24" s="195" t="s">
        <v>10573</v>
      </c>
      <c r="J24" s="228" t="str">
        <f>IFERROR(IF(N19=0,IF(AH2="si",DATOS!DF2,""),DATOS!DF2),"")</f>
        <v/>
      </c>
      <c r="K24" s="228"/>
      <c r="L24" s="229"/>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6" t="str">
        <f>IF(B65="(  ●  )","OK",B65)</f>
        <v/>
      </c>
      <c r="C30" s="227"/>
      <c r="D30" s="142" t="s">
        <v>10579</v>
      </c>
      <c r="E30" s="134"/>
      <c r="F30" s="134"/>
      <c r="G30" s="134"/>
      <c r="H30" s="134"/>
      <c r="I30" s="134"/>
      <c r="J30" s="135"/>
      <c r="K30" s="216" t="str">
        <f>IF(IF(I21="","",IFERROR(INDEX(DATOS!AS:AS,MATCH(IF(O4="SI",VALUE(C21),VALUE(REPORTE!C22)),DATOS!BY:BY,0),1),""))=0,"",IF(I21="","",IFERROR(INDEX(DATOS!AS:AS,MATCH(IF(O4="SI",VALUE(C21),VALUE(REPORTE!C22)),DATOS!BY:BY,0),1),"")))</f>
        <v/>
      </c>
      <c r="L30" s="217"/>
      <c r="M30" s="98"/>
      <c r="AM30" s="86" t="s">
        <v>10432</v>
      </c>
      <c r="AN30" s="86" t="s">
        <v>10433</v>
      </c>
      <c r="AO30" s="104">
        <f>IFERROR(IF(IFERROR(FIND("x",ERROR,1),FIND("X",ERROR,1))=1,1,1),"")</f>
        <v>1</v>
      </c>
      <c r="AV30" s="86" t="s">
        <v>10515</v>
      </c>
      <c r="AW30" s="86">
        <v>29</v>
      </c>
      <c r="AX30" s="86" t="s">
        <v>10515</v>
      </c>
    </row>
    <row r="31" spans="2:50" ht="15" customHeight="1" x14ac:dyDescent="0.25">
      <c r="B31" s="224" t="str">
        <f>IF(G65="(  ●  )","OK",G65)</f>
        <v/>
      </c>
      <c r="C31" s="225"/>
      <c r="D31" s="143" t="s">
        <v>10580</v>
      </c>
      <c r="E31" s="136"/>
      <c r="F31" s="136"/>
      <c r="G31" s="136"/>
      <c r="H31" s="136"/>
      <c r="I31" s="136"/>
      <c r="J31" s="137"/>
      <c r="K31" s="218"/>
      <c r="L31" s="219"/>
      <c r="M31" s="98"/>
      <c r="AV31" s="86" t="s">
        <v>10516</v>
      </c>
      <c r="AW31" s="86">
        <v>30</v>
      </c>
      <c r="AX31" s="86" t="s">
        <v>10516</v>
      </c>
    </row>
    <row r="32" spans="2:50" ht="15" customHeight="1" x14ac:dyDescent="0.25">
      <c r="B32" s="222" t="str">
        <f>IF(J65="(  ●  )","OK",J65)</f>
        <v/>
      </c>
      <c r="C32" s="223"/>
      <c r="D32" s="142" t="s">
        <v>10581</v>
      </c>
      <c r="E32" s="138"/>
      <c r="F32" s="138"/>
      <c r="G32" s="138"/>
      <c r="H32" s="138"/>
      <c r="I32" s="138"/>
      <c r="J32" s="139"/>
      <c r="K32" s="218"/>
      <c r="L32" s="219"/>
      <c r="M32" s="98"/>
      <c r="AV32" s="86" t="s">
        <v>10517</v>
      </c>
      <c r="AW32" s="86">
        <v>31</v>
      </c>
      <c r="AX32" s="96" t="s">
        <v>10517</v>
      </c>
    </row>
    <row r="33" spans="2:50" ht="15" customHeight="1" x14ac:dyDescent="0.25">
      <c r="B33" s="224" t="str">
        <f>IF(B68="(  ●  )","OK",B68)</f>
        <v/>
      </c>
      <c r="C33" s="225"/>
      <c r="D33" s="143" t="s">
        <v>4</v>
      </c>
      <c r="E33" s="136"/>
      <c r="F33" s="136"/>
      <c r="G33" s="136"/>
      <c r="H33" s="136"/>
      <c r="I33" s="136"/>
      <c r="J33" s="137"/>
      <c r="K33" s="218"/>
      <c r="L33" s="219"/>
      <c r="M33" s="98"/>
      <c r="AV33" s="86" t="s">
        <v>10518</v>
      </c>
      <c r="AW33" s="86">
        <v>32</v>
      </c>
      <c r="AX33" s="86" t="s">
        <v>10518</v>
      </c>
    </row>
    <row r="34" spans="2:50" ht="15" customHeight="1" x14ac:dyDescent="0.25">
      <c r="B34" s="222" t="str">
        <f>IF(G68="(  ●  )","OK",G68)</f>
        <v/>
      </c>
      <c r="C34" s="223"/>
      <c r="D34" s="142" t="s">
        <v>10582</v>
      </c>
      <c r="E34" s="138"/>
      <c r="F34" s="138"/>
      <c r="G34" s="138"/>
      <c r="H34" s="138"/>
      <c r="I34" s="138"/>
      <c r="J34" s="139"/>
      <c r="K34" s="218"/>
      <c r="L34" s="219"/>
      <c r="M34" s="98"/>
    </row>
    <row r="35" spans="2:50" ht="15" customHeight="1" x14ac:dyDescent="0.25">
      <c r="B35" s="224" t="str">
        <f>IF(J68="(  ●  )","OK",J68)</f>
        <v/>
      </c>
      <c r="C35" s="225"/>
      <c r="D35" s="143" t="s">
        <v>10583</v>
      </c>
      <c r="E35" s="136"/>
      <c r="F35" s="136"/>
      <c r="G35" s="136"/>
      <c r="H35" s="136"/>
      <c r="I35" s="136"/>
      <c r="J35" s="137"/>
      <c r="K35" s="218"/>
      <c r="L35" s="219"/>
      <c r="M35" s="98"/>
    </row>
    <row r="36" spans="2:50" ht="15" customHeight="1" x14ac:dyDescent="0.25">
      <c r="B36" s="222" t="str">
        <f>IF(B71="(  ●  )","OK",B71)</f>
        <v/>
      </c>
      <c r="C36" s="223"/>
      <c r="D36" s="142" t="s">
        <v>10584</v>
      </c>
      <c r="E36" s="138"/>
      <c r="F36" s="138"/>
      <c r="G36" s="138"/>
      <c r="H36" s="138"/>
      <c r="I36" s="138"/>
      <c r="J36" s="139"/>
      <c r="K36" s="218"/>
      <c r="L36" s="219"/>
      <c r="M36" s="98"/>
    </row>
    <row r="37" spans="2:50" ht="15" customHeight="1" x14ac:dyDescent="0.25">
      <c r="B37" s="224" t="str">
        <f>IF(G71="(  ●  )","OK",G71)</f>
        <v/>
      </c>
      <c r="C37" s="225"/>
      <c r="D37" s="143" t="s">
        <v>10585</v>
      </c>
      <c r="E37" s="136"/>
      <c r="F37" s="136"/>
      <c r="G37" s="136"/>
      <c r="H37" s="136"/>
      <c r="I37" s="136"/>
      <c r="J37" s="137"/>
      <c r="K37" s="218"/>
      <c r="L37" s="219"/>
      <c r="M37" s="98"/>
    </row>
    <row r="38" spans="2:50" ht="15" customHeight="1" x14ac:dyDescent="0.25">
      <c r="B38" s="222" t="str">
        <f>IF(J71="(  ●  )","OK",J71)</f>
        <v/>
      </c>
      <c r="C38" s="223"/>
      <c r="D38" s="142" t="s">
        <v>10586</v>
      </c>
      <c r="E38" s="138"/>
      <c r="F38" s="138"/>
      <c r="G38" s="138"/>
      <c r="H38" s="138"/>
      <c r="I38" s="138"/>
      <c r="J38" s="139"/>
      <c r="K38" s="218"/>
      <c r="L38" s="219"/>
      <c r="M38" s="98"/>
    </row>
    <row r="39" spans="2:50" ht="15" customHeight="1" x14ac:dyDescent="0.25">
      <c r="B39" s="224" t="str">
        <f>IF(L15="MORAL",IF(G74="(  ●  )","OK",G74),"")</f>
        <v/>
      </c>
      <c r="C39" s="225"/>
      <c r="D39" s="143" t="str">
        <f>IF(B39="","","ACTA COSNTITUTIVA")</f>
        <v/>
      </c>
      <c r="E39" s="136"/>
      <c r="F39" s="136"/>
      <c r="G39" s="136"/>
      <c r="H39" s="136"/>
      <c r="I39" s="136"/>
      <c r="J39" s="137"/>
      <c r="K39" s="218"/>
      <c r="L39" s="219"/>
      <c r="M39" s="98"/>
    </row>
    <row r="40" spans="2:50" ht="15" customHeight="1" x14ac:dyDescent="0.25">
      <c r="B40" s="222" t="str">
        <f>IF(B39="","",IF(B74="(  ●  )","OK",B74))</f>
        <v/>
      </c>
      <c r="C40" s="223"/>
      <c r="D40" s="142" t="str">
        <f>IF(B40="","","RFC O CEDULA DE IDENTIFICACIÓN FISCAL")</f>
        <v/>
      </c>
      <c r="E40" s="138"/>
      <c r="F40" s="138"/>
      <c r="G40" s="138"/>
      <c r="H40" s="138"/>
      <c r="I40" s="138"/>
      <c r="J40" s="139"/>
      <c r="K40" s="218"/>
      <c r="L40" s="219"/>
      <c r="M40" s="98"/>
    </row>
    <row r="41" spans="2:50" ht="15" customHeight="1" x14ac:dyDescent="0.25">
      <c r="B41" s="214" t="str">
        <f>IF(J74="        *TRAE CARTA PODER","OK","")</f>
        <v/>
      </c>
      <c r="C41" s="215"/>
      <c r="D41" s="144" t="str">
        <f>IF(B41="","","CARTA PODER")</f>
        <v/>
      </c>
      <c r="E41" s="140"/>
      <c r="F41" s="140"/>
      <c r="G41" s="140"/>
      <c r="H41" s="140"/>
      <c r="I41" s="140"/>
      <c r="J41" s="141"/>
      <c r="K41" s="220"/>
      <c r="L41" s="221"/>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0" t="s">
        <v>10587</v>
      </c>
      <c r="C45" s="210"/>
      <c r="D45" s="210"/>
      <c r="E45" s="210"/>
      <c r="F45" s="210"/>
      <c r="G45" s="210"/>
      <c r="H45" s="210"/>
      <c r="I45" s="210"/>
      <c r="J45" s="210"/>
      <c r="K45" s="210"/>
      <c r="L45" s="210"/>
      <c r="M45" s="98"/>
    </row>
    <row r="46" spans="2:50" ht="15" customHeight="1" x14ac:dyDescent="0.25">
      <c r="B46" s="210"/>
      <c r="C46" s="210"/>
      <c r="D46" s="210"/>
      <c r="E46" s="210"/>
      <c r="F46" s="210"/>
      <c r="G46" s="210"/>
      <c r="H46" s="210"/>
      <c r="I46" s="210"/>
      <c r="J46" s="210"/>
      <c r="K46" s="210"/>
      <c r="L46" s="210"/>
      <c r="M46" s="98"/>
    </row>
    <row r="47" spans="2:50" ht="15" customHeight="1" x14ac:dyDescent="0.25">
      <c r="B47" s="210"/>
      <c r="C47" s="210"/>
      <c r="D47" s="210"/>
      <c r="E47" s="210"/>
      <c r="F47" s="210"/>
      <c r="G47" s="210"/>
      <c r="H47" s="210"/>
      <c r="I47" s="210"/>
      <c r="J47" s="210"/>
      <c r="K47" s="210"/>
      <c r="L47" s="210"/>
      <c r="M47" s="98"/>
    </row>
    <row r="48" spans="2:50" ht="15" customHeight="1" x14ac:dyDescent="0.25">
      <c r="B48" s="210"/>
      <c r="C48" s="210"/>
      <c r="D48" s="210"/>
      <c r="E48" s="210"/>
      <c r="F48" s="210"/>
      <c r="G48" s="210"/>
      <c r="H48" s="210"/>
      <c r="I48" s="210"/>
      <c r="J48" s="210"/>
      <c r="K48" s="210"/>
      <c r="L48" s="210"/>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1" t="str">
        <f>IF(TIPODEPERSONA="MORAL",IFERROR(INDEX(DATOS!P:P,MATCH(IF(O4="SI",VALUE(C21),VALUE(REPORTE!C22)),DATOS!BY:BY,0),1),""),C20)</f>
        <v/>
      </c>
      <c r="C61" s="211"/>
      <c r="D61" s="211"/>
      <c r="E61" s="211"/>
      <c r="F61" s="211"/>
      <c r="G61" s="119"/>
      <c r="H61" s="213" t="str">
        <f>UPPER(TRABAJADOR)</f>
        <v>ING. JUAN CARLOS FLORES VILLARREAL</v>
      </c>
      <c r="I61" s="213"/>
      <c r="J61" s="213"/>
      <c r="K61" s="213"/>
      <c r="L61" s="213"/>
      <c r="M61" s="98"/>
      <c r="O61" s="103"/>
    </row>
    <row r="62" spans="2:15" ht="15" customHeight="1" x14ac:dyDescent="0.25">
      <c r="B62" s="211" t="str">
        <f>IF(TIPODEPERSONA="MORAL","REPRESENTANTE: "&amp;SUBSTITUTE(IFERROR(INDEX(DATOS!P:P,MATCH(IF(O4="SI",VALUE(C21),VALUE(REPORTE!C22)),DATOS!BY:BY,0),1),""),";","",1),"NOMBRE Y FIRMA DEL SOLICITANTE")</f>
        <v>NOMBRE Y FIRMA DEL SOLICITANTE</v>
      </c>
      <c r="C62" s="211"/>
      <c r="D62" s="211"/>
      <c r="E62" s="211"/>
      <c r="F62" s="211"/>
      <c r="G62" s="119"/>
      <c r="H62" s="212" t="s">
        <v>10482</v>
      </c>
      <c r="I62" s="212"/>
      <c r="J62" s="212"/>
      <c r="K62" s="212"/>
      <c r="L62" s="212"/>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9">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C24:F24"/>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1" priority="2">
      <formula>$B$22=""</formula>
    </cfRule>
    <cfRule type="expression" dxfId="0"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27 de noviembre de 2024</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27</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
        <v>157</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88"/>
      <c r="AO48" s="288"/>
      <c r="AP48" s="288"/>
      <c r="AS48" s="170" t="str">
        <f>IFERROR(IF(INDEX(DATOS!AF:AF,MATCH(#REF!,DATOS!J:J,0),1)=0,"",INDEX(DATOS!AF:AF,MATCH(#REF!,DATOS!J:J,0),1)),"")</f>
        <v/>
      </c>
    </row>
    <row r="49" spans="1:48" ht="15" customHeight="1" x14ac:dyDescent="0.25">
      <c r="D49" s="276" t="s">
        <v>10593</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0</v>
      </c>
      <c r="AB49" s="151">
        <f>IF(AC49="",0,IFERROR(IF(VLOOKUP(AC49,AC$38:AC48,1,0)&gt;0,0,0),1))</f>
        <v>0</v>
      </c>
      <c r="AC49" s="152" t="str">
        <f>IF(DATOS!J13=Y$39,DATOS!C13,"")</f>
        <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0</v>
      </c>
      <c r="AB50" s="151">
        <f>IF(AC50="",0,IFERROR(IF(VLOOKUP(AC50,AC$38:AC49,1,0)&gt;0,0,0),1))</f>
        <v>0</v>
      </c>
      <c r="AC50" s="152" t="str">
        <f>IF(DATOS!J14=Y$39,DATOS!C14,"")</f>
        <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3" priority="54">
      <formula>$AP$2=1</formula>
    </cfRule>
  </conditionalFormatting>
  <conditionalFormatting sqref="P15:S15">
    <cfRule type="expression" dxfId="62" priority="55">
      <formula>$D$18="CARPETA:"</formula>
    </cfRule>
  </conditionalFormatting>
  <conditionalFormatting sqref="D18">
    <cfRule type="expression" dxfId="61" priority="52">
      <formula>$AP$2=1</formula>
    </cfRule>
  </conditionalFormatting>
  <conditionalFormatting sqref="D18">
    <cfRule type="expression" dxfId="60" priority="51">
      <formula>$AP$2=1</formula>
    </cfRule>
  </conditionalFormatting>
  <conditionalFormatting sqref="D18">
    <cfRule type="expression" dxfId="59" priority="53">
      <formula>$D$18="CARPETA:"</formula>
    </cfRule>
  </conditionalFormatting>
  <conditionalFormatting sqref="T15">
    <cfRule type="expression" dxfId="58" priority="49">
      <formula>$AP$2=1</formula>
    </cfRule>
  </conditionalFormatting>
  <conditionalFormatting sqref="T15">
    <cfRule type="expression" dxfId="57" priority="50">
      <formula>$D$18="CARPETA:"</formula>
    </cfRule>
  </conditionalFormatting>
  <conditionalFormatting sqref="C19">
    <cfRule type="expression" dxfId="56" priority="48">
      <formula>$W$14=1</formula>
    </cfRule>
  </conditionalFormatting>
  <conditionalFormatting sqref="U16:V16">
    <cfRule type="expression" dxfId="55" priority="38">
      <formula>$D$16=""</formula>
    </cfRule>
  </conditionalFormatting>
  <conditionalFormatting sqref="H18:I18">
    <cfRule type="expression" dxfId="54" priority="33">
      <formula>$O$18=1</formula>
    </cfRule>
  </conditionalFormatting>
  <conditionalFormatting sqref="H19:N19">
    <cfRule type="expression" dxfId="53" priority="30">
      <formula>$H$19=""</formula>
    </cfRule>
  </conditionalFormatting>
  <conditionalFormatting sqref="R18:T18">
    <cfRule type="expression" dxfId="52" priority="29">
      <formula>$R$18=""</formula>
    </cfRule>
  </conditionalFormatting>
  <conditionalFormatting sqref="R19:T19">
    <cfRule type="expression" dxfId="51" priority="28">
      <formula>$R$19=""</formula>
    </cfRule>
  </conditionalFormatting>
  <conditionalFormatting sqref="M21:T21">
    <cfRule type="expression" dxfId="50" priority="27">
      <formula>$M$21=""</formula>
    </cfRule>
  </conditionalFormatting>
  <conditionalFormatting sqref="N22:T22">
    <cfRule type="expression" dxfId="49" priority="26">
      <formula>$N$22=""</formula>
    </cfRule>
  </conditionalFormatting>
  <conditionalFormatting sqref="I23">
    <cfRule type="expression" dxfId="48" priority="25">
      <formula>$I$23=""</formula>
    </cfRule>
  </conditionalFormatting>
  <conditionalFormatting sqref="F24:N24">
    <cfRule type="expression" dxfId="47" priority="24">
      <formula>$F$24=""</formula>
    </cfRule>
  </conditionalFormatting>
  <conditionalFormatting sqref="J25:N25">
    <cfRule type="expression" dxfId="46" priority="23">
      <formula>$J$25=""</formula>
    </cfRule>
  </conditionalFormatting>
  <conditionalFormatting sqref="K26:N26">
    <cfRule type="expression" dxfId="45" priority="22">
      <formula>$K$26=""</formula>
    </cfRule>
  </conditionalFormatting>
  <conditionalFormatting sqref="E27">
    <cfRule type="expression" dxfId="44" priority="21">
      <formula>$E$27=""</formula>
    </cfRule>
  </conditionalFormatting>
  <conditionalFormatting sqref="L27:N27">
    <cfRule type="expression" dxfId="43" priority="20">
      <formula>$L$27=""</formula>
    </cfRule>
  </conditionalFormatting>
  <conditionalFormatting sqref="Q24:T24">
    <cfRule type="expression" dxfId="42" priority="19">
      <formula>$Q$24=""</formula>
    </cfRule>
  </conditionalFormatting>
  <conditionalFormatting sqref="Q25:T25">
    <cfRule type="expression" dxfId="41" priority="4">
      <formula xml:space="preserve"> AN40= "VENCIDO"</formula>
    </cfRule>
    <cfRule type="expression" dxfId="40" priority="5">
      <formula>AM40=4</formula>
    </cfRule>
    <cfRule type="expression" dxfId="39" priority="18">
      <formula>$Q$25=""</formula>
    </cfRule>
  </conditionalFormatting>
  <conditionalFormatting sqref="T26">
    <cfRule type="expression" dxfId="38" priority="17">
      <formula>$T$26=""</formula>
    </cfRule>
  </conditionalFormatting>
  <conditionalFormatting sqref="I31">
    <cfRule type="expression" dxfId="37" priority="15">
      <formula>$I$31=""</formula>
    </cfRule>
  </conditionalFormatting>
  <conditionalFormatting sqref="D33:T36">
    <cfRule type="expression" dxfId="36" priority="14">
      <formula>$D$33=""</formula>
    </cfRule>
  </conditionalFormatting>
  <conditionalFormatting sqref="G38">
    <cfRule type="expression" dxfId="35" priority="13">
      <formula>$G$38=""</formula>
    </cfRule>
  </conditionalFormatting>
  <conditionalFormatting sqref="D43:J43">
    <cfRule type="expression" dxfId="34" priority="12">
      <formula>$D$43=""</formula>
    </cfRule>
  </conditionalFormatting>
  <conditionalFormatting sqref="P43:T43">
    <cfRule type="expression" dxfId="33" priority="11">
      <formula>$P$43=""</formula>
    </cfRule>
  </conditionalFormatting>
  <conditionalFormatting sqref="S27:T27">
    <cfRule type="expression" dxfId="32" priority="1">
      <formula xml:space="preserve"> AP42= "VENCIDO"</formula>
    </cfRule>
    <cfRule type="expression" dxfId="31" priority="2">
      <formula>AO42=4</formula>
    </cfRule>
    <cfRule type="expression" dxfId="30"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27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10594</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9" priority="32" operator="containsText" text="V">
      <formula>NOT(ISERROR(SEARCH("V",H1079)))</formula>
    </cfRule>
  </conditionalFormatting>
  <conditionalFormatting sqref="G1079:G1818">
    <cfRule type="containsText" dxfId="28" priority="31" operator="containsText" text="A">
      <formula>NOT(ISERROR(SEARCH("A",G1079)))</formula>
    </cfRule>
  </conditionalFormatting>
  <conditionalFormatting sqref="P13:Q13">
    <cfRule type="expression" dxfId="27" priority="28">
      <formula>$R$1</formula>
    </cfRule>
  </conditionalFormatting>
  <conditionalFormatting sqref="G1725:G1728 G1247:G1336 G1342:G1378 G1384:G1483 G1492:G1623 G1627:G1723 G1732:G1818 G1079:G1243">
    <cfRule type="containsText" dxfId="26" priority="25" operator="containsText" text="A">
      <formula>NOT(ISERROR(SEARCH("A",G1079)))</formula>
    </cfRule>
  </conditionalFormatting>
  <conditionalFormatting sqref="I1079:O1376 B1079:B1821 H1079:H1813 E1079:E1817 G1079:G1818 C1079:C1823 D1079:D1819 B14:E1078">
    <cfRule type="expression" dxfId="25" priority="15">
      <formula>$R14=1</formula>
    </cfRule>
  </conditionalFormatting>
  <conditionalFormatting sqref="P1079:Q1714">
    <cfRule type="expression" dxfId="24" priority="14">
      <formula>$S1079=1</formula>
    </cfRule>
  </conditionalFormatting>
  <conditionalFormatting sqref="F1079:F1829">
    <cfRule type="containsText" dxfId="23" priority="12" operator="containsText" text="û">
      <formula>NOT(ISERROR(SEARCH("û",F1079)))</formula>
    </cfRule>
  </conditionalFormatting>
  <conditionalFormatting sqref="G1079:Q1825">
    <cfRule type="containsText" dxfId="22" priority="11" operator="containsText" text="X">
      <formula>NOT(ISERROR(SEARCH("X",G1079)))</formula>
    </cfRule>
  </conditionalFormatting>
  <conditionalFormatting sqref="F14:F1078">
    <cfRule type="expression" dxfId="21" priority="10">
      <formula>$R14=1</formula>
    </cfRule>
  </conditionalFormatting>
  <conditionalFormatting sqref="H14:H1078">
    <cfRule type="containsText" dxfId="20" priority="8" operator="containsText" text="V">
      <formula>NOT(ISERROR(SEARCH("V",H14)))</formula>
    </cfRule>
  </conditionalFormatting>
  <conditionalFormatting sqref="G14:G1078">
    <cfRule type="containsText" dxfId="19" priority="7" operator="containsText" text="A">
      <formula>NOT(ISERROR(SEARCH("A",G14)))</formula>
    </cfRule>
  </conditionalFormatting>
  <conditionalFormatting sqref="G14:O1078">
    <cfRule type="expression" dxfId="18" priority="6">
      <formula>$R14=1</formula>
    </cfRule>
  </conditionalFormatting>
  <conditionalFormatting sqref="P14:Q1078">
    <cfRule type="expression" dxfId="17" priority="5">
      <formula>$S14=1</formula>
    </cfRule>
  </conditionalFormatting>
  <conditionalFormatting sqref="G14:Q1078">
    <cfRule type="containsText" dxfId="16" priority="4" operator="containsText" text="X">
      <formula>NOT(ISERROR(SEARCH("X",G14)))</formula>
    </cfRule>
  </conditionalFormatting>
  <conditionalFormatting sqref="J14:J1078">
    <cfRule type="containsText" dxfId="15" priority="3" operator="containsText" text="A">
      <formula>NOT(ISERROR(SEARCH("A",J14)))</formula>
    </cfRule>
  </conditionalFormatting>
  <conditionalFormatting sqref="J14:J1835">
    <cfRule type="containsText" dxfId="14" priority="2" operator="containsText" text="O">
      <formula>NOT(ISERROR(SEARCH("O",J14)))</formula>
    </cfRule>
  </conditionalFormatting>
  <conditionalFormatting sqref="I14:I1835">
    <cfRule type="containsText" dxfId="13"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2024-11-27T17:04:52Z</dcterms:modified>
</cp:coreProperties>
</file>